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360" yWindow="540" windowWidth="8715" windowHeight="1170" tabRatio="800"/>
  </bookViews>
  <sheets>
    <sheet name="Introduction" sheetId="28" r:id="rId1"/>
    <sheet name="Response times" sheetId="10" r:id="rId2"/>
    <sheet name="Incidents" sheetId="29" r:id="rId3"/>
    <sheet name="Calls" sheetId="30" r:id="rId4"/>
    <sheet name="Resources" sheetId="31" r:id="rId5"/>
    <sheet name="NoC, CPR" sheetId="32" r:id="rId6"/>
    <sheet name="HCP response times" sheetId="33" r:id="rId7"/>
    <sheet name="Ambulance CCG lookup" sheetId="23" r:id="rId8"/>
    <sheet name="Raw" sheetId="20" state="hidden" r:id="rId9"/>
  </sheets>
  <definedNames>
    <definedName name="_xlnm._FilterDatabase" localSheetId="8" hidden="1">Raw!$A$5:$CC$5</definedName>
    <definedName name="Amb_Svcs">#REF!</definedName>
    <definedName name="Area_Code">Raw!$CZ$106:$CZ$116</definedName>
    <definedName name="ConeM">OFFSET(#REF!,0,0,COUNTA(#REF!),14)</definedName>
    <definedName name="Dropdown_Geography">Raw!$CY$98:$CY$116</definedName>
    <definedName name="_xlnm.Print_Titles" localSheetId="7">'Ambulance CCG lookup'!$2:$2</definedName>
    <definedName name="Reg_Code">Raw!$CZ$100:$CZ$104</definedName>
  </definedNames>
  <calcPr calcId="145621"/>
</workbook>
</file>

<file path=xl/calcChain.xml><?xml version="1.0" encoding="utf-8"?>
<calcChain xmlns="http://schemas.openxmlformats.org/spreadsheetml/2006/main">
  <c r="DB100" i="20" l="1"/>
  <c r="DB101" i="20"/>
  <c r="DB102" i="20"/>
  <c r="DB103" i="20"/>
  <c r="DB104" i="20"/>
  <c r="CU5" i="20" l="1"/>
  <c r="CT5" i="20"/>
  <c r="CS5" i="20"/>
  <c r="CR5" i="20"/>
  <c r="CQ5" i="20"/>
  <c r="CP5" i="20"/>
  <c r="CO5" i="20"/>
  <c r="CN5" i="20"/>
  <c r="CM5" i="20"/>
  <c r="CL5" i="20"/>
  <c r="CK5" i="20"/>
  <c r="CJ5" i="20"/>
  <c r="CI5" i="20"/>
  <c r="CH5" i="20"/>
  <c r="CD94" i="20" l="1"/>
  <c r="CD79" i="20"/>
  <c r="CD64" i="20"/>
  <c r="CD49" i="20"/>
  <c r="B82" i="20"/>
  <c r="B83" i="20" s="1"/>
  <c r="B84" i="20" s="1"/>
  <c r="B85" i="20" s="1"/>
  <c r="B86" i="20" s="1"/>
  <c r="B87" i="20" s="1"/>
  <c r="B88" i="20" s="1"/>
  <c r="B89" i="20" s="1"/>
  <c r="B90" i="20" s="1"/>
  <c r="B91" i="20" s="1"/>
  <c r="B92" i="20" s="1"/>
  <c r="B93" i="20" s="1"/>
  <c r="B94" i="20" s="1"/>
  <c r="B67" i="20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52" i="20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37" i="20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CD34" i="20"/>
  <c r="B22" i="20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7" i="20"/>
  <c r="CD19" i="20"/>
  <c r="CD240" i="20"/>
  <c r="CE240" i="20" s="1"/>
  <c r="CH240" i="20"/>
  <c r="CI240" i="20"/>
  <c r="CJ240" i="20"/>
  <c r="CK240" i="20"/>
  <c r="CL240" i="20"/>
  <c r="CM240" i="20"/>
  <c r="CN240" i="20"/>
  <c r="CO240" i="20"/>
  <c r="CP240" i="20"/>
  <c r="CQ240" i="20"/>
  <c r="CR240" i="20"/>
  <c r="CS240" i="20"/>
  <c r="CT240" i="20"/>
  <c r="CU240" i="20"/>
  <c r="CD241" i="20"/>
  <c r="CE241" i="20" s="1"/>
  <c r="CF241" i="20" s="1"/>
  <c r="CH241" i="20"/>
  <c r="CI241" i="20"/>
  <c r="CJ241" i="20"/>
  <c r="CK241" i="20"/>
  <c r="CL241" i="20"/>
  <c r="CM241" i="20"/>
  <c r="CN241" i="20"/>
  <c r="CO241" i="20"/>
  <c r="CP241" i="20"/>
  <c r="CQ241" i="20"/>
  <c r="CR241" i="20"/>
  <c r="CS241" i="20"/>
  <c r="CT241" i="20"/>
  <c r="CU241" i="20"/>
  <c r="CD242" i="20"/>
  <c r="CE242" i="20" s="1"/>
  <c r="CH242" i="20"/>
  <c r="CI242" i="20"/>
  <c r="CJ242" i="20"/>
  <c r="CK242" i="20"/>
  <c r="CL242" i="20"/>
  <c r="CM242" i="20"/>
  <c r="CN242" i="20"/>
  <c r="CO242" i="20"/>
  <c r="CP242" i="20"/>
  <c r="CQ242" i="20"/>
  <c r="CR242" i="20"/>
  <c r="CS242" i="20"/>
  <c r="CT242" i="20"/>
  <c r="CU242" i="20"/>
  <c r="CD243" i="20"/>
  <c r="CE243" i="20" s="1"/>
  <c r="CF243" i="20" s="1"/>
  <c r="CH243" i="20"/>
  <c r="CI243" i="20"/>
  <c r="CJ243" i="20"/>
  <c r="CK243" i="20"/>
  <c r="CL243" i="20"/>
  <c r="CM243" i="20"/>
  <c r="CN243" i="20"/>
  <c r="CO243" i="20"/>
  <c r="CP243" i="20"/>
  <c r="CQ243" i="20"/>
  <c r="CR243" i="20"/>
  <c r="CS243" i="20"/>
  <c r="CT243" i="20"/>
  <c r="CU243" i="20"/>
  <c r="CD244" i="20"/>
  <c r="CE244" i="20" s="1"/>
  <c r="CH244" i="20"/>
  <c r="CI244" i="20"/>
  <c r="CJ244" i="20"/>
  <c r="CK244" i="20"/>
  <c r="CL244" i="20"/>
  <c r="CM244" i="20"/>
  <c r="CN244" i="20"/>
  <c r="CO244" i="20"/>
  <c r="CP244" i="20"/>
  <c r="CQ244" i="20"/>
  <c r="CR244" i="20"/>
  <c r="CS244" i="20"/>
  <c r="CT244" i="20"/>
  <c r="CU244" i="20"/>
  <c r="CD245" i="20"/>
  <c r="CE245" i="20" s="1"/>
  <c r="CF245" i="20" s="1"/>
  <c r="CH245" i="20"/>
  <c r="CI245" i="20"/>
  <c r="CJ245" i="20"/>
  <c r="CK245" i="20"/>
  <c r="CL245" i="20"/>
  <c r="CM245" i="20"/>
  <c r="CN245" i="20"/>
  <c r="CO245" i="20"/>
  <c r="CP245" i="20"/>
  <c r="CQ245" i="20"/>
  <c r="CR245" i="20"/>
  <c r="CS245" i="20"/>
  <c r="CT245" i="20"/>
  <c r="CU245" i="20"/>
  <c r="CD246" i="20"/>
  <c r="CE246" i="20" s="1"/>
  <c r="CH246" i="20"/>
  <c r="CI246" i="20"/>
  <c r="CJ246" i="20"/>
  <c r="CK246" i="20"/>
  <c r="CL246" i="20"/>
  <c r="CM246" i="20"/>
  <c r="CN246" i="20"/>
  <c r="CO246" i="20"/>
  <c r="CP246" i="20"/>
  <c r="CQ246" i="20"/>
  <c r="CR246" i="20"/>
  <c r="CS246" i="20"/>
  <c r="CT246" i="20"/>
  <c r="CU246" i="20"/>
  <c r="CD247" i="20"/>
  <c r="CE247" i="20" s="1"/>
  <c r="CF247" i="20" s="1"/>
  <c r="CH247" i="20"/>
  <c r="CI247" i="20"/>
  <c r="CJ247" i="20"/>
  <c r="CK247" i="20"/>
  <c r="CL247" i="20"/>
  <c r="CM247" i="20"/>
  <c r="CN247" i="20"/>
  <c r="CO247" i="20"/>
  <c r="CP247" i="20"/>
  <c r="CQ247" i="20"/>
  <c r="CR247" i="20"/>
  <c r="CS247" i="20"/>
  <c r="CT247" i="20"/>
  <c r="CU247" i="20"/>
  <c r="CD248" i="20"/>
  <c r="CE248" i="20" s="1"/>
  <c r="CH248" i="20"/>
  <c r="CI248" i="20"/>
  <c r="CJ248" i="20"/>
  <c r="CK248" i="20"/>
  <c r="CL248" i="20"/>
  <c r="CM248" i="20"/>
  <c r="CN248" i="20"/>
  <c r="CO248" i="20"/>
  <c r="CP248" i="20"/>
  <c r="CQ248" i="20"/>
  <c r="CR248" i="20"/>
  <c r="CS248" i="20"/>
  <c r="CT248" i="20"/>
  <c r="CU248" i="20"/>
  <c r="CD249" i="20"/>
  <c r="CE249" i="20" s="1"/>
  <c r="CF249" i="20" s="1"/>
  <c r="CH249" i="20"/>
  <c r="CI249" i="20"/>
  <c r="CJ249" i="20"/>
  <c r="CK249" i="20"/>
  <c r="CL249" i="20"/>
  <c r="CM249" i="20"/>
  <c r="CN249" i="20"/>
  <c r="CO249" i="20"/>
  <c r="CP249" i="20"/>
  <c r="CQ249" i="20"/>
  <c r="CR249" i="20"/>
  <c r="CS249" i="20"/>
  <c r="CT249" i="20"/>
  <c r="CU249" i="20"/>
  <c r="CD250" i="20"/>
  <c r="CE250" i="20" s="1"/>
  <c r="CH250" i="20"/>
  <c r="CI250" i="20"/>
  <c r="CJ250" i="20"/>
  <c r="CK250" i="20"/>
  <c r="CL250" i="20"/>
  <c r="CM250" i="20"/>
  <c r="CN250" i="20"/>
  <c r="CO250" i="20"/>
  <c r="CP250" i="20"/>
  <c r="CQ250" i="20"/>
  <c r="CR250" i="20"/>
  <c r="CS250" i="20"/>
  <c r="CT250" i="20"/>
  <c r="CU250" i="20"/>
  <c r="D250" i="20"/>
  <c r="A250" i="20"/>
  <c r="D249" i="20"/>
  <c r="A249" i="20"/>
  <c r="D248" i="20"/>
  <c r="A248" i="20"/>
  <c r="D247" i="20"/>
  <c r="A247" i="20"/>
  <c r="D246" i="20"/>
  <c r="A246" i="20"/>
  <c r="D245" i="20"/>
  <c r="A245" i="20"/>
  <c r="D244" i="20"/>
  <c r="A244" i="20"/>
  <c r="D243" i="20"/>
  <c r="A243" i="20"/>
  <c r="D242" i="20"/>
  <c r="A242" i="20"/>
  <c r="D241" i="20"/>
  <c r="A241" i="20"/>
  <c r="D240" i="20"/>
  <c r="A240" i="20"/>
  <c r="B8" i="20" l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I19" i="20" s="1"/>
  <c r="CF94" i="20"/>
  <c r="CG94" i="20"/>
  <c r="CE94" i="20"/>
  <c r="CF79" i="20"/>
  <c r="CE79" i="20"/>
  <c r="CG79" i="20"/>
  <c r="CF64" i="20"/>
  <c r="CE64" i="20"/>
  <c r="CG64" i="20"/>
  <c r="CG49" i="20"/>
  <c r="CE49" i="20"/>
  <c r="CF49" i="20"/>
  <c r="CF34" i="20"/>
  <c r="CG34" i="20"/>
  <c r="CE34" i="20"/>
  <c r="CF246" i="20"/>
  <c r="CG246" i="20"/>
  <c r="CG250" i="20"/>
  <c r="CF250" i="20"/>
  <c r="CG242" i="20"/>
  <c r="CF242" i="20"/>
  <c r="CF244" i="20"/>
  <c r="CG244" i="20"/>
  <c r="CG248" i="20"/>
  <c r="CF248" i="20"/>
  <c r="CG240" i="20"/>
  <c r="CF240" i="20"/>
  <c r="CG249" i="20"/>
  <c r="CG247" i="20"/>
  <c r="CG245" i="20"/>
  <c r="CG243" i="20"/>
  <c r="CG241" i="20"/>
  <c r="CF19" i="20" l="1"/>
  <c r="CA19" i="20"/>
  <c r="R19" i="20"/>
  <c r="BF19" i="20"/>
  <c r="Q19" i="20"/>
  <c r="BM19" i="20"/>
  <c r="T19" i="20"/>
  <c r="AR19" i="20"/>
  <c r="AG19" i="20"/>
  <c r="CE19" i="20"/>
  <c r="BO19" i="20"/>
  <c r="CU19" i="20"/>
  <c r="AX19" i="20"/>
  <c r="CT19" i="20"/>
  <c r="BA19" i="20"/>
  <c r="H19" i="20"/>
  <c r="AJ19" i="20"/>
  <c r="CK19" i="20"/>
  <c r="AY19" i="20"/>
  <c r="CM19" i="20"/>
  <c r="AP19" i="20"/>
  <c r="CL19" i="20"/>
  <c r="AS19" i="20"/>
  <c r="BP19" i="20"/>
  <c r="S19" i="20"/>
  <c r="CR19" i="20"/>
  <c r="AQ19" i="20"/>
  <c r="BR19" i="20"/>
  <c r="AD19" i="20"/>
  <c r="BX19" i="20"/>
  <c r="AK19" i="20"/>
  <c r="AZ19" i="20"/>
  <c r="CJ19" i="20"/>
  <c r="CG19" i="20"/>
  <c r="BD19" i="20"/>
  <c r="BU19" i="20"/>
  <c r="AU19" i="20"/>
  <c r="J19" i="20"/>
  <c r="CI19" i="20"/>
  <c r="BB19" i="20"/>
  <c r="AL19" i="20"/>
  <c r="I19" i="20"/>
  <c r="CH19" i="20"/>
  <c r="BE19" i="20"/>
  <c r="BG19" i="20" s="1"/>
  <c r="AO19" i="20"/>
  <c r="P19" i="20"/>
  <c r="BJ19" i="20"/>
  <c r="BK19" i="20" s="1"/>
  <c r="AN19" i="20"/>
  <c r="O19" i="20"/>
  <c r="CS19" i="20"/>
  <c r="CN19" i="20"/>
  <c r="BC19" i="20"/>
  <c r="AM19" i="20"/>
  <c r="CQ19" i="20"/>
  <c r="BL19" i="20" s="1"/>
  <c r="BN19" i="20"/>
  <c r="AT19" i="20"/>
  <c r="U19" i="20"/>
  <c r="CP19" i="20"/>
  <c r="BQ19" i="20"/>
  <c r="AW19" i="20"/>
  <c r="AA19" i="20"/>
  <c r="CO19" i="20"/>
  <c r="AV19" i="20"/>
  <c r="X19" i="20"/>
  <c r="AE19" i="20"/>
  <c r="CD231" i="20"/>
  <c r="CE231" i="20" s="1"/>
  <c r="CF231" i="20" s="1"/>
  <c r="Z19" i="20" l="1"/>
  <c r="AF19" i="20"/>
  <c r="Y19" i="20"/>
  <c r="N19" i="20"/>
  <c r="CB19" i="20"/>
  <c r="V19" i="20"/>
  <c r="BT19" i="20"/>
  <c r="W19" i="20"/>
  <c r="L19" i="20"/>
  <c r="M19" i="20"/>
  <c r="AH19" i="20"/>
  <c r="BW19" i="20"/>
  <c r="BV19" i="20"/>
  <c r="BZ19" i="20"/>
  <c r="AC19" i="20"/>
  <c r="BY19" i="20"/>
  <c r="BS19" i="20"/>
  <c r="AI19" i="20"/>
  <c r="BH19" i="20"/>
  <c r="AB19" i="20"/>
  <c r="CC19" i="20"/>
  <c r="K19" i="20"/>
  <c r="CJ239" i="20"/>
  <c r="CI239" i="20"/>
  <c r="CH239" i="20"/>
  <c r="CJ238" i="20"/>
  <c r="CI238" i="20"/>
  <c r="CH238" i="20"/>
  <c r="CJ237" i="20"/>
  <c r="CI237" i="20"/>
  <c r="CH237" i="20"/>
  <c r="CJ236" i="20"/>
  <c r="CI236" i="20"/>
  <c r="CH236" i="20"/>
  <c r="CJ235" i="20"/>
  <c r="CI235" i="20"/>
  <c r="CH235" i="20"/>
  <c r="CJ234" i="20"/>
  <c r="CI234" i="20"/>
  <c r="CH234" i="20"/>
  <c r="CJ233" i="20"/>
  <c r="CI233" i="20"/>
  <c r="CH233" i="20"/>
  <c r="CJ232" i="20"/>
  <c r="CI232" i="20"/>
  <c r="CH232" i="20"/>
  <c r="CJ231" i="20"/>
  <c r="CI231" i="20"/>
  <c r="CH231" i="20"/>
  <c r="CJ230" i="20"/>
  <c r="CI230" i="20"/>
  <c r="CH230" i="20"/>
  <c r="CJ229" i="20"/>
  <c r="CI229" i="20"/>
  <c r="CH229" i="20"/>
  <c r="CJ228" i="20"/>
  <c r="CI228" i="20"/>
  <c r="CH228" i="20"/>
  <c r="CJ227" i="20"/>
  <c r="CI227" i="20"/>
  <c r="CH227" i="20"/>
  <c r="CJ226" i="20"/>
  <c r="CI226" i="20"/>
  <c r="CH226" i="20"/>
  <c r="CJ225" i="20"/>
  <c r="CI225" i="20"/>
  <c r="CH225" i="20"/>
  <c r="CJ224" i="20"/>
  <c r="CI224" i="20"/>
  <c r="CH224" i="20"/>
  <c r="CJ223" i="20"/>
  <c r="CI223" i="20"/>
  <c r="CH223" i="20"/>
  <c r="CJ222" i="20"/>
  <c r="CI222" i="20"/>
  <c r="CH222" i="20"/>
  <c r="CJ221" i="20"/>
  <c r="CI221" i="20"/>
  <c r="CH221" i="20"/>
  <c r="CJ220" i="20"/>
  <c r="CI220" i="20"/>
  <c r="CH220" i="20"/>
  <c r="CJ219" i="20"/>
  <c r="CI219" i="20"/>
  <c r="CH219" i="20"/>
  <c r="CJ218" i="20"/>
  <c r="CI218" i="20"/>
  <c r="CH218" i="20"/>
  <c r="CJ217" i="20"/>
  <c r="CI217" i="20"/>
  <c r="CH217" i="20"/>
  <c r="CJ216" i="20"/>
  <c r="CI216" i="20"/>
  <c r="CH216" i="20"/>
  <c r="CJ215" i="20"/>
  <c r="CI215" i="20"/>
  <c r="CH215" i="20"/>
  <c r="CJ214" i="20"/>
  <c r="CI214" i="20"/>
  <c r="CH214" i="20"/>
  <c r="CJ213" i="20"/>
  <c r="CI213" i="20"/>
  <c r="CH213" i="20"/>
  <c r="CJ212" i="20"/>
  <c r="CI212" i="20"/>
  <c r="CH212" i="20"/>
  <c r="CJ211" i="20"/>
  <c r="CI211" i="20"/>
  <c r="CH211" i="20"/>
  <c r="CJ210" i="20"/>
  <c r="CI210" i="20"/>
  <c r="CH210" i="20"/>
  <c r="CJ209" i="20"/>
  <c r="CI209" i="20"/>
  <c r="CH209" i="20"/>
  <c r="CJ208" i="20"/>
  <c r="CI208" i="20"/>
  <c r="CH208" i="20"/>
  <c r="CJ207" i="20"/>
  <c r="CI207" i="20"/>
  <c r="CH207" i="20"/>
  <c r="CJ206" i="20"/>
  <c r="CI206" i="20"/>
  <c r="CH206" i="20"/>
  <c r="CJ205" i="20"/>
  <c r="CI205" i="20"/>
  <c r="CH205" i="20"/>
  <c r="CJ204" i="20"/>
  <c r="CI204" i="20"/>
  <c r="CH204" i="20"/>
  <c r="CJ203" i="20"/>
  <c r="CI203" i="20"/>
  <c r="CH203" i="20"/>
  <c r="CJ202" i="20"/>
  <c r="CI202" i="20"/>
  <c r="CH202" i="20"/>
  <c r="CJ201" i="20"/>
  <c r="CI201" i="20"/>
  <c r="CH201" i="20"/>
  <c r="CJ200" i="20"/>
  <c r="CI200" i="20"/>
  <c r="CH200" i="20"/>
  <c r="CJ199" i="20"/>
  <c r="CI199" i="20"/>
  <c r="CH199" i="20"/>
  <c r="CJ198" i="20"/>
  <c r="CI198" i="20"/>
  <c r="CH198" i="20"/>
  <c r="CJ197" i="20"/>
  <c r="CI197" i="20"/>
  <c r="CH197" i="20"/>
  <c r="CJ196" i="20"/>
  <c r="CI196" i="20"/>
  <c r="CH196" i="20"/>
  <c r="CJ195" i="20"/>
  <c r="CI195" i="20"/>
  <c r="CH195" i="20"/>
  <c r="CJ194" i="20"/>
  <c r="CI194" i="20"/>
  <c r="CH194" i="20"/>
  <c r="CJ193" i="20"/>
  <c r="CI193" i="20"/>
  <c r="CH193" i="20"/>
  <c r="CJ192" i="20"/>
  <c r="CI192" i="20"/>
  <c r="CH192" i="20"/>
  <c r="CJ191" i="20"/>
  <c r="CI191" i="20"/>
  <c r="CH191" i="20"/>
  <c r="CJ190" i="20"/>
  <c r="CI190" i="20"/>
  <c r="CH190" i="20"/>
  <c r="CJ189" i="20"/>
  <c r="CI189" i="20"/>
  <c r="CH189" i="20"/>
  <c r="CJ188" i="20"/>
  <c r="CI188" i="20"/>
  <c r="CH188" i="20"/>
  <c r="CJ187" i="20"/>
  <c r="CI187" i="20"/>
  <c r="CH187" i="20"/>
  <c r="CJ186" i="20"/>
  <c r="CI186" i="20"/>
  <c r="CH186" i="20"/>
  <c r="CJ185" i="20"/>
  <c r="CI185" i="20"/>
  <c r="CH185" i="20"/>
  <c r="CJ184" i="20"/>
  <c r="CI184" i="20"/>
  <c r="CH184" i="20"/>
  <c r="CJ183" i="20"/>
  <c r="CI183" i="20"/>
  <c r="CH183" i="20"/>
  <c r="CJ182" i="20"/>
  <c r="CI182" i="20"/>
  <c r="CH182" i="20"/>
  <c r="CJ181" i="20"/>
  <c r="CI181" i="20"/>
  <c r="CH181" i="20"/>
  <c r="CJ180" i="20"/>
  <c r="CI180" i="20"/>
  <c r="CH180" i="20"/>
  <c r="CJ179" i="20"/>
  <c r="CI179" i="20"/>
  <c r="CH179" i="20"/>
  <c r="CJ178" i="20"/>
  <c r="CI178" i="20"/>
  <c r="CH178" i="20"/>
  <c r="CJ177" i="20"/>
  <c r="CI177" i="20"/>
  <c r="CH177" i="20"/>
  <c r="CJ176" i="20"/>
  <c r="CI176" i="20"/>
  <c r="CH176" i="20"/>
  <c r="CJ175" i="20"/>
  <c r="CI175" i="20"/>
  <c r="CH175" i="20"/>
  <c r="CJ174" i="20"/>
  <c r="CI174" i="20"/>
  <c r="CH174" i="20"/>
  <c r="CJ173" i="20"/>
  <c r="CI173" i="20"/>
  <c r="CH173" i="20"/>
  <c r="CJ172" i="20"/>
  <c r="CI172" i="20"/>
  <c r="CH172" i="20"/>
  <c r="CJ171" i="20"/>
  <c r="CI171" i="20"/>
  <c r="CH171" i="20"/>
  <c r="CJ170" i="20"/>
  <c r="CI170" i="20"/>
  <c r="CH170" i="20"/>
  <c r="CJ169" i="20"/>
  <c r="CI169" i="20"/>
  <c r="CH169" i="20"/>
  <c r="CJ168" i="20"/>
  <c r="CI168" i="20"/>
  <c r="CH168" i="20"/>
  <c r="CJ167" i="20"/>
  <c r="CI167" i="20"/>
  <c r="CH167" i="20"/>
  <c r="CJ166" i="20"/>
  <c r="CI166" i="20"/>
  <c r="CH166" i="20"/>
  <c r="CJ165" i="20"/>
  <c r="CI165" i="20"/>
  <c r="CH165" i="20"/>
  <c r="CJ164" i="20"/>
  <c r="CI164" i="20"/>
  <c r="CH164" i="20"/>
  <c r="CJ163" i="20"/>
  <c r="CI163" i="20"/>
  <c r="CH163" i="20"/>
  <c r="CJ162" i="20"/>
  <c r="CI162" i="20"/>
  <c r="CH162" i="20"/>
  <c r="CJ161" i="20"/>
  <c r="CI161" i="20"/>
  <c r="CH161" i="20"/>
  <c r="CJ160" i="20"/>
  <c r="CI160" i="20"/>
  <c r="CH160" i="20"/>
  <c r="CJ159" i="20"/>
  <c r="CI159" i="20"/>
  <c r="CH159" i="20"/>
  <c r="CJ158" i="20"/>
  <c r="CI158" i="20"/>
  <c r="CH158" i="20"/>
  <c r="CJ157" i="20"/>
  <c r="CI157" i="20"/>
  <c r="CH157" i="20"/>
  <c r="CJ156" i="20"/>
  <c r="CI156" i="20"/>
  <c r="CH156" i="20"/>
  <c r="CJ155" i="20"/>
  <c r="CI155" i="20"/>
  <c r="CH155" i="20"/>
  <c r="CJ154" i="20"/>
  <c r="CI154" i="20"/>
  <c r="CH154" i="20"/>
  <c r="CJ153" i="20"/>
  <c r="CI153" i="20"/>
  <c r="CH153" i="20"/>
  <c r="CJ152" i="20"/>
  <c r="CI152" i="20"/>
  <c r="CH152" i="20"/>
  <c r="CJ151" i="20"/>
  <c r="CI151" i="20"/>
  <c r="CH151" i="20"/>
  <c r="CJ150" i="20"/>
  <c r="CI150" i="20"/>
  <c r="CH150" i="20"/>
  <c r="CJ149" i="20"/>
  <c r="CI149" i="20"/>
  <c r="CH149" i="20"/>
  <c r="CJ148" i="20"/>
  <c r="CI148" i="20"/>
  <c r="CH148" i="20"/>
  <c r="CJ147" i="20"/>
  <c r="CI147" i="20"/>
  <c r="CH147" i="20"/>
  <c r="CJ146" i="20"/>
  <c r="CI146" i="20"/>
  <c r="CH146" i="20"/>
  <c r="CJ145" i="20"/>
  <c r="CI145" i="20"/>
  <c r="CH145" i="20"/>
  <c r="CJ144" i="20"/>
  <c r="CI144" i="20"/>
  <c r="CH144" i="20"/>
  <c r="CJ143" i="20"/>
  <c r="CI143" i="20"/>
  <c r="CH143" i="20"/>
  <c r="CJ142" i="20"/>
  <c r="CI142" i="20"/>
  <c r="CH142" i="20"/>
  <c r="CJ141" i="20"/>
  <c r="CI141" i="20"/>
  <c r="CH141" i="20"/>
  <c r="CJ140" i="20"/>
  <c r="CI140" i="20"/>
  <c r="CH140" i="20"/>
  <c r="CJ139" i="20"/>
  <c r="CI139" i="20"/>
  <c r="CH139" i="20"/>
  <c r="CJ138" i="20"/>
  <c r="CI138" i="20"/>
  <c r="CH138" i="20"/>
  <c r="CJ137" i="20"/>
  <c r="CI137" i="20"/>
  <c r="CH137" i="20"/>
  <c r="CJ136" i="20"/>
  <c r="CI136" i="20"/>
  <c r="CH136" i="20"/>
  <c r="CJ135" i="20"/>
  <c r="CI135" i="20"/>
  <c r="CH135" i="20"/>
  <c r="CJ134" i="20"/>
  <c r="CI134" i="20"/>
  <c r="CH134" i="20"/>
  <c r="CJ133" i="20"/>
  <c r="CI133" i="20"/>
  <c r="CH133" i="20"/>
  <c r="CJ132" i="20"/>
  <c r="CI132" i="20"/>
  <c r="CH132" i="20"/>
  <c r="CJ131" i="20"/>
  <c r="CI131" i="20"/>
  <c r="CH131" i="20"/>
  <c r="CJ130" i="20"/>
  <c r="CI130" i="20"/>
  <c r="CH130" i="20"/>
  <c r="CJ129" i="20"/>
  <c r="CI129" i="20"/>
  <c r="CH129" i="20"/>
  <c r="CJ128" i="20"/>
  <c r="CI128" i="20"/>
  <c r="CH128" i="20"/>
  <c r="CJ127" i="20"/>
  <c r="CI127" i="20"/>
  <c r="CH127" i="20"/>
  <c r="CJ126" i="20"/>
  <c r="CI126" i="20"/>
  <c r="CH126" i="20"/>
  <c r="CJ125" i="20"/>
  <c r="CI125" i="20"/>
  <c r="CH125" i="20"/>
  <c r="CJ124" i="20"/>
  <c r="CI124" i="20"/>
  <c r="CH124" i="20"/>
  <c r="CJ123" i="20"/>
  <c r="CI123" i="20"/>
  <c r="CH123" i="20"/>
  <c r="CJ122" i="20"/>
  <c r="CI122" i="20"/>
  <c r="CH122" i="20"/>
  <c r="CJ121" i="20"/>
  <c r="CI121" i="20"/>
  <c r="CH121" i="20"/>
  <c r="CJ120" i="20"/>
  <c r="CI120" i="20"/>
  <c r="CH120" i="20"/>
  <c r="CJ119" i="20"/>
  <c r="CI119" i="20"/>
  <c r="CH119" i="20"/>
  <c r="CJ118" i="20"/>
  <c r="CI118" i="20"/>
  <c r="CH118" i="20"/>
  <c r="CJ117" i="20"/>
  <c r="CI117" i="20"/>
  <c r="CH117" i="20"/>
  <c r="CJ116" i="20"/>
  <c r="CI116" i="20"/>
  <c r="CH116" i="20"/>
  <c r="CJ115" i="20"/>
  <c r="CI115" i="20"/>
  <c r="CH115" i="20"/>
  <c r="CJ114" i="20"/>
  <c r="CI114" i="20"/>
  <c r="CH114" i="20"/>
  <c r="CJ113" i="20"/>
  <c r="CI113" i="20"/>
  <c r="CH113" i="20"/>
  <c r="CJ112" i="20"/>
  <c r="CI112" i="20"/>
  <c r="CH112" i="20"/>
  <c r="CJ111" i="20"/>
  <c r="CI111" i="20"/>
  <c r="CH111" i="20"/>
  <c r="CJ110" i="20"/>
  <c r="CI110" i="20"/>
  <c r="CH110" i="20"/>
  <c r="CJ109" i="20"/>
  <c r="CI109" i="20"/>
  <c r="CH109" i="20"/>
  <c r="CJ108" i="20"/>
  <c r="CI108" i="20"/>
  <c r="CH108" i="20"/>
  <c r="CJ107" i="20"/>
  <c r="CI107" i="20"/>
  <c r="CH107" i="20"/>
  <c r="CJ106" i="20"/>
  <c r="CI106" i="20"/>
  <c r="CH106" i="20"/>
  <c r="CJ105" i="20"/>
  <c r="CI105" i="20"/>
  <c r="CH105" i="20"/>
  <c r="CJ104" i="20"/>
  <c r="CI104" i="20"/>
  <c r="CH104" i="20"/>
  <c r="CJ103" i="20"/>
  <c r="CI103" i="20"/>
  <c r="CH103" i="20"/>
  <c r="CJ102" i="20"/>
  <c r="CI102" i="20"/>
  <c r="CH102" i="20"/>
  <c r="CJ101" i="20"/>
  <c r="CI101" i="20"/>
  <c r="CH101" i="20"/>
  <c r="CJ100" i="20"/>
  <c r="CI100" i="20"/>
  <c r="CH100" i="20"/>
  <c r="CJ99" i="20"/>
  <c r="CI99" i="20"/>
  <c r="CH99" i="20"/>
  <c r="CJ98" i="20"/>
  <c r="CI98" i="20"/>
  <c r="CH98" i="20"/>
  <c r="CH97" i="20"/>
  <c r="CI97" i="20"/>
  <c r="CJ97" i="20"/>
  <c r="CL239" i="20"/>
  <c r="CL238" i="20"/>
  <c r="CL237" i="20"/>
  <c r="CL236" i="20"/>
  <c r="CL235" i="20"/>
  <c r="CL234" i="20"/>
  <c r="CL233" i="20"/>
  <c r="CL232" i="20"/>
  <c r="CL231" i="20"/>
  <c r="CL230" i="20"/>
  <c r="CL229" i="20"/>
  <c r="CL228" i="20"/>
  <c r="CL227" i="20"/>
  <c r="CL226" i="20"/>
  <c r="CL225" i="20"/>
  <c r="CL224" i="20"/>
  <c r="CL223" i="20"/>
  <c r="CL222" i="20"/>
  <c r="CL221" i="20"/>
  <c r="CL220" i="20"/>
  <c r="CL219" i="20"/>
  <c r="CL218" i="20"/>
  <c r="CL217" i="20"/>
  <c r="CL216" i="20"/>
  <c r="CL215" i="20"/>
  <c r="CL214" i="20"/>
  <c r="CL213" i="20"/>
  <c r="CL212" i="20"/>
  <c r="CL211" i="20"/>
  <c r="CL210" i="20"/>
  <c r="CL209" i="20"/>
  <c r="CL208" i="20"/>
  <c r="CL207" i="20"/>
  <c r="CL206" i="20"/>
  <c r="CL205" i="20"/>
  <c r="CL204" i="20"/>
  <c r="CL203" i="20"/>
  <c r="CL202" i="20"/>
  <c r="CL201" i="20"/>
  <c r="CL200" i="20"/>
  <c r="CL199" i="20"/>
  <c r="CL198" i="20"/>
  <c r="CL197" i="20"/>
  <c r="CL196" i="20"/>
  <c r="CL195" i="20"/>
  <c r="CL194" i="20"/>
  <c r="CL193" i="20"/>
  <c r="CL192" i="20"/>
  <c r="CL191" i="20"/>
  <c r="CL190" i="20"/>
  <c r="CL189" i="20"/>
  <c r="CL188" i="20"/>
  <c r="CL187" i="20"/>
  <c r="CL186" i="20"/>
  <c r="CL185" i="20"/>
  <c r="CL184" i="20"/>
  <c r="CL183" i="20"/>
  <c r="CL182" i="20"/>
  <c r="CL181" i="20"/>
  <c r="CL180" i="20"/>
  <c r="CL179" i="20"/>
  <c r="CL178" i="20"/>
  <c r="CL177" i="20"/>
  <c r="CL176" i="20"/>
  <c r="CL175" i="20"/>
  <c r="CL174" i="20"/>
  <c r="CL173" i="20"/>
  <c r="CL172" i="20"/>
  <c r="CL171" i="20"/>
  <c r="CL170" i="20"/>
  <c r="CL169" i="20"/>
  <c r="CL168" i="20"/>
  <c r="CL167" i="20"/>
  <c r="CL166" i="20"/>
  <c r="CL165" i="20"/>
  <c r="CL164" i="20"/>
  <c r="CL163" i="20"/>
  <c r="CL162" i="20"/>
  <c r="CL161" i="20"/>
  <c r="CL160" i="20"/>
  <c r="CL159" i="20"/>
  <c r="CL158" i="20"/>
  <c r="CL157" i="20"/>
  <c r="CL156" i="20"/>
  <c r="CL155" i="20"/>
  <c r="CL154" i="20"/>
  <c r="CL153" i="20"/>
  <c r="CL152" i="20"/>
  <c r="CL151" i="20"/>
  <c r="CL150" i="20"/>
  <c r="CL149" i="20"/>
  <c r="CL148" i="20"/>
  <c r="CL147" i="20"/>
  <c r="CL146" i="20"/>
  <c r="CL145" i="20"/>
  <c r="CL144" i="20"/>
  <c r="CL143" i="20"/>
  <c r="CL142" i="20"/>
  <c r="CL141" i="20"/>
  <c r="CL140" i="20"/>
  <c r="CL139" i="20"/>
  <c r="CL138" i="20"/>
  <c r="CL137" i="20"/>
  <c r="CL136" i="20"/>
  <c r="CL135" i="20"/>
  <c r="CL134" i="20"/>
  <c r="CL133" i="20"/>
  <c r="CL132" i="20"/>
  <c r="CL131" i="20"/>
  <c r="CL130" i="20"/>
  <c r="CL129" i="20"/>
  <c r="CL128" i="20"/>
  <c r="CL127" i="20"/>
  <c r="CL126" i="20"/>
  <c r="CL125" i="20"/>
  <c r="CL124" i="20"/>
  <c r="CL123" i="20"/>
  <c r="CL122" i="20"/>
  <c r="CL121" i="20"/>
  <c r="CL120" i="20"/>
  <c r="CL119" i="20"/>
  <c r="CL118" i="20"/>
  <c r="CL117" i="20"/>
  <c r="CL116" i="20"/>
  <c r="CL115" i="20"/>
  <c r="CL114" i="20"/>
  <c r="CL113" i="20"/>
  <c r="CL112" i="20"/>
  <c r="CL111" i="20"/>
  <c r="CL110" i="20"/>
  <c r="CL109" i="20"/>
  <c r="CL108" i="20"/>
  <c r="CL107" i="20"/>
  <c r="CL106" i="20"/>
  <c r="CL105" i="20"/>
  <c r="CL104" i="20"/>
  <c r="CL103" i="20"/>
  <c r="CL102" i="20"/>
  <c r="CL101" i="20"/>
  <c r="CL100" i="20"/>
  <c r="CL99" i="20"/>
  <c r="CL98" i="20"/>
  <c r="CL97" i="20"/>
  <c r="CL6" i="20" l="1"/>
  <c r="CL7" i="20"/>
  <c r="CL8" i="20"/>
  <c r="CL10" i="20"/>
  <c r="CL11" i="20"/>
  <c r="CL12" i="20"/>
  <c r="CL14" i="20"/>
  <c r="CL15" i="20"/>
  <c r="CL16" i="20"/>
  <c r="CI6" i="20"/>
  <c r="CJ6" i="20"/>
  <c r="CH6" i="20"/>
  <c r="CH7" i="20"/>
  <c r="CI7" i="20"/>
  <c r="CJ8" i="20"/>
  <c r="CJ9" i="20"/>
  <c r="CI10" i="20"/>
  <c r="CH10" i="20"/>
  <c r="CH11" i="20"/>
  <c r="CI11" i="20"/>
  <c r="CJ12" i="20"/>
  <c r="CJ13" i="20"/>
  <c r="CI14" i="20"/>
  <c r="CH14" i="20"/>
  <c r="CH15" i="20"/>
  <c r="CI15" i="20"/>
  <c r="CJ16" i="20"/>
  <c r="CJ17" i="20"/>
  <c r="CL13" i="20"/>
  <c r="CJ7" i="20"/>
  <c r="CJ10" i="20"/>
  <c r="CH13" i="20"/>
  <c r="CH17" i="20"/>
  <c r="CI8" i="20"/>
  <c r="CI12" i="20"/>
  <c r="CI13" i="20"/>
  <c r="CI16" i="20"/>
  <c r="CI17" i="20"/>
  <c r="CL9" i="20"/>
  <c r="CL17" i="20"/>
  <c r="CH8" i="20"/>
  <c r="CH9" i="20"/>
  <c r="CJ11" i="20"/>
  <c r="CH12" i="20"/>
  <c r="CJ14" i="20"/>
  <c r="CJ15" i="20"/>
  <c r="CH16" i="20"/>
  <c r="CI9" i="20"/>
  <c r="CH18" i="20"/>
  <c r="CI18" i="20"/>
  <c r="CL18" i="20"/>
  <c r="CJ18" i="20"/>
  <c r="CR99" i="20"/>
  <c r="CS99" i="20"/>
  <c r="CT99" i="20"/>
  <c r="CU99" i="20"/>
  <c r="CR100" i="20"/>
  <c r="CS100" i="20"/>
  <c r="CT100" i="20"/>
  <c r="CU100" i="20"/>
  <c r="CR101" i="20"/>
  <c r="CS101" i="20"/>
  <c r="CT101" i="20"/>
  <c r="CU101" i="20"/>
  <c r="CR102" i="20"/>
  <c r="CS102" i="20"/>
  <c r="CT102" i="20"/>
  <c r="CU102" i="20"/>
  <c r="CR103" i="20"/>
  <c r="CS103" i="20"/>
  <c r="CT103" i="20"/>
  <c r="CU103" i="20"/>
  <c r="CR104" i="20"/>
  <c r="CS104" i="20"/>
  <c r="CT104" i="20"/>
  <c r="CU104" i="20"/>
  <c r="CR105" i="20"/>
  <c r="CS105" i="20"/>
  <c r="CT105" i="20"/>
  <c r="CU105" i="20"/>
  <c r="CR106" i="20"/>
  <c r="CS106" i="20"/>
  <c r="CT106" i="20"/>
  <c r="CU106" i="20"/>
  <c r="CR107" i="20"/>
  <c r="CS107" i="20"/>
  <c r="CT107" i="20"/>
  <c r="CU107" i="20"/>
  <c r="CR108" i="20"/>
  <c r="CS108" i="20"/>
  <c r="CT108" i="20"/>
  <c r="CU108" i="20"/>
  <c r="CR109" i="20"/>
  <c r="CS109" i="20"/>
  <c r="CT109" i="20"/>
  <c r="CU109" i="20"/>
  <c r="CR110" i="20"/>
  <c r="CS110" i="20"/>
  <c r="CT110" i="20"/>
  <c r="CU110" i="20"/>
  <c r="CR111" i="20"/>
  <c r="CS111" i="20"/>
  <c r="CT111" i="20"/>
  <c r="CU111" i="20"/>
  <c r="CR112" i="20"/>
  <c r="CS112" i="20"/>
  <c r="CT112" i="20"/>
  <c r="CU112" i="20"/>
  <c r="CR113" i="20"/>
  <c r="CS113" i="20"/>
  <c r="CT113" i="20"/>
  <c r="CU113" i="20"/>
  <c r="CR114" i="20"/>
  <c r="CS114" i="20"/>
  <c r="CT114" i="20"/>
  <c r="CU114" i="20"/>
  <c r="CR115" i="20"/>
  <c r="CS115" i="20"/>
  <c r="CT115" i="20"/>
  <c r="CU115" i="20"/>
  <c r="CR116" i="20"/>
  <c r="CS116" i="20"/>
  <c r="CT116" i="20"/>
  <c r="CU116" i="20"/>
  <c r="CR117" i="20"/>
  <c r="CS117" i="20"/>
  <c r="CT117" i="20"/>
  <c r="CU117" i="20"/>
  <c r="CR118" i="20"/>
  <c r="CS118" i="20"/>
  <c r="CT118" i="20"/>
  <c r="CU118" i="20"/>
  <c r="CR119" i="20"/>
  <c r="CS119" i="20"/>
  <c r="CT119" i="20"/>
  <c r="CU119" i="20"/>
  <c r="CR120" i="20"/>
  <c r="CS120" i="20"/>
  <c r="CT120" i="20"/>
  <c r="CU120" i="20"/>
  <c r="CR121" i="20"/>
  <c r="CS121" i="20"/>
  <c r="CT121" i="20"/>
  <c r="CU121" i="20"/>
  <c r="CR122" i="20"/>
  <c r="CS122" i="20"/>
  <c r="CT122" i="20"/>
  <c r="CU122" i="20"/>
  <c r="CR123" i="20"/>
  <c r="CS123" i="20"/>
  <c r="CT123" i="20"/>
  <c r="CU123" i="20"/>
  <c r="CR124" i="20"/>
  <c r="CS124" i="20"/>
  <c r="CT124" i="20"/>
  <c r="CU124" i="20"/>
  <c r="CR125" i="20"/>
  <c r="CS125" i="20"/>
  <c r="CT125" i="20"/>
  <c r="CU125" i="20"/>
  <c r="CR126" i="20"/>
  <c r="CS126" i="20"/>
  <c r="CT126" i="20"/>
  <c r="CU126" i="20"/>
  <c r="CR127" i="20"/>
  <c r="CS127" i="20"/>
  <c r="CT127" i="20"/>
  <c r="CU127" i="20"/>
  <c r="CR128" i="20"/>
  <c r="CS128" i="20"/>
  <c r="CT128" i="20"/>
  <c r="CU128" i="20"/>
  <c r="CR129" i="20"/>
  <c r="CS129" i="20"/>
  <c r="CT129" i="20"/>
  <c r="CU129" i="20"/>
  <c r="CR130" i="20"/>
  <c r="CS130" i="20"/>
  <c r="CT130" i="20"/>
  <c r="CU130" i="20"/>
  <c r="CR131" i="20"/>
  <c r="CS131" i="20"/>
  <c r="CT131" i="20"/>
  <c r="CU131" i="20"/>
  <c r="CR132" i="20"/>
  <c r="CS132" i="20"/>
  <c r="CT132" i="20"/>
  <c r="CU132" i="20"/>
  <c r="CR133" i="20"/>
  <c r="CS133" i="20"/>
  <c r="CT133" i="20"/>
  <c r="CU133" i="20"/>
  <c r="CR134" i="20"/>
  <c r="CS134" i="20"/>
  <c r="CT134" i="20"/>
  <c r="CU134" i="20"/>
  <c r="CR135" i="20"/>
  <c r="CS135" i="20"/>
  <c r="CT135" i="20"/>
  <c r="CU135" i="20"/>
  <c r="CR136" i="20"/>
  <c r="CS136" i="20"/>
  <c r="CT136" i="20"/>
  <c r="CU136" i="20"/>
  <c r="CR137" i="20"/>
  <c r="CS137" i="20"/>
  <c r="CT137" i="20"/>
  <c r="CU137" i="20"/>
  <c r="CR138" i="20"/>
  <c r="CS138" i="20"/>
  <c r="CT138" i="20"/>
  <c r="CU138" i="20"/>
  <c r="CR139" i="20"/>
  <c r="CS139" i="20"/>
  <c r="CT139" i="20"/>
  <c r="CU139" i="20"/>
  <c r="CR140" i="20"/>
  <c r="CS140" i="20"/>
  <c r="CT140" i="20"/>
  <c r="CU140" i="20"/>
  <c r="CR141" i="20"/>
  <c r="CS141" i="20"/>
  <c r="CT141" i="20"/>
  <c r="CU141" i="20"/>
  <c r="CR142" i="20"/>
  <c r="CS142" i="20"/>
  <c r="CT142" i="20"/>
  <c r="CU142" i="20"/>
  <c r="CR143" i="20"/>
  <c r="CS143" i="20"/>
  <c r="CT143" i="20"/>
  <c r="CU143" i="20"/>
  <c r="CR144" i="20"/>
  <c r="CS144" i="20"/>
  <c r="CT144" i="20"/>
  <c r="CU144" i="20"/>
  <c r="CR145" i="20"/>
  <c r="CS145" i="20"/>
  <c r="CT145" i="20"/>
  <c r="CU145" i="20"/>
  <c r="CR146" i="20"/>
  <c r="CS146" i="20"/>
  <c r="CT146" i="20"/>
  <c r="CU146" i="20"/>
  <c r="CR147" i="20"/>
  <c r="CS147" i="20"/>
  <c r="CT147" i="20"/>
  <c r="CU147" i="20"/>
  <c r="CR148" i="20"/>
  <c r="CS148" i="20"/>
  <c r="CT148" i="20"/>
  <c r="CU148" i="20"/>
  <c r="CR149" i="20"/>
  <c r="CS149" i="20"/>
  <c r="CT149" i="20"/>
  <c r="CU149" i="20"/>
  <c r="CR150" i="20"/>
  <c r="CS150" i="20"/>
  <c r="CT150" i="20"/>
  <c r="CU150" i="20"/>
  <c r="CR151" i="20"/>
  <c r="CS151" i="20"/>
  <c r="CT151" i="20"/>
  <c r="CU151" i="20"/>
  <c r="CR152" i="20"/>
  <c r="CS152" i="20"/>
  <c r="CT152" i="20"/>
  <c r="CU152" i="20"/>
  <c r="CR153" i="20"/>
  <c r="CS153" i="20"/>
  <c r="CT153" i="20"/>
  <c r="CU153" i="20"/>
  <c r="CR154" i="20"/>
  <c r="CS154" i="20"/>
  <c r="CT154" i="20"/>
  <c r="CU154" i="20"/>
  <c r="CR155" i="20"/>
  <c r="CS155" i="20"/>
  <c r="CT155" i="20"/>
  <c r="CU155" i="20"/>
  <c r="CR156" i="20"/>
  <c r="CS156" i="20"/>
  <c r="CT156" i="20"/>
  <c r="CU156" i="20"/>
  <c r="CR157" i="20"/>
  <c r="CS157" i="20"/>
  <c r="CT157" i="20"/>
  <c r="CU157" i="20"/>
  <c r="CR158" i="20"/>
  <c r="CS158" i="20"/>
  <c r="CT158" i="20"/>
  <c r="CU158" i="20"/>
  <c r="CR159" i="20"/>
  <c r="CS159" i="20"/>
  <c r="CT159" i="20"/>
  <c r="CU159" i="20"/>
  <c r="CR160" i="20"/>
  <c r="CS160" i="20"/>
  <c r="CT160" i="20"/>
  <c r="CU160" i="20"/>
  <c r="CR161" i="20"/>
  <c r="CS161" i="20"/>
  <c r="CT161" i="20"/>
  <c r="CU161" i="20"/>
  <c r="CR162" i="20"/>
  <c r="CS162" i="20"/>
  <c r="CT162" i="20"/>
  <c r="CU162" i="20"/>
  <c r="CR163" i="20"/>
  <c r="CS163" i="20"/>
  <c r="CT163" i="20"/>
  <c r="CU163" i="20"/>
  <c r="CR164" i="20"/>
  <c r="CS164" i="20"/>
  <c r="CT164" i="20"/>
  <c r="CU164" i="20"/>
  <c r="CR165" i="20"/>
  <c r="CS165" i="20"/>
  <c r="CT165" i="20"/>
  <c r="CU165" i="20"/>
  <c r="CR166" i="20"/>
  <c r="CS166" i="20"/>
  <c r="CT166" i="20"/>
  <c r="CU166" i="20"/>
  <c r="CR167" i="20"/>
  <c r="CS167" i="20"/>
  <c r="CT167" i="20"/>
  <c r="CU167" i="20"/>
  <c r="CR168" i="20"/>
  <c r="CS168" i="20"/>
  <c r="CT168" i="20"/>
  <c r="CU168" i="20"/>
  <c r="CR169" i="20"/>
  <c r="CS169" i="20"/>
  <c r="CT169" i="20"/>
  <c r="CU169" i="20"/>
  <c r="CR170" i="20"/>
  <c r="CS170" i="20"/>
  <c r="CT170" i="20"/>
  <c r="CU170" i="20"/>
  <c r="CR171" i="20"/>
  <c r="CS171" i="20"/>
  <c r="CT171" i="20"/>
  <c r="CU171" i="20"/>
  <c r="CR172" i="20"/>
  <c r="CS172" i="20"/>
  <c r="CT172" i="20"/>
  <c r="CU172" i="20"/>
  <c r="CR173" i="20"/>
  <c r="CS173" i="20"/>
  <c r="CT173" i="20"/>
  <c r="CU173" i="20"/>
  <c r="CR174" i="20"/>
  <c r="CS174" i="20"/>
  <c r="CT174" i="20"/>
  <c r="CU174" i="20"/>
  <c r="CR175" i="20"/>
  <c r="CS175" i="20"/>
  <c r="CT175" i="20"/>
  <c r="CU175" i="20"/>
  <c r="CR176" i="20"/>
  <c r="CS176" i="20"/>
  <c r="CT176" i="20"/>
  <c r="CU176" i="20"/>
  <c r="CR177" i="20"/>
  <c r="CS177" i="20"/>
  <c r="CT177" i="20"/>
  <c r="CU177" i="20"/>
  <c r="CR178" i="20"/>
  <c r="CS178" i="20"/>
  <c r="CT178" i="20"/>
  <c r="CU178" i="20"/>
  <c r="CR179" i="20"/>
  <c r="CS179" i="20"/>
  <c r="CT179" i="20"/>
  <c r="CU179" i="20"/>
  <c r="CR180" i="20"/>
  <c r="CS180" i="20"/>
  <c r="CT180" i="20"/>
  <c r="CU180" i="20"/>
  <c r="CR181" i="20"/>
  <c r="CS181" i="20"/>
  <c r="CT181" i="20"/>
  <c r="CU181" i="20"/>
  <c r="CR182" i="20"/>
  <c r="CS182" i="20"/>
  <c r="CT182" i="20"/>
  <c r="CU182" i="20"/>
  <c r="CR183" i="20"/>
  <c r="CS183" i="20"/>
  <c r="CT183" i="20"/>
  <c r="CU183" i="20"/>
  <c r="CR184" i="20"/>
  <c r="CS184" i="20"/>
  <c r="CT184" i="20"/>
  <c r="CU184" i="20"/>
  <c r="CR185" i="20"/>
  <c r="CS185" i="20"/>
  <c r="CT185" i="20"/>
  <c r="CU185" i="20"/>
  <c r="CR186" i="20"/>
  <c r="CS186" i="20"/>
  <c r="CT186" i="20"/>
  <c r="CU186" i="20"/>
  <c r="CR187" i="20"/>
  <c r="CS187" i="20"/>
  <c r="CT187" i="20"/>
  <c r="CU187" i="20"/>
  <c r="CR188" i="20"/>
  <c r="CS188" i="20"/>
  <c r="CT188" i="20"/>
  <c r="CU188" i="20"/>
  <c r="CR189" i="20"/>
  <c r="CS189" i="20"/>
  <c r="CT189" i="20"/>
  <c r="CU189" i="20"/>
  <c r="CR190" i="20"/>
  <c r="CS190" i="20"/>
  <c r="CT190" i="20"/>
  <c r="CU190" i="20"/>
  <c r="CR191" i="20"/>
  <c r="CS191" i="20"/>
  <c r="CT191" i="20"/>
  <c r="CU191" i="20"/>
  <c r="CR192" i="20"/>
  <c r="CS192" i="20"/>
  <c r="CT192" i="20"/>
  <c r="CU192" i="20"/>
  <c r="CR193" i="20"/>
  <c r="CS193" i="20"/>
  <c r="CT193" i="20"/>
  <c r="CU193" i="20"/>
  <c r="CR194" i="20"/>
  <c r="CS194" i="20"/>
  <c r="CT194" i="20"/>
  <c r="CU194" i="20"/>
  <c r="CR195" i="20"/>
  <c r="CS195" i="20"/>
  <c r="CT195" i="20"/>
  <c r="CU195" i="20"/>
  <c r="CR196" i="20"/>
  <c r="CS196" i="20"/>
  <c r="CT196" i="20"/>
  <c r="CU196" i="20"/>
  <c r="CR197" i="20"/>
  <c r="CS197" i="20"/>
  <c r="CT197" i="20"/>
  <c r="CU197" i="20"/>
  <c r="CR198" i="20"/>
  <c r="CS198" i="20"/>
  <c r="CT198" i="20"/>
  <c r="CU198" i="20"/>
  <c r="CR199" i="20"/>
  <c r="CS199" i="20"/>
  <c r="CT199" i="20"/>
  <c r="CU199" i="20"/>
  <c r="CR200" i="20"/>
  <c r="CS200" i="20"/>
  <c r="CT200" i="20"/>
  <c r="CU200" i="20"/>
  <c r="CR201" i="20"/>
  <c r="CS201" i="20"/>
  <c r="CT201" i="20"/>
  <c r="CU201" i="20"/>
  <c r="CR202" i="20"/>
  <c r="CS202" i="20"/>
  <c r="CT202" i="20"/>
  <c r="CU202" i="20"/>
  <c r="CR203" i="20"/>
  <c r="CS203" i="20"/>
  <c r="CT203" i="20"/>
  <c r="CU203" i="20"/>
  <c r="CR204" i="20"/>
  <c r="CS204" i="20"/>
  <c r="CT204" i="20"/>
  <c r="CU204" i="20"/>
  <c r="CR205" i="20"/>
  <c r="CS205" i="20"/>
  <c r="CT205" i="20"/>
  <c r="CU205" i="20"/>
  <c r="CR206" i="20"/>
  <c r="CS206" i="20"/>
  <c r="CT206" i="20"/>
  <c r="CU206" i="20"/>
  <c r="CR207" i="20"/>
  <c r="CS207" i="20"/>
  <c r="CT207" i="20"/>
  <c r="CU207" i="20"/>
  <c r="CR208" i="20"/>
  <c r="CS208" i="20"/>
  <c r="CT208" i="20"/>
  <c r="CU208" i="20"/>
  <c r="CR209" i="20"/>
  <c r="CS209" i="20"/>
  <c r="CT209" i="20"/>
  <c r="CU209" i="20"/>
  <c r="CR210" i="20"/>
  <c r="CS210" i="20"/>
  <c r="CT210" i="20"/>
  <c r="CU210" i="20"/>
  <c r="CR211" i="20"/>
  <c r="CS211" i="20"/>
  <c r="CT211" i="20"/>
  <c r="CU211" i="20"/>
  <c r="CR212" i="20"/>
  <c r="CS212" i="20"/>
  <c r="CT212" i="20"/>
  <c r="CU212" i="20"/>
  <c r="CR213" i="20"/>
  <c r="CS213" i="20"/>
  <c r="CT213" i="20"/>
  <c r="CU213" i="20"/>
  <c r="CR214" i="20"/>
  <c r="CS214" i="20"/>
  <c r="CT214" i="20"/>
  <c r="CU214" i="20"/>
  <c r="CR215" i="20"/>
  <c r="CS215" i="20"/>
  <c r="CT215" i="20"/>
  <c r="CU215" i="20"/>
  <c r="CR216" i="20"/>
  <c r="CS216" i="20"/>
  <c r="CT216" i="20"/>
  <c r="CU216" i="20"/>
  <c r="CR217" i="20"/>
  <c r="CS217" i="20"/>
  <c r="CT217" i="20"/>
  <c r="CU217" i="20"/>
  <c r="CR218" i="20"/>
  <c r="CS218" i="20"/>
  <c r="CT218" i="20"/>
  <c r="CU218" i="20"/>
  <c r="CR219" i="20"/>
  <c r="CS219" i="20"/>
  <c r="CT219" i="20"/>
  <c r="CU219" i="20"/>
  <c r="CR220" i="20"/>
  <c r="CS220" i="20"/>
  <c r="CT220" i="20"/>
  <c r="CU220" i="20"/>
  <c r="CR221" i="20"/>
  <c r="CS221" i="20"/>
  <c r="CT221" i="20"/>
  <c r="CU221" i="20"/>
  <c r="CR222" i="20"/>
  <c r="CS222" i="20"/>
  <c r="CT222" i="20"/>
  <c r="CU222" i="20"/>
  <c r="CR223" i="20"/>
  <c r="CS223" i="20"/>
  <c r="CT223" i="20"/>
  <c r="CU223" i="20"/>
  <c r="CR224" i="20"/>
  <c r="CS224" i="20"/>
  <c r="CT224" i="20"/>
  <c r="CU224" i="20"/>
  <c r="CR225" i="20"/>
  <c r="CS225" i="20"/>
  <c r="CT225" i="20"/>
  <c r="CU225" i="20"/>
  <c r="CR226" i="20"/>
  <c r="CS226" i="20"/>
  <c r="CT226" i="20"/>
  <c r="CU226" i="20"/>
  <c r="CR227" i="20"/>
  <c r="CS227" i="20"/>
  <c r="CT227" i="20"/>
  <c r="CU227" i="20"/>
  <c r="CR228" i="20"/>
  <c r="CS228" i="20"/>
  <c r="CT228" i="20"/>
  <c r="CU228" i="20"/>
  <c r="CR229" i="20"/>
  <c r="CS229" i="20"/>
  <c r="CT229" i="20"/>
  <c r="CU229" i="20"/>
  <c r="CR230" i="20"/>
  <c r="CS230" i="20"/>
  <c r="CT230" i="20"/>
  <c r="CU230" i="20"/>
  <c r="CR231" i="20"/>
  <c r="CS231" i="20"/>
  <c r="CT231" i="20"/>
  <c r="CU231" i="20"/>
  <c r="CR232" i="20"/>
  <c r="CS232" i="20"/>
  <c r="CT232" i="20"/>
  <c r="CU232" i="20"/>
  <c r="CR233" i="20"/>
  <c r="CS233" i="20"/>
  <c r="CT233" i="20"/>
  <c r="CU233" i="20"/>
  <c r="CR234" i="20"/>
  <c r="CS234" i="20"/>
  <c r="CT234" i="20"/>
  <c r="CU234" i="20"/>
  <c r="CR235" i="20"/>
  <c r="CS235" i="20"/>
  <c r="CT235" i="20"/>
  <c r="CU235" i="20"/>
  <c r="CR236" i="20"/>
  <c r="CS236" i="20"/>
  <c r="CT236" i="20"/>
  <c r="CU236" i="20"/>
  <c r="CR237" i="20"/>
  <c r="CS237" i="20"/>
  <c r="CT237" i="20"/>
  <c r="CU237" i="20"/>
  <c r="CR238" i="20"/>
  <c r="CS238" i="20"/>
  <c r="CT238" i="20"/>
  <c r="CU238" i="20"/>
  <c r="CR239" i="20"/>
  <c r="CS239" i="20"/>
  <c r="CT239" i="20"/>
  <c r="CU239" i="20"/>
  <c r="CR98" i="20"/>
  <c r="CS98" i="20"/>
  <c r="CT98" i="20"/>
  <c r="CU98" i="20"/>
  <c r="CU97" i="20"/>
  <c r="CT97" i="20"/>
  <c r="CS97" i="20"/>
  <c r="CR97" i="20"/>
  <c r="CQ99" i="20"/>
  <c r="CQ100" i="20"/>
  <c r="CQ101" i="20"/>
  <c r="CQ102" i="20"/>
  <c r="CQ103" i="20"/>
  <c r="CQ104" i="20"/>
  <c r="CQ105" i="20"/>
  <c r="CQ106" i="20"/>
  <c r="CQ107" i="20"/>
  <c r="CQ108" i="20"/>
  <c r="CQ109" i="20"/>
  <c r="CQ110" i="20"/>
  <c r="CQ111" i="20"/>
  <c r="CQ112" i="20"/>
  <c r="CQ113" i="20"/>
  <c r="CQ114" i="20"/>
  <c r="CQ115" i="20"/>
  <c r="CQ116" i="20"/>
  <c r="CQ117" i="20"/>
  <c r="CQ118" i="20"/>
  <c r="CQ119" i="20"/>
  <c r="CQ120" i="20"/>
  <c r="CQ121" i="20"/>
  <c r="CQ122" i="20"/>
  <c r="CQ123" i="20"/>
  <c r="CQ124" i="20"/>
  <c r="CQ125" i="20"/>
  <c r="CQ126" i="20"/>
  <c r="CQ127" i="20"/>
  <c r="CQ128" i="20"/>
  <c r="CQ129" i="20"/>
  <c r="CQ130" i="20"/>
  <c r="CQ131" i="20"/>
  <c r="CQ132" i="20"/>
  <c r="CQ133" i="20"/>
  <c r="CQ134" i="20"/>
  <c r="CQ135" i="20"/>
  <c r="CQ136" i="20"/>
  <c r="CQ137" i="20"/>
  <c r="CQ138" i="20"/>
  <c r="CQ139" i="20"/>
  <c r="CQ140" i="20"/>
  <c r="CQ141" i="20"/>
  <c r="CQ142" i="20"/>
  <c r="CQ143" i="20"/>
  <c r="CQ144" i="20"/>
  <c r="CQ145" i="20"/>
  <c r="CQ146" i="20"/>
  <c r="CQ147" i="20"/>
  <c r="CQ148" i="20"/>
  <c r="CQ149" i="20"/>
  <c r="CQ150" i="20"/>
  <c r="CQ151" i="20"/>
  <c r="CQ152" i="20"/>
  <c r="CQ153" i="20"/>
  <c r="CQ154" i="20"/>
  <c r="CQ155" i="20"/>
  <c r="CQ156" i="20"/>
  <c r="CQ157" i="20"/>
  <c r="CQ158" i="20"/>
  <c r="CQ159" i="20"/>
  <c r="CQ160" i="20"/>
  <c r="CQ161" i="20"/>
  <c r="CQ162" i="20"/>
  <c r="CQ163" i="20"/>
  <c r="CQ164" i="20"/>
  <c r="CQ165" i="20"/>
  <c r="CQ166" i="20"/>
  <c r="CQ167" i="20"/>
  <c r="CQ168" i="20"/>
  <c r="CQ169" i="20"/>
  <c r="CQ170" i="20"/>
  <c r="CQ171" i="20"/>
  <c r="CQ172" i="20"/>
  <c r="CQ173" i="20"/>
  <c r="CQ174" i="20"/>
  <c r="CQ175" i="20"/>
  <c r="CQ176" i="20"/>
  <c r="CQ177" i="20"/>
  <c r="CQ178" i="20"/>
  <c r="CQ179" i="20"/>
  <c r="CQ180" i="20"/>
  <c r="CQ181" i="20"/>
  <c r="CQ182" i="20"/>
  <c r="CQ183" i="20"/>
  <c r="CQ184" i="20"/>
  <c r="CQ185" i="20"/>
  <c r="CQ186" i="20"/>
  <c r="CQ187" i="20"/>
  <c r="CQ188" i="20"/>
  <c r="CQ189" i="20"/>
  <c r="CQ190" i="20"/>
  <c r="CQ191" i="20"/>
  <c r="CQ192" i="20"/>
  <c r="CQ193" i="20"/>
  <c r="CQ194" i="20"/>
  <c r="CQ195" i="20"/>
  <c r="CQ196" i="20"/>
  <c r="CQ197" i="20"/>
  <c r="CQ198" i="20"/>
  <c r="CQ199" i="20"/>
  <c r="CQ200" i="20"/>
  <c r="CQ201" i="20"/>
  <c r="CQ202" i="20"/>
  <c r="CQ203" i="20"/>
  <c r="CQ204" i="20"/>
  <c r="CQ205" i="20"/>
  <c r="CQ206" i="20"/>
  <c r="CQ207" i="20"/>
  <c r="CQ208" i="20"/>
  <c r="CQ209" i="20"/>
  <c r="CQ210" i="20"/>
  <c r="CQ211" i="20"/>
  <c r="CQ212" i="20"/>
  <c r="CQ213" i="20"/>
  <c r="CQ214" i="20"/>
  <c r="CQ215" i="20"/>
  <c r="CQ216" i="20"/>
  <c r="CQ217" i="20"/>
  <c r="CQ218" i="20"/>
  <c r="CQ219" i="20"/>
  <c r="CQ220" i="20"/>
  <c r="CQ221" i="20"/>
  <c r="CQ222" i="20"/>
  <c r="CQ223" i="20"/>
  <c r="CQ224" i="20"/>
  <c r="CQ225" i="20"/>
  <c r="CQ226" i="20"/>
  <c r="CQ227" i="20"/>
  <c r="CQ228" i="20"/>
  <c r="CQ229" i="20"/>
  <c r="CQ230" i="20"/>
  <c r="CQ231" i="20"/>
  <c r="CQ232" i="20"/>
  <c r="CQ233" i="20"/>
  <c r="CQ234" i="20"/>
  <c r="CQ235" i="20"/>
  <c r="CQ236" i="20"/>
  <c r="CQ237" i="20"/>
  <c r="CQ238" i="20"/>
  <c r="CQ239" i="20"/>
  <c r="CQ98" i="20"/>
  <c r="CQ97" i="20"/>
  <c r="CP99" i="20"/>
  <c r="CP100" i="20"/>
  <c r="CP101" i="20"/>
  <c r="CP102" i="20"/>
  <c r="CP103" i="20"/>
  <c r="CP104" i="20"/>
  <c r="CP105" i="20"/>
  <c r="CP106" i="20"/>
  <c r="CP107" i="20"/>
  <c r="CP108" i="20"/>
  <c r="CP109" i="20"/>
  <c r="CP110" i="20"/>
  <c r="CP111" i="20"/>
  <c r="CP112" i="20"/>
  <c r="CP113" i="20"/>
  <c r="CP114" i="20"/>
  <c r="CP115" i="20"/>
  <c r="CP116" i="20"/>
  <c r="CP117" i="20"/>
  <c r="CP118" i="20"/>
  <c r="CP119" i="20"/>
  <c r="CP120" i="20"/>
  <c r="CP121" i="20"/>
  <c r="CP122" i="20"/>
  <c r="CP123" i="20"/>
  <c r="CP124" i="20"/>
  <c r="CP125" i="20"/>
  <c r="CP126" i="20"/>
  <c r="CP127" i="20"/>
  <c r="CP128" i="20"/>
  <c r="CP129" i="20"/>
  <c r="CP130" i="20"/>
  <c r="CP131" i="20"/>
  <c r="CP132" i="20"/>
  <c r="CP133" i="20"/>
  <c r="CP134" i="20"/>
  <c r="CP135" i="20"/>
  <c r="CP136" i="20"/>
  <c r="CP137" i="20"/>
  <c r="CP138" i="20"/>
  <c r="CP139" i="20"/>
  <c r="CP140" i="20"/>
  <c r="CP141" i="20"/>
  <c r="CP142" i="20"/>
  <c r="CP143" i="20"/>
  <c r="CP144" i="20"/>
  <c r="CP145" i="20"/>
  <c r="CP146" i="20"/>
  <c r="CP147" i="20"/>
  <c r="CP148" i="20"/>
  <c r="CP149" i="20"/>
  <c r="CP150" i="20"/>
  <c r="CP151" i="20"/>
  <c r="CP152" i="20"/>
  <c r="CP153" i="20"/>
  <c r="CP154" i="20"/>
  <c r="CP155" i="20"/>
  <c r="CP156" i="20"/>
  <c r="CP157" i="20"/>
  <c r="CP158" i="20"/>
  <c r="CP159" i="20"/>
  <c r="CP160" i="20"/>
  <c r="CP161" i="20"/>
  <c r="CP162" i="20"/>
  <c r="CP163" i="20"/>
  <c r="CP164" i="20"/>
  <c r="CP165" i="20"/>
  <c r="CP166" i="20"/>
  <c r="CP167" i="20"/>
  <c r="CP168" i="20"/>
  <c r="CP169" i="20"/>
  <c r="CP170" i="20"/>
  <c r="CP171" i="20"/>
  <c r="CP172" i="20"/>
  <c r="CP173" i="20"/>
  <c r="CP174" i="20"/>
  <c r="CP175" i="20"/>
  <c r="CP176" i="20"/>
  <c r="CP177" i="20"/>
  <c r="CP178" i="20"/>
  <c r="CP179" i="20"/>
  <c r="CP180" i="20"/>
  <c r="CP181" i="20"/>
  <c r="CP182" i="20"/>
  <c r="CP183" i="20"/>
  <c r="CP184" i="20"/>
  <c r="CP185" i="20"/>
  <c r="CP186" i="20"/>
  <c r="CP187" i="20"/>
  <c r="CP188" i="20"/>
  <c r="CP189" i="20"/>
  <c r="CP190" i="20"/>
  <c r="CP191" i="20"/>
  <c r="CP192" i="20"/>
  <c r="CP193" i="20"/>
  <c r="CP194" i="20"/>
  <c r="CP195" i="20"/>
  <c r="CP196" i="20"/>
  <c r="CP197" i="20"/>
  <c r="CP198" i="20"/>
  <c r="CP199" i="20"/>
  <c r="CP200" i="20"/>
  <c r="CP201" i="20"/>
  <c r="CP202" i="20"/>
  <c r="CP203" i="20"/>
  <c r="CP204" i="20"/>
  <c r="CP205" i="20"/>
  <c r="CP206" i="20"/>
  <c r="CP207" i="20"/>
  <c r="CP208" i="20"/>
  <c r="CP209" i="20"/>
  <c r="CP210" i="20"/>
  <c r="CP211" i="20"/>
  <c r="CP212" i="20"/>
  <c r="CP213" i="20"/>
  <c r="CP214" i="20"/>
  <c r="CP215" i="20"/>
  <c r="CP216" i="20"/>
  <c r="CP217" i="20"/>
  <c r="CP218" i="20"/>
  <c r="CP219" i="20"/>
  <c r="CP220" i="20"/>
  <c r="CP221" i="20"/>
  <c r="CP222" i="20"/>
  <c r="CP223" i="20"/>
  <c r="CP224" i="20"/>
  <c r="CP225" i="20"/>
  <c r="CP226" i="20"/>
  <c r="CP227" i="20"/>
  <c r="CP228" i="20"/>
  <c r="CP229" i="20"/>
  <c r="CP230" i="20"/>
  <c r="CP231" i="20"/>
  <c r="CP232" i="20"/>
  <c r="CP233" i="20"/>
  <c r="CP234" i="20"/>
  <c r="CP235" i="20"/>
  <c r="CP236" i="20"/>
  <c r="CP237" i="20"/>
  <c r="CP238" i="20"/>
  <c r="CP239" i="20"/>
  <c r="CP98" i="20"/>
  <c r="CP97" i="20"/>
  <c r="CS6" i="20" l="1"/>
  <c r="CS17" i="20"/>
  <c r="CS13" i="20"/>
  <c r="CU13" i="20"/>
  <c r="CU17" i="20"/>
  <c r="CU15" i="20"/>
  <c r="CS15" i="20"/>
  <c r="CS14" i="20"/>
  <c r="CS11" i="20"/>
  <c r="CS10" i="20"/>
  <c r="CT16" i="20"/>
  <c r="CT15" i="20"/>
  <c r="CT14" i="20"/>
  <c r="CT12" i="20"/>
  <c r="CT10" i="20"/>
  <c r="CT9" i="20"/>
  <c r="CT8" i="20"/>
  <c r="CS9" i="20"/>
  <c r="CU16" i="20"/>
  <c r="CU11" i="20"/>
  <c r="CU8" i="20"/>
  <c r="CT17" i="20"/>
  <c r="CT13" i="20"/>
  <c r="CP11" i="20"/>
  <c r="CQ16" i="20"/>
  <c r="CQ12" i="20"/>
  <c r="CU6" i="20"/>
  <c r="CR16" i="20"/>
  <c r="CR14" i="20"/>
  <c r="CR12" i="20"/>
  <c r="CR10" i="20"/>
  <c r="CR15" i="20"/>
  <c r="CR13" i="20"/>
  <c r="CQ13" i="20"/>
  <c r="CQ9" i="20"/>
  <c r="CU12" i="20"/>
  <c r="CU7" i="20"/>
  <c r="CP15" i="20"/>
  <c r="CP14" i="20"/>
  <c r="CP10" i="20"/>
  <c r="CP7" i="20"/>
  <c r="CT11" i="20"/>
  <c r="CT7" i="20"/>
  <c r="CQ8" i="20"/>
  <c r="CQ6" i="20"/>
  <c r="CR17" i="20"/>
  <c r="CR11" i="20"/>
  <c r="CR8" i="20"/>
  <c r="CR7" i="20"/>
  <c r="CQ17" i="20"/>
  <c r="CQ11" i="20"/>
  <c r="CQ7" i="20"/>
  <c r="CR6" i="20"/>
  <c r="CU9" i="20"/>
  <c r="CP17" i="20"/>
  <c r="CP13" i="20"/>
  <c r="CP9" i="20"/>
  <c r="CP6" i="20"/>
  <c r="CQ15" i="20"/>
  <c r="CT6" i="20"/>
  <c r="CS7" i="20"/>
  <c r="CT18" i="20"/>
  <c r="CS18" i="20"/>
  <c r="CP18" i="20"/>
  <c r="CR18" i="20"/>
  <c r="CR9" i="20"/>
  <c r="CU18" i="20"/>
  <c r="CU14" i="20"/>
  <c r="CU10" i="20"/>
  <c r="CQ18" i="20"/>
  <c r="CQ14" i="20"/>
  <c r="CQ10" i="20"/>
  <c r="CP16" i="20"/>
  <c r="CP12" i="20"/>
  <c r="CP8" i="20"/>
  <c r="CS16" i="20"/>
  <c r="CS12" i="20"/>
  <c r="CS8" i="20"/>
  <c r="CD93" i="20"/>
  <c r="CF93" i="20" s="1"/>
  <c r="CD78" i="20"/>
  <c r="CF78" i="20" s="1"/>
  <c r="CD63" i="20"/>
  <c r="CF63" i="20" s="1"/>
  <c r="CD48" i="20"/>
  <c r="CF48" i="20" s="1"/>
  <c r="CD33" i="20"/>
  <c r="CF33" i="20" s="1"/>
  <c r="H18" i="20"/>
  <c r="I18" i="20"/>
  <c r="J18" i="20"/>
  <c r="O18" i="20"/>
  <c r="P18" i="20"/>
  <c r="Q18" i="20"/>
  <c r="Z18" i="20" s="1"/>
  <c r="R18" i="20"/>
  <c r="S18" i="20"/>
  <c r="T18" i="20"/>
  <c r="U18" i="20"/>
  <c r="X18" i="20"/>
  <c r="AA18" i="20"/>
  <c r="AD18" i="20"/>
  <c r="AG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BI18" i="20"/>
  <c r="BJ18" i="20"/>
  <c r="BM18" i="20"/>
  <c r="BN18" i="20"/>
  <c r="BO18" i="20"/>
  <c r="BP18" i="20"/>
  <c r="BQ18" i="20"/>
  <c r="BR18" i="20"/>
  <c r="BU18" i="20"/>
  <c r="BX18" i="20"/>
  <c r="CA18" i="20"/>
  <c r="CD18" i="20"/>
  <c r="CF18" i="20" s="1"/>
  <c r="CK229" i="20"/>
  <c r="CM229" i="20"/>
  <c r="CN229" i="20"/>
  <c r="CO229" i="20"/>
  <c r="CK230" i="20"/>
  <c r="CM230" i="20"/>
  <c r="CN230" i="20"/>
  <c r="CO230" i="20"/>
  <c r="CK231" i="20"/>
  <c r="CM231" i="20"/>
  <c r="CN231" i="20"/>
  <c r="CO231" i="20"/>
  <c r="CK232" i="20"/>
  <c r="CM232" i="20"/>
  <c r="CN232" i="20"/>
  <c r="CO232" i="20"/>
  <c r="CK233" i="20"/>
  <c r="CM233" i="20"/>
  <c r="CN233" i="20"/>
  <c r="CO233" i="20"/>
  <c r="CK234" i="20"/>
  <c r="CM234" i="20"/>
  <c r="CN234" i="20"/>
  <c r="CO234" i="20"/>
  <c r="CK235" i="20"/>
  <c r="CM235" i="20"/>
  <c r="CN235" i="20"/>
  <c r="CO235" i="20"/>
  <c r="CK236" i="20"/>
  <c r="CM236" i="20"/>
  <c r="CN236" i="20"/>
  <c r="CO236" i="20"/>
  <c r="CK237" i="20"/>
  <c r="CM237" i="20"/>
  <c r="CN237" i="20"/>
  <c r="CO237" i="20"/>
  <c r="CK238" i="20"/>
  <c r="CM238" i="20"/>
  <c r="CN238" i="20"/>
  <c r="CO238" i="20"/>
  <c r="CK239" i="20"/>
  <c r="CM239" i="20"/>
  <c r="CN239" i="20"/>
  <c r="CO239" i="20"/>
  <c r="CD229" i="20"/>
  <c r="CE229" i="20" s="1"/>
  <c r="CD230" i="20"/>
  <c r="CE230" i="20" s="1"/>
  <c r="CF230" i="20" s="1"/>
  <c r="CD232" i="20"/>
  <c r="CE232" i="20" s="1"/>
  <c r="CF232" i="20" s="1"/>
  <c r="CD233" i="20"/>
  <c r="CE233" i="20" s="1"/>
  <c r="CD234" i="20"/>
  <c r="CE234" i="20" s="1"/>
  <c r="CF234" i="20" s="1"/>
  <c r="CD235" i="20"/>
  <c r="CE235" i="20" s="1"/>
  <c r="CD236" i="20"/>
  <c r="CE236" i="20" s="1"/>
  <c r="CF236" i="20" s="1"/>
  <c r="CD237" i="20"/>
  <c r="CE237" i="20" s="1"/>
  <c r="CD238" i="20"/>
  <c r="CE238" i="20" s="1"/>
  <c r="CF238" i="20" s="1"/>
  <c r="CD239" i="20"/>
  <c r="CE239" i="20" s="1"/>
  <c r="D229" i="20"/>
  <c r="D230" i="20"/>
  <c r="D231" i="20"/>
  <c r="D232" i="20"/>
  <c r="D233" i="20"/>
  <c r="D234" i="20"/>
  <c r="D235" i="20"/>
  <c r="D236" i="20"/>
  <c r="D237" i="20"/>
  <c r="D238" i="20"/>
  <c r="D239" i="20"/>
  <c r="A229" i="20"/>
  <c r="A230" i="20"/>
  <c r="A231" i="20"/>
  <c r="A232" i="20"/>
  <c r="A233" i="20"/>
  <c r="A234" i="20"/>
  <c r="A235" i="20"/>
  <c r="A236" i="20"/>
  <c r="A237" i="20"/>
  <c r="A238" i="20"/>
  <c r="A239" i="20"/>
  <c r="BW18" i="20" l="1"/>
  <c r="BS18" i="20"/>
  <c r="CE18" i="20"/>
  <c r="BZ18" i="20"/>
  <c r="CK18" i="20"/>
  <c r="W18" i="20" s="1"/>
  <c r="CC18" i="20"/>
  <c r="BH18" i="20"/>
  <c r="BL18" i="20"/>
  <c r="BT18" i="20"/>
  <c r="AB18" i="20"/>
  <c r="M18" i="20"/>
  <c r="N18" i="20"/>
  <c r="L18" i="20"/>
  <c r="K18" i="20"/>
  <c r="CO18" i="20"/>
  <c r="AI18" i="20" s="1"/>
  <c r="CM18" i="20"/>
  <c r="AC18" i="20" s="1"/>
  <c r="CN18" i="20"/>
  <c r="AF18" i="20" s="1"/>
  <c r="BK18" i="20"/>
  <c r="CF237" i="20"/>
  <c r="CG237" i="20"/>
  <c r="CF233" i="20"/>
  <c r="CG233" i="20"/>
  <c r="CF229" i="20"/>
  <c r="CG229" i="20"/>
  <c r="CG239" i="20"/>
  <c r="CF239" i="20"/>
  <c r="CG235" i="20"/>
  <c r="CF235" i="20"/>
  <c r="CG231" i="20"/>
  <c r="AH18" i="20"/>
  <c r="CE33" i="20"/>
  <c r="CE63" i="20"/>
  <c r="CE93" i="20"/>
  <c r="CE48" i="20"/>
  <c r="CE78" i="20"/>
  <c r="CG236" i="20"/>
  <c r="CG232" i="20"/>
  <c r="BV18" i="20"/>
  <c r="BG18" i="20"/>
  <c r="V18" i="20"/>
  <c r="Y18" i="20"/>
  <c r="CB18" i="20"/>
  <c r="BY18" i="20"/>
  <c r="AE18" i="20"/>
  <c r="CG93" i="20"/>
  <c r="CG78" i="20"/>
  <c r="CG63" i="20"/>
  <c r="CG48" i="20"/>
  <c r="CG33" i="20"/>
  <c r="CG18" i="20"/>
  <c r="CG238" i="20"/>
  <c r="CG234" i="20"/>
  <c r="CG230" i="20"/>
  <c r="E38" i="29"/>
  <c r="E38" i="30"/>
  <c r="E38" i="31"/>
  <c r="E38" i="32"/>
  <c r="E38" i="33"/>
  <c r="E38" i="10"/>
  <c r="CK218" i="20" l="1"/>
  <c r="CM218" i="20"/>
  <c r="CN218" i="20"/>
  <c r="CO218" i="20"/>
  <c r="CK219" i="20"/>
  <c r="CM219" i="20"/>
  <c r="CN219" i="20"/>
  <c r="CO219" i="20"/>
  <c r="CK220" i="20"/>
  <c r="CM220" i="20"/>
  <c r="CN220" i="20"/>
  <c r="CO220" i="20"/>
  <c r="CK221" i="20"/>
  <c r="CM221" i="20"/>
  <c r="CN221" i="20"/>
  <c r="CO221" i="20"/>
  <c r="CK222" i="20"/>
  <c r="CM222" i="20"/>
  <c r="CN222" i="20"/>
  <c r="CO222" i="20"/>
  <c r="CK223" i="20"/>
  <c r="CM223" i="20"/>
  <c r="CN223" i="20"/>
  <c r="CO223" i="20"/>
  <c r="CK224" i="20"/>
  <c r="CM224" i="20"/>
  <c r="CN224" i="20"/>
  <c r="CO224" i="20"/>
  <c r="CK225" i="20"/>
  <c r="CM225" i="20"/>
  <c r="CN225" i="20"/>
  <c r="CO225" i="20"/>
  <c r="CK226" i="20"/>
  <c r="CM226" i="20"/>
  <c r="CN226" i="20"/>
  <c r="CO226" i="20"/>
  <c r="CK227" i="20"/>
  <c r="CM227" i="20"/>
  <c r="CN227" i="20"/>
  <c r="CO227" i="20"/>
  <c r="CK228" i="20"/>
  <c r="CM228" i="20"/>
  <c r="CN228" i="20"/>
  <c r="CO228" i="20"/>
  <c r="CD228" i="20"/>
  <c r="CE228" i="20" s="1"/>
  <c r="CD218" i="20"/>
  <c r="CE218" i="20" s="1"/>
  <c r="CD219" i="20"/>
  <c r="CE219" i="20" s="1"/>
  <c r="CD220" i="20"/>
  <c r="CE220" i="20" s="1"/>
  <c r="CD221" i="20"/>
  <c r="CE221" i="20" s="1"/>
  <c r="CD222" i="20"/>
  <c r="CE222" i="20" s="1"/>
  <c r="CD223" i="20"/>
  <c r="CE223" i="20" s="1"/>
  <c r="CD224" i="20"/>
  <c r="CE224" i="20" s="1"/>
  <c r="CD225" i="20"/>
  <c r="CE225" i="20" s="1"/>
  <c r="CD226" i="20"/>
  <c r="CE226" i="20" s="1"/>
  <c r="CD227" i="20"/>
  <c r="CE227" i="20" s="1"/>
  <c r="A218" i="20"/>
  <c r="A219" i="20"/>
  <c r="A220" i="20"/>
  <c r="A221" i="20"/>
  <c r="A222" i="20"/>
  <c r="A223" i="20"/>
  <c r="A224" i="20"/>
  <c r="A225" i="20"/>
  <c r="A226" i="20"/>
  <c r="A227" i="20"/>
  <c r="A228" i="20"/>
  <c r="D219" i="20"/>
  <c r="D220" i="20"/>
  <c r="D221" i="20"/>
  <c r="D222" i="20"/>
  <c r="D223" i="20"/>
  <c r="D224" i="20"/>
  <c r="D225" i="20"/>
  <c r="D226" i="20"/>
  <c r="D227" i="20"/>
  <c r="D228" i="20"/>
  <c r="D218" i="20"/>
  <c r="CD92" i="20"/>
  <c r="CF92" i="20" s="1"/>
  <c r="CD77" i="20"/>
  <c r="CF77" i="20" s="1"/>
  <c r="CD62" i="20"/>
  <c r="CF62" i="20" s="1"/>
  <c r="CD47" i="20"/>
  <c r="CF47" i="20" s="1"/>
  <c r="CD32" i="20"/>
  <c r="CF32" i="20" s="1"/>
  <c r="CD17" i="20"/>
  <c r="CE17" i="20" s="1"/>
  <c r="CE47" i="20" l="1"/>
  <c r="CE32" i="20"/>
  <c r="CE92" i="20"/>
  <c r="CG47" i="20"/>
  <c r="CG226" i="20"/>
  <c r="CF226" i="20"/>
  <c r="CG222" i="20"/>
  <c r="CF222" i="20"/>
  <c r="CG218" i="20"/>
  <c r="CF218" i="20"/>
  <c r="CF225" i="20"/>
  <c r="CG225" i="20"/>
  <c r="CF221" i="20"/>
  <c r="CG221" i="20"/>
  <c r="CF228" i="20"/>
  <c r="CG228" i="20"/>
  <c r="CF224" i="20"/>
  <c r="CG224" i="20"/>
  <c r="CF220" i="20"/>
  <c r="CG220" i="20"/>
  <c r="CF227" i="20"/>
  <c r="CG227" i="20"/>
  <c r="CF223" i="20"/>
  <c r="CG223" i="20"/>
  <c r="CF219" i="20"/>
  <c r="CG219" i="20"/>
  <c r="CG62" i="20"/>
  <c r="CE62" i="20"/>
  <c r="CG92" i="20"/>
  <c r="CE77" i="20"/>
  <c r="CG77" i="20"/>
  <c r="CG32" i="20"/>
  <c r="CF17" i="20"/>
  <c r="CG17" i="20"/>
  <c r="CD207" i="20" l="1"/>
  <c r="CE207" i="20" s="1"/>
  <c r="CF207" i="20" s="1"/>
  <c r="CG207" i="20" l="1"/>
  <c r="CD208" i="20" l="1"/>
  <c r="CE208" i="20" s="1"/>
  <c r="CD209" i="20"/>
  <c r="CE209" i="20" s="1"/>
  <c r="CD210" i="20"/>
  <c r="CE210" i="20" s="1"/>
  <c r="CD211" i="20"/>
  <c r="CE211" i="20" s="1"/>
  <c r="CD212" i="20"/>
  <c r="CE212" i="20" s="1"/>
  <c r="CD213" i="20"/>
  <c r="CE213" i="20" s="1"/>
  <c r="CD214" i="20"/>
  <c r="CE214" i="20" s="1"/>
  <c r="CD215" i="20"/>
  <c r="CE215" i="20" s="1"/>
  <c r="CD216" i="20"/>
  <c r="CE216" i="20" s="1"/>
  <c r="CD217" i="20"/>
  <c r="CE217" i="20" s="1"/>
  <c r="CF217" i="20" l="1"/>
  <c r="CG217" i="20"/>
  <c r="CF209" i="20"/>
  <c r="CG209" i="20"/>
  <c r="CF208" i="20"/>
  <c r="CG208" i="20"/>
  <c r="CG215" i="20"/>
  <c r="CF215" i="20"/>
  <c r="CF211" i="20"/>
  <c r="CG211" i="20"/>
  <c r="CF213" i="20"/>
  <c r="CG213" i="20"/>
  <c r="CF216" i="20"/>
  <c r="CG216" i="20"/>
  <c r="CG212" i="20"/>
  <c r="CF212" i="20"/>
  <c r="CF214" i="20"/>
  <c r="CG214" i="20"/>
  <c r="CF210" i="20"/>
  <c r="CG210" i="20"/>
  <c r="CK207" i="20"/>
  <c r="CM207" i="20"/>
  <c r="CN207" i="20"/>
  <c r="CO207" i="20"/>
  <c r="CK208" i="20"/>
  <c r="CM208" i="20"/>
  <c r="CN208" i="20"/>
  <c r="CO208" i="20"/>
  <c r="CK209" i="20"/>
  <c r="CM209" i="20"/>
  <c r="CN209" i="20"/>
  <c r="CO209" i="20"/>
  <c r="CK210" i="20"/>
  <c r="CM210" i="20"/>
  <c r="CN210" i="20"/>
  <c r="CO210" i="20"/>
  <c r="CK211" i="20"/>
  <c r="CM211" i="20"/>
  <c r="CN211" i="20"/>
  <c r="CO211" i="20"/>
  <c r="CK212" i="20"/>
  <c r="CM212" i="20"/>
  <c r="CN212" i="20"/>
  <c r="CO212" i="20"/>
  <c r="CK213" i="20"/>
  <c r="CM213" i="20"/>
  <c r="CN213" i="20"/>
  <c r="CO213" i="20"/>
  <c r="CK214" i="20"/>
  <c r="CM214" i="20"/>
  <c r="CN214" i="20"/>
  <c r="CO214" i="20"/>
  <c r="CK215" i="20"/>
  <c r="CM215" i="20"/>
  <c r="CN215" i="20"/>
  <c r="CO215" i="20"/>
  <c r="CK216" i="20"/>
  <c r="CM216" i="20"/>
  <c r="CN216" i="20"/>
  <c r="CO216" i="20"/>
  <c r="CK217" i="20"/>
  <c r="CM217" i="20"/>
  <c r="CN217" i="20"/>
  <c r="CO217" i="20"/>
  <c r="D217" i="20"/>
  <c r="D216" i="20"/>
  <c r="D215" i="20"/>
  <c r="D214" i="20"/>
  <c r="D213" i="20"/>
  <c r="D212" i="20"/>
  <c r="D211" i="20"/>
  <c r="D210" i="20"/>
  <c r="D209" i="20"/>
  <c r="D208" i="20"/>
  <c r="D207" i="20"/>
  <c r="A207" i="20"/>
  <c r="A208" i="20"/>
  <c r="A209" i="20"/>
  <c r="A210" i="20"/>
  <c r="A211" i="20"/>
  <c r="A212" i="20"/>
  <c r="A213" i="20"/>
  <c r="A214" i="20"/>
  <c r="A215" i="20"/>
  <c r="A216" i="20"/>
  <c r="A217" i="20"/>
  <c r="CD91" i="20" l="1"/>
  <c r="CD76" i="20"/>
  <c r="CD61" i="20"/>
  <c r="CD46" i="20"/>
  <c r="CD31" i="20"/>
  <c r="CD16" i="20"/>
  <c r="CG46" i="20" l="1"/>
  <c r="CF46" i="20"/>
  <c r="CE46" i="20"/>
  <c r="CF61" i="20"/>
  <c r="CE61" i="20"/>
  <c r="CG61" i="20"/>
  <c r="CE76" i="20"/>
  <c r="CF76" i="20"/>
  <c r="CG76" i="20"/>
  <c r="CG16" i="20"/>
  <c r="CE16" i="20"/>
  <c r="CF16" i="20"/>
  <c r="CG31" i="20"/>
  <c r="CE31" i="20"/>
  <c r="CF31" i="20"/>
  <c r="CG91" i="20"/>
  <c r="CF91" i="20"/>
  <c r="CE91" i="20"/>
  <c r="CD205" i="20"/>
  <c r="CE205" i="20" s="1"/>
  <c r="CD206" i="20"/>
  <c r="CE206" i="20" s="1"/>
  <c r="CD196" i="20"/>
  <c r="CE196" i="20" s="1"/>
  <c r="CD197" i="20"/>
  <c r="CE197" i="20" s="1"/>
  <c r="CD198" i="20"/>
  <c r="CE198" i="20" s="1"/>
  <c r="CD199" i="20"/>
  <c r="CE199" i="20" s="1"/>
  <c r="CD200" i="20"/>
  <c r="CE200" i="20" s="1"/>
  <c r="CD201" i="20"/>
  <c r="CE201" i="20" s="1"/>
  <c r="CD202" i="20"/>
  <c r="CE202" i="20" s="1"/>
  <c r="CD203" i="20"/>
  <c r="CE203" i="20" s="1"/>
  <c r="CD204" i="20"/>
  <c r="CE204" i="20" s="1"/>
  <c r="CD192" i="20"/>
  <c r="CE192" i="20" s="1"/>
  <c r="CD193" i="20"/>
  <c r="CE193" i="20" s="1"/>
  <c r="CD194" i="20"/>
  <c r="CE194" i="20" s="1"/>
  <c r="CD195" i="20"/>
  <c r="CE195" i="20" s="1"/>
  <c r="CK188" i="20"/>
  <c r="CM188" i="20"/>
  <c r="CN188" i="20"/>
  <c r="CO188" i="20"/>
  <c r="CK189" i="20"/>
  <c r="CM189" i="20"/>
  <c r="CN189" i="20"/>
  <c r="CO189" i="20"/>
  <c r="CK190" i="20"/>
  <c r="CM190" i="20"/>
  <c r="CN190" i="20"/>
  <c r="CO190" i="20"/>
  <c r="CK191" i="20"/>
  <c r="CM191" i="20"/>
  <c r="CN191" i="20"/>
  <c r="CO191" i="20"/>
  <c r="CK192" i="20"/>
  <c r="CM192" i="20"/>
  <c r="CN192" i="20"/>
  <c r="CO192" i="20"/>
  <c r="CK193" i="20"/>
  <c r="CM193" i="20"/>
  <c r="CN193" i="20"/>
  <c r="CO193" i="20"/>
  <c r="CK194" i="20"/>
  <c r="CM194" i="20"/>
  <c r="CN194" i="20"/>
  <c r="CO194" i="20"/>
  <c r="CK195" i="20"/>
  <c r="CM195" i="20"/>
  <c r="CN195" i="20"/>
  <c r="CO195" i="20"/>
  <c r="CK196" i="20"/>
  <c r="CM196" i="20"/>
  <c r="CN196" i="20"/>
  <c r="CO196" i="20"/>
  <c r="CK197" i="20"/>
  <c r="CM197" i="20"/>
  <c r="CN197" i="20"/>
  <c r="CO197" i="20"/>
  <c r="CK198" i="20"/>
  <c r="CM198" i="20"/>
  <c r="CN198" i="20"/>
  <c r="CO198" i="20"/>
  <c r="CK199" i="20"/>
  <c r="CM199" i="20"/>
  <c r="CN199" i="20"/>
  <c r="CO199" i="20"/>
  <c r="CK200" i="20"/>
  <c r="CM200" i="20"/>
  <c r="CN200" i="20"/>
  <c r="CO200" i="20"/>
  <c r="CK201" i="20"/>
  <c r="CM201" i="20"/>
  <c r="CN201" i="20"/>
  <c r="CO201" i="20"/>
  <c r="CK202" i="20"/>
  <c r="CM202" i="20"/>
  <c r="CN202" i="20"/>
  <c r="CO202" i="20"/>
  <c r="CK203" i="20"/>
  <c r="CM203" i="20"/>
  <c r="CN203" i="20"/>
  <c r="CO203" i="20"/>
  <c r="CK204" i="20"/>
  <c r="CM204" i="20"/>
  <c r="CN204" i="20"/>
  <c r="CO204" i="20"/>
  <c r="CK205" i="20"/>
  <c r="CM205" i="20"/>
  <c r="CN205" i="20"/>
  <c r="CO205" i="20"/>
  <c r="CK206" i="20"/>
  <c r="CM206" i="20"/>
  <c r="CN206" i="20"/>
  <c r="CO206" i="20"/>
  <c r="CG204" i="20" l="1"/>
  <c r="CF204" i="20"/>
  <c r="CG200" i="20"/>
  <c r="CF200" i="20"/>
  <c r="CG196" i="20"/>
  <c r="CF196" i="20"/>
  <c r="CG194" i="20"/>
  <c r="CF194" i="20"/>
  <c r="CG203" i="20"/>
  <c r="CF203" i="20"/>
  <c r="CG199" i="20"/>
  <c r="CF199" i="20"/>
  <c r="CF206" i="20"/>
  <c r="CG206" i="20"/>
  <c r="CG195" i="20"/>
  <c r="CF195" i="20"/>
  <c r="CF193" i="20"/>
  <c r="CG193" i="20"/>
  <c r="CF202" i="20"/>
  <c r="CG202" i="20"/>
  <c r="CF198" i="20"/>
  <c r="CG198" i="20"/>
  <c r="CG205" i="20"/>
  <c r="CF205" i="20"/>
  <c r="CF192" i="20"/>
  <c r="CG192" i="20"/>
  <c r="CF201" i="20"/>
  <c r="CG201" i="20"/>
  <c r="CF197" i="20"/>
  <c r="CG197" i="20"/>
  <c r="CD90" i="20"/>
  <c r="CD75" i="20"/>
  <c r="CD60" i="20"/>
  <c r="CD45" i="20"/>
  <c r="CD30" i="20"/>
  <c r="CD15" i="20"/>
  <c r="CF45" i="20" l="1"/>
  <c r="CE45" i="20"/>
  <c r="CG45" i="20"/>
  <c r="CG15" i="20"/>
  <c r="CF15" i="20"/>
  <c r="CE15" i="20"/>
  <c r="CG30" i="20"/>
  <c r="CF30" i="20"/>
  <c r="CE30" i="20"/>
  <c r="CG90" i="20"/>
  <c r="CF90" i="20"/>
  <c r="CE90" i="20"/>
  <c r="CE60" i="20"/>
  <c r="CG60" i="20"/>
  <c r="CF60" i="20"/>
  <c r="CG75" i="20"/>
  <c r="CF75" i="20"/>
  <c r="CE75" i="20"/>
  <c r="CK98" i="20"/>
  <c r="CM98" i="20"/>
  <c r="CN98" i="20"/>
  <c r="CO98" i="20"/>
  <c r="CK99" i="20"/>
  <c r="CM99" i="20"/>
  <c r="CN99" i="20"/>
  <c r="CO99" i="20"/>
  <c r="CK100" i="20"/>
  <c r="CM100" i="20"/>
  <c r="CN100" i="20"/>
  <c r="CO100" i="20"/>
  <c r="CK101" i="20"/>
  <c r="CM101" i="20"/>
  <c r="CN101" i="20"/>
  <c r="CO101" i="20"/>
  <c r="CK102" i="20"/>
  <c r="CM102" i="20"/>
  <c r="CN102" i="20"/>
  <c r="CO102" i="20"/>
  <c r="CK103" i="20"/>
  <c r="CM103" i="20"/>
  <c r="CN103" i="20"/>
  <c r="CO103" i="20"/>
  <c r="CK104" i="20"/>
  <c r="CM104" i="20"/>
  <c r="CN104" i="20"/>
  <c r="CO104" i="20"/>
  <c r="CK105" i="20"/>
  <c r="CM105" i="20"/>
  <c r="CN105" i="20"/>
  <c r="CO105" i="20"/>
  <c r="CK106" i="20"/>
  <c r="CM106" i="20"/>
  <c r="CN106" i="20"/>
  <c r="CO106" i="20"/>
  <c r="CK107" i="20"/>
  <c r="CM107" i="20"/>
  <c r="CN107" i="20"/>
  <c r="CO107" i="20"/>
  <c r="CK108" i="20"/>
  <c r="CM108" i="20"/>
  <c r="CN108" i="20"/>
  <c r="CO108" i="20"/>
  <c r="CK109" i="20"/>
  <c r="CM109" i="20"/>
  <c r="CN109" i="20"/>
  <c r="CO109" i="20"/>
  <c r="CK110" i="20"/>
  <c r="CM110" i="20"/>
  <c r="CN110" i="20"/>
  <c r="CO110" i="20"/>
  <c r="CK111" i="20"/>
  <c r="CM111" i="20"/>
  <c r="CN111" i="20"/>
  <c r="CO111" i="20"/>
  <c r="CK112" i="20"/>
  <c r="CM112" i="20"/>
  <c r="CN112" i="20"/>
  <c r="CO112" i="20"/>
  <c r="CK113" i="20"/>
  <c r="CM113" i="20"/>
  <c r="CN113" i="20"/>
  <c r="CO113" i="20"/>
  <c r="CK114" i="20"/>
  <c r="CM114" i="20"/>
  <c r="CN114" i="20"/>
  <c r="CO114" i="20"/>
  <c r="CK115" i="20"/>
  <c r="CM115" i="20"/>
  <c r="CN115" i="20"/>
  <c r="CO115" i="20"/>
  <c r="CK116" i="20"/>
  <c r="CM116" i="20"/>
  <c r="CN116" i="20"/>
  <c r="CO116" i="20"/>
  <c r="CK117" i="20"/>
  <c r="CM117" i="20"/>
  <c r="CN117" i="20"/>
  <c r="CO117" i="20"/>
  <c r="CK118" i="20"/>
  <c r="CM118" i="20"/>
  <c r="CN118" i="20"/>
  <c r="CO118" i="20"/>
  <c r="CK119" i="20"/>
  <c r="CM119" i="20"/>
  <c r="CN119" i="20"/>
  <c r="CO119" i="20"/>
  <c r="CK120" i="20"/>
  <c r="CM120" i="20"/>
  <c r="CN120" i="20"/>
  <c r="CO120" i="20"/>
  <c r="CK121" i="20"/>
  <c r="CM121" i="20"/>
  <c r="CN121" i="20"/>
  <c r="CO121" i="20"/>
  <c r="CK122" i="20"/>
  <c r="CM122" i="20"/>
  <c r="CN122" i="20"/>
  <c r="CO122" i="20"/>
  <c r="CK123" i="20"/>
  <c r="CM123" i="20"/>
  <c r="CN123" i="20"/>
  <c r="CO123" i="20"/>
  <c r="CK124" i="20"/>
  <c r="CM124" i="20"/>
  <c r="CN124" i="20"/>
  <c r="CO124" i="20"/>
  <c r="CK125" i="20"/>
  <c r="CM125" i="20"/>
  <c r="CN125" i="20"/>
  <c r="CO125" i="20"/>
  <c r="CK126" i="20"/>
  <c r="CM126" i="20"/>
  <c r="CN126" i="20"/>
  <c r="CO126" i="20"/>
  <c r="CK127" i="20"/>
  <c r="CM127" i="20"/>
  <c r="CN127" i="20"/>
  <c r="CO127" i="20"/>
  <c r="CK128" i="20"/>
  <c r="CM128" i="20"/>
  <c r="CN128" i="20"/>
  <c r="CO128" i="20"/>
  <c r="CK129" i="20"/>
  <c r="CM129" i="20"/>
  <c r="CN129" i="20"/>
  <c r="CO129" i="20"/>
  <c r="CK130" i="20"/>
  <c r="CM130" i="20"/>
  <c r="CN130" i="20"/>
  <c r="CO130" i="20"/>
  <c r="CK131" i="20"/>
  <c r="CM131" i="20"/>
  <c r="CN131" i="20"/>
  <c r="CO131" i="20"/>
  <c r="CK132" i="20"/>
  <c r="CM132" i="20"/>
  <c r="CN132" i="20"/>
  <c r="CO132" i="20"/>
  <c r="CK133" i="20"/>
  <c r="CM133" i="20"/>
  <c r="CN133" i="20"/>
  <c r="CO133" i="20"/>
  <c r="CK134" i="20"/>
  <c r="CM134" i="20"/>
  <c r="CN134" i="20"/>
  <c r="CO134" i="20"/>
  <c r="CK135" i="20"/>
  <c r="CM135" i="20"/>
  <c r="CN135" i="20"/>
  <c r="CO135" i="20"/>
  <c r="CK136" i="20"/>
  <c r="CM136" i="20"/>
  <c r="CN136" i="20"/>
  <c r="CO136" i="20"/>
  <c r="CK137" i="20"/>
  <c r="CM137" i="20"/>
  <c r="CN137" i="20"/>
  <c r="CO137" i="20"/>
  <c r="CK138" i="20"/>
  <c r="CM138" i="20"/>
  <c r="CN138" i="20"/>
  <c r="CO138" i="20"/>
  <c r="CK139" i="20"/>
  <c r="CM139" i="20"/>
  <c r="CN139" i="20"/>
  <c r="CO139" i="20"/>
  <c r="CK140" i="20"/>
  <c r="CM140" i="20"/>
  <c r="CN140" i="20"/>
  <c r="CO140" i="20"/>
  <c r="CK141" i="20"/>
  <c r="CM141" i="20"/>
  <c r="CN141" i="20"/>
  <c r="CO141" i="20"/>
  <c r="CK142" i="20"/>
  <c r="CM142" i="20"/>
  <c r="CN142" i="20"/>
  <c r="CO142" i="20"/>
  <c r="CK143" i="20"/>
  <c r="CM143" i="20"/>
  <c r="CN143" i="20"/>
  <c r="CO143" i="20"/>
  <c r="CK144" i="20"/>
  <c r="CM144" i="20"/>
  <c r="CN144" i="20"/>
  <c r="CO144" i="20"/>
  <c r="CK145" i="20"/>
  <c r="CM145" i="20"/>
  <c r="CN145" i="20"/>
  <c r="CO145" i="20"/>
  <c r="CK146" i="20"/>
  <c r="CM146" i="20"/>
  <c r="CN146" i="20"/>
  <c r="CO146" i="20"/>
  <c r="CK147" i="20"/>
  <c r="CM147" i="20"/>
  <c r="CN147" i="20"/>
  <c r="CO147" i="20"/>
  <c r="CK148" i="20"/>
  <c r="CM148" i="20"/>
  <c r="CN148" i="20"/>
  <c r="CO148" i="20"/>
  <c r="CK149" i="20"/>
  <c r="CM149" i="20"/>
  <c r="CN149" i="20"/>
  <c r="CO149" i="20"/>
  <c r="CK150" i="20"/>
  <c r="CM150" i="20"/>
  <c r="CN150" i="20"/>
  <c r="CO150" i="20"/>
  <c r="CK151" i="20"/>
  <c r="CM151" i="20"/>
  <c r="CN151" i="20"/>
  <c r="CO151" i="20"/>
  <c r="CK152" i="20"/>
  <c r="CM152" i="20"/>
  <c r="CN152" i="20"/>
  <c r="CO152" i="20"/>
  <c r="CK153" i="20"/>
  <c r="CM153" i="20"/>
  <c r="CN153" i="20"/>
  <c r="CO153" i="20"/>
  <c r="CK154" i="20"/>
  <c r="CM154" i="20"/>
  <c r="CN154" i="20"/>
  <c r="CO154" i="20"/>
  <c r="CK155" i="20"/>
  <c r="CM155" i="20"/>
  <c r="CN155" i="20"/>
  <c r="CO155" i="20"/>
  <c r="CK156" i="20"/>
  <c r="CM156" i="20"/>
  <c r="CN156" i="20"/>
  <c r="CO156" i="20"/>
  <c r="CK157" i="20"/>
  <c r="CM157" i="20"/>
  <c r="CN157" i="20"/>
  <c r="CO157" i="20"/>
  <c r="CK158" i="20"/>
  <c r="CM158" i="20"/>
  <c r="CN158" i="20"/>
  <c r="CO158" i="20"/>
  <c r="CK159" i="20"/>
  <c r="CM159" i="20"/>
  <c r="CN159" i="20"/>
  <c r="CO159" i="20"/>
  <c r="CK160" i="20"/>
  <c r="CM160" i="20"/>
  <c r="CN160" i="20"/>
  <c r="CO160" i="20"/>
  <c r="CK161" i="20"/>
  <c r="CM161" i="20"/>
  <c r="CN161" i="20"/>
  <c r="CO161" i="20"/>
  <c r="CK162" i="20"/>
  <c r="CM162" i="20"/>
  <c r="CN162" i="20"/>
  <c r="CO162" i="20"/>
  <c r="CK163" i="20"/>
  <c r="CM163" i="20"/>
  <c r="CN163" i="20"/>
  <c r="CO163" i="20"/>
  <c r="CK164" i="20"/>
  <c r="CM164" i="20"/>
  <c r="CN164" i="20"/>
  <c r="CO164" i="20"/>
  <c r="CK165" i="20"/>
  <c r="CM165" i="20"/>
  <c r="CN165" i="20"/>
  <c r="CO165" i="20"/>
  <c r="CK166" i="20"/>
  <c r="CM166" i="20"/>
  <c r="CN166" i="20"/>
  <c r="CO166" i="20"/>
  <c r="CK167" i="20"/>
  <c r="CM167" i="20"/>
  <c r="CN167" i="20"/>
  <c r="CO167" i="20"/>
  <c r="CK168" i="20"/>
  <c r="CM168" i="20"/>
  <c r="CN168" i="20"/>
  <c r="CO168" i="20"/>
  <c r="CK169" i="20"/>
  <c r="CM169" i="20"/>
  <c r="CN169" i="20"/>
  <c r="CO169" i="20"/>
  <c r="CK170" i="20"/>
  <c r="CM170" i="20"/>
  <c r="CN170" i="20"/>
  <c r="CO170" i="20"/>
  <c r="CK171" i="20"/>
  <c r="CM171" i="20"/>
  <c r="CN171" i="20"/>
  <c r="CO171" i="20"/>
  <c r="CK172" i="20"/>
  <c r="CM172" i="20"/>
  <c r="CN172" i="20"/>
  <c r="CO172" i="20"/>
  <c r="CK173" i="20"/>
  <c r="CM173" i="20"/>
  <c r="CN173" i="20"/>
  <c r="CO173" i="20"/>
  <c r="CK174" i="20"/>
  <c r="CM174" i="20"/>
  <c r="CN174" i="20"/>
  <c r="CO174" i="20"/>
  <c r="CK175" i="20"/>
  <c r="CM175" i="20"/>
  <c r="CN175" i="20"/>
  <c r="CO175" i="20"/>
  <c r="CK176" i="20"/>
  <c r="CM176" i="20"/>
  <c r="CN176" i="20"/>
  <c r="CO176" i="20"/>
  <c r="CK177" i="20"/>
  <c r="CM177" i="20"/>
  <c r="CN177" i="20"/>
  <c r="CO177" i="20"/>
  <c r="CK178" i="20"/>
  <c r="CM178" i="20"/>
  <c r="CN178" i="20"/>
  <c r="CO178" i="20"/>
  <c r="CK179" i="20"/>
  <c r="CM179" i="20"/>
  <c r="CN179" i="20"/>
  <c r="CO179" i="20"/>
  <c r="CK180" i="20"/>
  <c r="CM180" i="20"/>
  <c r="CN180" i="20"/>
  <c r="CO180" i="20"/>
  <c r="CK181" i="20"/>
  <c r="CM181" i="20"/>
  <c r="CN181" i="20"/>
  <c r="CO181" i="20"/>
  <c r="CK182" i="20"/>
  <c r="CM182" i="20"/>
  <c r="CN182" i="20"/>
  <c r="CO182" i="20"/>
  <c r="CK183" i="20"/>
  <c r="CM183" i="20"/>
  <c r="CN183" i="20"/>
  <c r="CO183" i="20"/>
  <c r="CK184" i="20"/>
  <c r="CM184" i="20"/>
  <c r="CN184" i="20"/>
  <c r="CO184" i="20"/>
  <c r="CK185" i="20"/>
  <c r="CM185" i="20"/>
  <c r="CN185" i="20"/>
  <c r="CO185" i="20"/>
  <c r="CK186" i="20"/>
  <c r="CM186" i="20"/>
  <c r="CN186" i="20"/>
  <c r="CO186" i="20"/>
  <c r="CK187" i="20"/>
  <c r="CM187" i="20"/>
  <c r="CN187" i="20"/>
  <c r="CO187" i="20"/>
  <c r="CO97" i="20"/>
  <c r="CN97" i="20"/>
  <c r="CM97" i="20"/>
  <c r="CK97" i="20"/>
  <c r="E37" i="20"/>
  <c r="E38" i="20" s="1"/>
  <c r="E39" i="20" s="1"/>
  <c r="E40" i="20" s="1"/>
  <c r="E41" i="20" s="1"/>
  <c r="E42" i="20" s="1"/>
  <c r="E43" i="20" s="1"/>
  <c r="E44" i="20" s="1"/>
  <c r="E45" i="20" s="1"/>
  <c r="E46" i="20" s="1"/>
  <c r="E47" i="20" s="1"/>
  <c r="E48" i="20" s="1"/>
  <c r="E49" i="20" s="1"/>
  <c r="E22" i="20"/>
  <c r="E23" i="20" s="1"/>
  <c r="E24" i="20" s="1"/>
  <c r="E25" i="20" s="1"/>
  <c r="E26" i="20" s="1"/>
  <c r="E27" i="20" s="1"/>
  <c r="E28" i="20" s="1"/>
  <c r="E29" i="20" s="1"/>
  <c r="E30" i="20" s="1"/>
  <c r="E31" i="20" s="1"/>
  <c r="E32" i="20" s="1"/>
  <c r="E33" i="20" s="1"/>
  <c r="E34" i="20" s="1"/>
  <c r="E82" i="20"/>
  <c r="E83" i="20" s="1"/>
  <c r="E84" i="20" s="1"/>
  <c r="E85" i="20" s="1"/>
  <c r="E86" i="20" s="1"/>
  <c r="E87" i="20" s="1"/>
  <c r="E88" i="20" s="1"/>
  <c r="E89" i="20" s="1"/>
  <c r="E90" i="20" s="1"/>
  <c r="E91" i="20" s="1"/>
  <c r="E92" i="20" s="1"/>
  <c r="E93" i="20" s="1"/>
  <c r="E94" i="20" s="1"/>
  <c r="E67" i="20"/>
  <c r="E68" i="20" s="1"/>
  <c r="E69" i="20" s="1"/>
  <c r="E70" i="20" s="1"/>
  <c r="E71" i="20" s="1"/>
  <c r="E72" i="20" s="1"/>
  <c r="E73" i="20" s="1"/>
  <c r="E74" i="20" s="1"/>
  <c r="E75" i="20" s="1"/>
  <c r="E76" i="20" s="1"/>
  <c r="E77" i="20" s="1"/>
  <c r="E78" i="20" s="1"/>
  <c r="E79" i="20" s="1"/>
  <c r="E52" i="20"/>
  <c r="E53" i="20" s="1"/>
  <c r="E54" i="20" s="1"/>
  <c r="E55" i="20" s="1"/>
  <c r="E56" i="20" s="1"/>
  <c r="E57" i="20" s="1"/>
  <c r="E58" i="20" s="1"/>
  <c r="E59" i="20" s="1"/>
  <c r="E60" i="20" s="1"/>
  <c r="E61" i="20" s="1"/>
  <c r="E62" i="20" s="1"/>
  <c r="E63" i="20" s="1"/>
  <c r="E64" i="20" s="1"/>
  <c r="D82" i="20"/>
  <c r="D83" i="20" s="1"/>
  <c r="D84" i="20" s="1"/>
  <c r="D85" i="20" s="1"/>
  <c r="D86" i="20" s="1"/>
  <c r="D67" i="20"/>
  <c r="D68" i="20" s="1"/>
  <c r="D52" i="20"/>
  <c r="F52" i="20" s="1"/>
  <c r="D37" i="20"/>
  <c r="D38" i="20" s="1"/>
  <c r="D22" i="20"/>
  <c r="F22" i="20" s="1"/>
  <c r="D7" i="20"/>
  <c r="F6" i="20"/>
  <c r="F21" i="20"/>
  <c r="F36" i="20"/>
  <c r="F51" i="20"/>
  <c r="F66" i="20"/>
  <c r="D206" i="20"/>
  <c r="A206" i="20"/>
  <c r="D205" i="20"/>
  <c r="A205" i="20"/>
  <c r="D204" i="20"/>
  <c r="A204" i="20"/>
  <c r="D203" i="20"/>
  <c r="A203" i="20"/>
  <c r="D202" i="20"/>
  <c r="A202" i="20"/>
  <c r="D201" i="20"/>
  <c r="A201" i="20"/>
  <c r="D200" i="20"/>
  <c r="A200" i="20"/>
  <c r="D199" i="20"/>
  <c r="A199" i="20"/>
  <c r="D198" i="20"/>
  <c r="A198" i="20"/>
  <c r="D197" i="20"/>
  <c r="A197" i="20"/>
  <c r="D196" i="20"/>
  <c r="A196" i="20"/>
  <c r="D87" i="20" l="1"/>
  <c r="F7" i="20"/>
  <c r="D8" i="20"/>
  <c r="D9" i="20" s="1"/>
  <c r="F9" i="20" s="1"/>
  <c r="D69" i="20"/>
  <c r="F68" i="20"/>
  <c r="F67" i="20"/>
  <c r="D53" i="20"/>
  <c r="D39" i="20"/>
  <c r="F38" i="20"/>
  <c r="F37" i="20"/>
  <c r="D23" i="20"/>
  <c r="F81" i="20"/>
  <c r="D88" i="20" l="1"/>
  <c r="F8" i="20"/>
  <c r="D10" i="20"/>
  <c r="D11" i="20" s="1"/>
  <c r="D70" i="20"/>
  <c r="F69" i="20"/>
  <c r="D54" i="20"/>
  <c r="F53" i="20"/>
  <c r="D40" i="20"/>
  <c r="F39" i="20"/>
  <c r="D24" i="20"/>
  <c r="F23" i="20"/>
  <c r="CD191" i="20"/>
  <c r="CE191" i="20" s="1"/>
  <c r="CD190" i="20"/>
  <c r="CE190" i="20" s="1"/>
  <c r="CD189" i="20"/>
  <c r="CE189" i="20" s="1"/>
  <c r="CD188" i="20"/>
  <c r="CE188" i="20" s="1"/>
  <c r="CD187" i="20"/>
  <c r="CE187" i="20" s="1"/>
  <c r="CD186" i="20"/>
  <c r="CE186" i="20" s="1"/>
  <c r="CD185" i="20"/>
  <c r="CE185" i="20" s="1"/>
  <c r="D89" i="20" l="1"/>
  <c r="CF188" i="20"/>
  <c r="CG188" i="20"/>
  <c r="CG186" i="20"/>
  <c r="CF186" i="20"/>
  <c r="CG187" i="20"/>
  <c r="CF187" i="20"/>
  <c r="CG191" i="20"/>
  <c r="CF191" i="20"/>
  <c r="CG185" i="20"/>
  <c r="CF185" i="20"/>
  <c r="CF189" i="20"/>
  <c r="CG189" i="20"/>
  <c r="CG190" i="20"/>
  <c r="CF190" i="20"/>
  <c r="F10" i="20"/>
  <c r="F70" i="20"/>
  <c r="D71" i="20"/>
  <c r="D55" i="20"/>
  <c r="F54" i="20"/>
  <c r="D41" i="20"/>
  <c r="F40" i="20"/>
  <c r="D25" i="20"/>
  <c r="F24" i="20"/>
  <c r="D12" i="20"/>
  <c r="F11" i="20"/>
  <c r="D90" i="20" l="1"/>
  <c r="D72" i="20"/>
  <c r="F71" i="20"/>
  <c r="F55" i="20"/>
  <c r="D56" i="20"/>
  <c r="D42" i="20"/>
  <c r="F41" i="20"/>
  <c r="F25" i="20"/>
  <c r="D26" i="20"/>
  <c r="D13" i="20"/>
  <c r="F12" i="20"/>
  <c r="CD89" i="20"/>
  <c r="CD88" i="20"/>
  <c r="CD87" i="20"/>
  <c r="CD86" i="20"/>
  <c r="CD85" i="20"/>
  <c r="CD84" i="20"/>
  <c r="CD83" i="20"/>
  <c r="CD82" i="20"/>
  <c r="CD81" i="20"/>
  <c r="CE81" i="20" s="1"/>
  <c r="A81" i="20"/>
  <c r="E241" i="20"/>
  <c r="CI90" i="20" l="1"/>
  <c r="CJ90" i="20"/>
  <c r="CH90" i="20"/>
  <c r="CL90" i="20"/>
  <c r="CR90" i="20"/>
  <c r="CQ90" i="20"/>
  <c r="CS90" i="20"/>
  <c r="CT90" i="20"/>
  <c r="CU90" i="20"/>
  <c r="CP90" i="20"/>
  <c r="E219" i="20"/>
  <c r="E230" i="20"/>
  <c r="A90" i="20"/>
  <c r="F90" i="20"/>
  <c r="D91" i="20"/>
  <c r="CG87" i="20"/>
  <c r="CF87" i="20"/>
  <c r="CE87" i="20"/>
  <c r="CG86" i="20"/>
  <c r="CF86" i="20"/>
  <c r="CE86" i="20"/>
  <c r="CE88" i="20"/>
  <c r="CF88" i="20"/>
  <c r="CG88" i="20"/>
  <c r="CF81" i="20"/>
  <c r="CG81" i="20"/>
  <c r="CG82" i="20"/>
  <c r="CF82" i="20"/>
  <c r="CE82" i="20"/>
  <c r="CF89" i="20"/>
  <c r="CE89" i="20"/>
  <c r="CG89" i="20"/>
  <c r="E197" i="20"/>
  <c r="E208" i="20"/>
  <c r="D73" i="20"/>
  <c r="F72" i="20"/>
  <c r="F56" i="20"/>
  <c r="D57" i="20"/>
  <c r="D43" i="20"/>
  <c r="F42" i="20"/>
  <c r="F26" i="20"/>
  <c r="D27" i="20"/>
  <c r="F13" i="20"/>
  <c r="D14" i="20"/>
  <c r="F82" i="20"/>
  <c r="A82" i="20"/>
  <c r="CI91" i="20" l="1"/>
  <c r="CL91" i="20"/>
  <c r="CH91" i="20"/>
  <c r="CJ91" i="20"/>
  <c r="CP91" i="20"/>
  <c r="CT91" i="20"/>
  <c r="CQ91" i="20"/>
  <c r="CR91" i="20"/>
  <c r="CS91" i="20"/>
  <c r="CU91" i="20"/>
  <c r="D92" i="20"/>
  <c r="F91" i="20"/>
  <c r="A91" i="20"/>
  <c r="CG83" i="20"/>
  <c r="CE83" i="20"/>
  <c r="CF83" i="20"/>
  <c r="F14" i="20"/>
  <c r="D15" i="20"/>
  <c r="D16" i="20" s="1"/>
  <c r="D17" i="20" s="1"/>
  <c r="D18" i="20" s="1"/>
  <c r="D19" i="20" s="1"/>
  <c r="D74" i="20"/>
  <c r="F73" i="20"/>
  <c r="D58" i="20"/>
  <c r="F57" i="20"/>
  <c r="D44" i="20"/>
  <c r="F43" i="20"/>
  <c r="D28" i="20"/>
  <c r="F27" i="20"/>
  <c r="F83" i="20"/>
  <c r="A83" i="20"/>
  <c r="F19" i="20" l="1"/>
  <c r="A19" i="20"/>
  <c r="CL92" i="20"/>
  <c r="CH92" i="20"/>
  <c r="CI92" i="20"/>
  <c r="CJ92" i="20"/>
  <c r="D93" i="20"/>
  <c r="AZ93" i="20" s="1"/>
  <c r="CR92" i="20"/>
  <c r="CP92" i="20"/>
  <c r="CU92" i="20"/>
  <c r="CQ92" i="20"/>
  <c r="CS92" i="20"/>
  <c r="CT92" i="20"/>
  <c r="A18" i="20"/>
  <c r="F18" i="20"/>
  <c r="AJ92" i="20"/>
  <c r="H92" i="20"/>
  <c r="CN92" i="20"/>
  <c r="S92" i="20"/>
  <c r="BB92" i="20"/>
  <c r="BN92" i="20"/>
  <c r="P92" i="20"/>
  <c r="AG92" i="20"/>
  <c r="AK92" i="20"/>
  <c r="AT92" i="20"/>
  <c r="CM92" i="20"/>
  <c r="CO92" i="20"/>
  <c r="Q92" i="20"/>
  <c r="BD92" i="20"/>
  <c r="AV92" i="20"/>
  <c r="AR92" i="20"/>
  <c r="AZ92" i="20"/>
  <c r="BJ92" i="20"/>
  <c r="U92" i="20"/>
  <c r="V92" i="20" s="1"/>
  <c r="AW92" i="20"/>
  <c r="BF92" i="20"/>
  <c r="BR92" i="20"/>
  <c r="BX92" i="20"/>
  <c r="AM92" i="20"/>
  <c r="AO92" i="20"/>
  <c r="AX92" i="20"/>
  <c r="F92" i="20"/>
  <c r="AN92" i="20"/>
  <c r="X92" i="20"/>
  <c r="R92" i="20"/>
  <c r="I92" i="20"/>
  <c r="AL92" i="20"/>
  <c r="AU92" i="20"/>
  <c r="BP92" i="20"/>
  <c r="CK92" i="20"/>
  <c r="W92" i="20" s="1"/>
  <c r="J92" i="20"/>
  <c r="T92" i="20"/>
  <c r="BC92" i="20"/>
  <c r="BE92" i="20"/>
  <c r="BQ92" i="20"/>
  <c r="A92" i="20"/>
  <c r="BO92" i="20"/>
  <c r="BI92" i="20"/>
  <c r="BU92" i="20"/>
  <c r="AS92" i="20"/>
  <c r="CA92" i="20"/>
  <c r="AA92" i="20"/>
  <c r="AP92" i="20"/>
  <c r="AY92" i="20"/>
  <c r="BA92" i="20"/>
  <c r="BM92" i="20"/>
  <c r="O92" i="20"/>
  <c r="AD92" i="20"/>
  <c r="AQ92" i="20"/>
  <c r="A17" i="20"/>
  <c r="F17" i="20"/>
  <c r="CE84" i="20"/>
  <c r="CG84" i="20"/>
  <c r="CF84" i="20"/>
  <c r="A16" i="20"/>
  <c r="F16" i="20"/>
  <c r="F44" i="20"/>
  <c r="D45" i="20"/>
  <c r="F74" i="20"/>
  <c r="D75" i="20"/>
  <c r="A15" i="20"/>
  <c r="F15" i="20"/>
  <c r="D59" i="20"/>
  <c r="F58" i="20"/>
  <c r="D29" i="20"/>
  <c r="F28" i="20"/>
  <c r="F84" i="20"/>
  <c r="A84" i="20"/>
  <c r="AD93" i="20" l="1"/>
  <c r="CA93" i="20"/>
  <c r="F93" i="20"/>
  <c r="AS93" i="20"/>
  <c r="BF93" i="20"/>
  <c r="AJ93" i="20"/>
  <c r="J93" i="20"/>
  <c r="BX93" i="20"/>
  <c r="BI93" i="20"/>
  <c r="AK93" i="20"/>
  <c r="D94" i="20"/>
  <c r="AY93" i="20"/>
  <c r="AP93" i="20"/>
  <c r="U93" i="20"/>
  <c r="H93" i="20"/>
  <c r="AQ93" i="20"/>
  <c r="O93" i="20"/>
  <c r="AX93" i="20"/>
  <c r="AA93" i="20"/>
  <c r="BQ93" i="20"/>
  <c r="BA93" i="20"/>
  <c r="I93" i="20"/>
  <c r="BP93" i="20"/>
  <c r="AR93" i="20"/>
  <c r="T93" i="20"/>
  <c r="BC93" i="20"/>
  <c r="AM93" i="20"/>
  <c r="CN93" i="20"/>
  <c r="BJ93" i="20"/>
  <c r="BK93" i="20" s="1"/>
  <c r="AT93" i="20"/>
  <c r="R93" i="20"/>
  <c r="BM93" i="20"/>
  <c r="AW93" i="20"/>
  <c r="AG93" i="20"/>
  <c r="CK93" i="20"/>
  <c r="BD93" i="20"/>
  <c r="AN93" i="20"/>
  <c r="P93" i="20"/>
  <c r="CO93" i="20"/>
  <c r="AU93" i="20"/>
  <c r="S93" i="20"/>
  <c r="BR93" i="20"/>
  <c r="BB93" i="20"/>
  <c r="AL93" i="20"/>
  <c r="CM93" i="20"/>
  <c r="BE93" i="20"/>
  <c r="AO93" i="20"/>
  <c r="Q93" i="20"/>
  <c r="BU93" i="20"/>
  <c r="AV93" i="20"/>
  <c r="X93" i="20"/>
  <c r="A93" i="20"/>
  <c r="BO93" i="20"/>
  <c r="BN93" i="20"/>
  <c r="BS92" i="20"/>
  <c r="Y92" i="20"/>
  <c r="Z92" i="20"/>
  <c r="CH45" i="20"/>
  <c r="CJ45" i="20"/>
  <c r="CL45" i="20"/>
  <c r="CI45" i="20"/>
  <c r="CJ75" i="20"/>
  <c r="CH75" i="20"/>
  <c r="CI75" i="20"/>
  <c r="CL75" i="20"/>
  <c r="CI93" i="20"/>
  <c r="M93" i="20" s="1"/>
  <c r="CL93" i="20"/>
  <c r="CH93" i="20"/>
  <c r="CJ93" i="20"/>
  <c r="BW92" i="20"/>
  <c r="BT92" i="20"/>
  <c r="BL92" i="20"/>
  <c r="CC92" i="20"/>
  <c r="BZ92" i="20"/>
  <c r="BH92" i="20"/>
  <c r="AI92" i="20"/>
  <c r="L92" i="20"/>
  <c r="N92" i="20"/>
  <c r="M92" i="20"/>
  <c r="AC92" i="20"/>
  <c r="AF92" i="20"/>
  <c r="CP45" i="20"/>
  <c r="CT45" i="20"/>
  <c r="CR45" i="20"/>
  <c r="CS45" i="20"/>
  <c r="CU45" i="20"/>
  <c r="CQ45" i="20"/>
  <c r="CP93" i="20"/>
  <c r="CT93" i="20"/>
  <c r="CU93" i="20"/>
  <c r="CQ93" i="20"/>
  <c r="CR93" i="20"/>
  <c r="CS93" i="20"/>
  <c r="BW93" i="20" s="1"/>
  <c r="CP75" i="20"/>
  <c r="CT75" i="20"/>
  <c r="CS75" i="20"/>
  <c r="CU75" i="20"/>
  <c r="CQ75" i="20"/>
  <c r="CR75" i="20"/>
  <c r="K92" i="20"/>
  <c r="BV92" i="20"/>
  <c r="AH92" i="20"/>
  <c r="AB92" i="20"/>
  <c r="BY92" i="20"/>
  <c r="CB92" i="20"/>
  <c r="BK92" i="20"/>
  <c r="D76" i="20"/>
  <c r="D46" i="20"/>
  <c r="AE92" i="20"/>
  <c r="BG92" i="20"/>
  <c r="CF85" i="20"/>
  <c r="CE85" i="20"/>
  <c r="CG85" i="20"/>
  <c r="A75" i="20"/>
  <c r="F75" i="20"/>
  <c r="F59" i="20"/>
  <c r="D60" i="20"/>
  <c r="A45" i="20"/>
  <c r="F45" i="20"/>
  <c r="F29" i="20"/>
  <c r="D30" i="20"/>
  <c r="F85" i="20"/>
  <c r="A85" i="20"/>
  <c r="V93" i="20" l="1"/>
  <c r="CB93" i="20"/>
  <c r="K93" i="20"/>
  <c r="AF93" i="20"/>
  <c r="BG93" i="20"/>
  <c r="AH93" i="20"/>
  <c r="AE93" i="20"/>
  <c r="BL93" i="20"/>
  <c r="AI93" i="20"/>
  <c r="BY93" i="20"/>
  <c r="BS93" i="20"/>
  <c r="BV93" i="20"/>
  <c r="AC93" i="20"/>
  <c r="AB93" i="20"/>
  <c r="BT93" i="20"/>
  <c r="BH93" i="20"/>
  <c r="F94" i="20"/>
  <c r="CT94" i="20"/>
  <c r="BX94" i="20"/>
  <c r="T94" i="20"/>
  <c r="AV94" i="20"/>
  <c r="BD94" i="20"/>
  <c r="BN94" i="20"/>
  <c r="AX94" i="20"/>
  <c r="AD94" i="20"/>
  <c r="CO94" i="20"/>
  <c r="BQ94" i="20"/>
  <c r="BA94" i="20"/>
  <c r="AK94" i="20"/>
  <c r="I94" i="20"/>
  <c r="CI94" i="20"/>
  <c r="BC94" i="20"/>
  <c r="AM94" i="20"/>
  <c r="AZ94" i="20"/>
  <c r="X94" i="20"/>
  <c r="CL94" i="20"/>
  <c r="CP94" i="20"/>
  <c r="AN94" i="20"/>
  <c r="BJ94" i="20"/>
  <c r="AT94" i="20"/>
  <c r="R94" i="20"/>
  <c r="CK94" i="20"/>
  <c r="BM94" i="20"/>
  <c r="AW94" i="20"/>
  <c r="AG94" i="20"/>
  <c r="CU94" i="20"/>
  <c r="AY94" i="20"/>
  <c r="AA94" i="20"/>
  <c r="AJ94" i="20"/>
  <c r="CH94" i="20"/>
  <c r="H94" i="20"/>
  <c r="AR94" i="20"/>
  <c r="P94" i="20"/>
  <c r="BF94" i="20"/>
  <c r="AP94" i="20"/>
  <c r="J94" i="20"/>
  <c r="BI94" i="20"/>
  <c r="AS94" i="20"/>
  <c r="U94" i="20"/>
  <c r="CQ94" i="20"/>
  <c r="CA94" i="20"/>
  <c r="AU94" i="20"/>
  <c r="S94" i="20"/>
  <c r="A94" i="20"/>
  <c r="CJ94" i="20"/>
  <c r="BP94" i="20"/>
  <c r="CR94" i="20"/>
  <c r="CN94" i="20"/>
  <c r="BR94" i="20"/>
  <c r="BB94" i="20"/>
  <c r="AL94" i="20"/>
  <c r="CS94" i="20"/>
  <c r="BU94" i="20"/>
  <c r="BE94" i="20"/>
  <c r="AO94" i="20"/>
  <c r="Q94" i="20"/>
  <c r="CM94" i="20"/>
  <c r="AC94" i="20" s="1"/>
  <c r="BO94" i="20"/>
  <c r="AQ94" i="20"/>
  <c r="O94" i="20"/>
  <c r="N93" i="20"/>
  <c r="BZ93" i="20"/>
  <c r="L93" i="20"/>
  <c r="Y93" i="20"/>
  <c r="Z93" i="20"/>
  <c r="CC93" i="20"/>
  <c r="W93" i="20"/>
  <c r="CH46" i="20"/>
  <c r="CJ46" i="20"/>
  <c r="CI46" i="20"/>
  <c r="CL46" i="20"/>
  <c r="CH30" i="20"/>
  <c r="CJ30" i="20"/>
  <c r="CI30" i="20"/>
  <c r="CL30" i="20"/>
  <c r="CJ60" i="20"/>
  <c r="CL60" i="20"/>
  <c r="CH60" i="20"/>
  <c r="CI60" i="20"/>
  <c r="CI76" i="20"/>
  <c r="CL76" i="20"/>
  <c r="CH76" i="20"/>
  <c r="CJ76" i="20"/>
  <c r="A76" i="20"/>
  <c r="CR76" i="20"/>
  <c r="CS76" i="20"/>
  <c r="CT76" i="20"/>
  <c r="CU76" i="20"/>
  <c r="CP76" i="20"/>
  <c r="CQ76" i="20"/>
  <c r="CR60" i="20"/>
  <c r="CP60" i="20"/>
  <c r="CU60" i="20"/>
  <c r="CQ60" i="20"/>
  <c r="CS60" i="20"/>
  <c r="CT60" i="20"/>
  <c r="CS30" i="20"/>
  <c r="CP30" i="20"/>
  <c r="CT30" i="20"/>
  <c r="CU30" i="20"/>
  <c r="CQ30" i="20"/>
  <c r="CR30" i="20"/>
  <c r="CR46" i="20"/>
  <c r="CQ46" i="20"/>
  <c r="CS46" i="20"/>
  <c r="CP46" i="20"/>
  <c r="CT46" i="20"/>
  <c r="CU46" i="20"/>
  <c r="F76" i="20"/>
  <c r="D47" i="20"/>
  <c r="D31" i="20"/>
  <c r="D61" i="20"/>
  <c r="F46" i="20"/>
  <c r="D77" i="20"/>
  <c r="A46" i="20"/>
  <c r="A30" i="20"/>
  <c r="F30" i="20"/>
  <c r="A60" i="20"/>
  <c r="F60" i="20"/>
  <c r="F86" i="20"/>
  <c r="A86" i="20"/>
  <c r="CD74" i="20"/>
  <c r="CD59" i="20"/>
  <c r="CD44" i="20"/>
  <c r="CD29" i="20"/>
  <c r="AH94" i="20" l="1"/>
  <c r="BS94" i="20"/>
  <c r="N94" i="20"/>
  <c r="CB94" i="20"/>
  <c r="BV94" i="20"/>
  <c r="M94" i="20"/>
  <c r="AF94" i="20"/>
  <c r="BY94" i="20"/>
  <c r="AI94" i="20"/>
  <c r="AE94" i="20"/>
  <c r="Y94" i="20"/>
  <c r="BW94" i="20"/>
  <c r="BL94" i="20"/>
  <c r="K94" i="20"/>
  <c r="AB94" i="20"/>
  <c r="Z94" i="20"/>
  <c r="V94" i="20"/>
  <c r="BK94" i="20"/>
  <c r="BT94" i="20"/>
  <c r="BH94" i="20"/>
  <c r="BG94" i="20"/>
  <c r="CC94" i="20"/>
  <c r="W94" i="20"/>
  <c r="L94" i="20"/>
  <c r="BZ94" i="20"/>
  <c r="CH31" i="20"/>
  <c r="CL31" i="20"/>
  <c r="CI31" i="20"/>
  <c r="CJ31" i="20"/>
  <c r="CJ77" i="20"/>
  <c r="CL77" i="20"/>
  <c r="CH77" i="20"/>
  <c r="CI77" i="20"/>
  <c r="CJ47" i="20"/>
  <c r="CI47" i="20"/>
  <c r="CH47" i="20"/>
  <c r="CL47" i="20"/>
  <c r="CJ61" i="20"/>
  <c r="CH61" i="20"/>
  <c r="CL61" i="20"/>
  <c r="CI61" i="20"/>
  <c r="D78" i="20"/>
  <c r="D79" i="20" s="1"/>
  <c r="CP77" i="20"/>
  <c r="CT77" i="20"/>
  <c r="CR77" i="20"/>
  <c r="CS77" i="20"/>
  <c r="CQ77" i="20"/>
  <c r="CU77" i="20"/>
  <c r="D48" i="20"/>
  <c r="AK48" i="20" s="1"/>
  <c r="CP47" i="20"/>
  <c r="CT47" i="20"/>
  <c r="CQ47" i="20"/>
  <c r="CR47" i="20"/>
  <c r="CS47" i="20"/>
  <c r="CU47" i="20"/>
  <c r="CR31" i="20"/>
  <c r="CS31" i="20"/>
  <c r="CQ31" i="20"/>
  <c r="CT31" i="20"/>
  <c r="CU31" i="20"/>
  <c r="CP31" i="20"/>
  <c r="A61" i="20"/>
  <c r="CP61" i="20"/>
  <c r="CT61" i="20"/>
  <c r="CU61" i="20"/>
  <c r="CQ61" i="20"/>
  <c r="CR61" i="20"/>
  <c r="CS61" i="20"/>
  <c r="BE78" i="20"/>
  <c r="AM78" i="20"/>
  <c r="F61" i="20"/>
  <c r="A77" i="20"/>
  <c r="F77" i="20"/>
  <c r="D32" i="20"/>
  <c r="F31" i="20"/>
  <c r="A31" i="20"/>
  <c r="D62" i="20"/>
  <c r="F47" i="20"/>
  <c r="A47" i="20"/>
  <c r="CF29" i="20"/>
  <c r="CE29" i="20"/>
  <c r="CG29" i="20"/>
  <c r="CE44" i="20"/>
  <c r="CF44" i="20"/>
  <c r="CG44" i="20"/>
  <c r="CG74" i="20"/>
  <c r="CF74" i="20"/>
  <c r="CE74" i="20"/>
  <c r="CG59" i="20"/>
  <c r="CE59" i="20"/>
  <c r="CF59" i="20"/>
  <c r="F87" i="20"/>
  <c r="A87" i="20"/>
  <c r="A14" i="20"/>
  <c r="CD14" i="20"/>
  <c r="BD78" i="20" l="1"/>
  <c r="CN78" i="20"/>
  <c r="AO78" i="20"/>
  <c r="BF78" i="20"/>
  <c r="AN78" i="20"/>
  <c r="BC78" i="20"/>
  <c r="CM78" i="20"/>
  <c r="CK78" i="20"/>
  <c r="F78" i="20"/>
  <c r="AP78" i="20"/>
  <c r="Q78" i="20"/>
  <c r="P78" i="20"/>
  <c r="BR78" i="20"/>
  <c r="BN78" i="20"/>
  <c r="AY78" i="20"/>
  <c r="AD78" i="20"/>
  <c r="BB78" i="20"/>
  <c r="AL78" i="20"/>
  <c r="BQ78" i="20"/>
  <c r="BA78" i="20"/>
  <c r="AK78" i="20"/>
  <c r="I78" i="20"/>
  <c r="CA78" i="20"/>
  <c r="CB78" i="20" s="1"/>
  <c r="AZ78" i="20"/>
  <c r="AJ78" i="20"/>
  <c r="H78" i="20"/>
  <c r="CO78" i="20"/>
  <c r="BJ78" i="20"/>
  <c r="AU78" i="20"/>
  <c r="S78" i="20"/>
  <c r="AF78" i="20" s="1"/>
  <c r="AX78" i="20"/>
  <c r="AA78" i="20"/>
  <c r="BM78" i="20"/>
  <c r="AW78" i="20"/>
  <c r="AG78" i="20"/>
  <c r="J78" i="20"/>
  <c r="BU78" i="20"/>
  <c r="AV78" i="20"/>
  <c r="X78" i="20"/>
  <c r="Y78" i="20" s="1"/>
  <c r="BX78" i="20"/>
  <c r="BO78" i="20"/>
  <c r="AQ78" i="20"/>
  <c r="O78" i="20"/>
  <c r="AT78" i="20"/>
  <c r="R78" i="20"/>
  <c r="BI78" i="20"/>
  <c r="AS78" i="20"/>
  <c r="U78" i="20"/>
  <c r="A78" i="20"/>
  <c r="BP78" i="20"/>
  <c r="AR78" i="20"/>
  <c r="T78" i="20"/>
  <c r="F79" i="20"/>
  <c r="I79" i="20"/>
  <c r="CR79" i="20"/>
  <c r="CJ79" i="20"/>
  <c r="CN79" i="20"/>
  <c r="CM79" i="20"/>
  <c r="BO79" i="20"/>
  <c r="AQ79" i="20"/>
  <c r="O79" i="20"/>
  <c r="CL79" i="20"/>
  <c r="BJ79" i="20"/>
  <c r="AT79" i="20"/>
  <c r="R79" i="20"/>
  <c r="CK79" i="20"/>
  <c r="BM79" i="20"/>
  <c r="AW79" i="20"/>
  <c r="AG79" i="20"/>
  <c r="H79" i="20"/>
  <c r="P79" i="20"/>
  <c r="T79" i="20"/>
  <c r="X79" i="20"/>
  <c r="CI79" i="20"/>
  <c r="M79" i="20" s="1"/>
  <c r="BC79" i="20"/>
  <c r="AM79" i="20"/>
  <c r="A79" i="20"/>
  <c r="CH79" i="20"/>
  <c r="L79" i="20" s="1"/>
  <c r="BF79" i="20"/>
  <c r="AP79" i="20"/>
  <c r="J79" i="20"/>
  <c r="BI79" i="20"/>
  <c r="AS79" i="20"/>
  <c r="U79" i="20"/>
  <c r="AJ79" i="20"/>
  <c r="AN79" i="20"/>
  <c r="AR79" i="20"/>
  <c r="AV79" i="20"/>
  <c r="CU79" i="20"/>
  <c r="AY79" i="20"/>
  <c r="AA79" i="20"/>
  <c r="CT79" i="20"/>
  <c r="BR79" i="20"/>
  <c r="BB79" i="20"/>
  <c r="AL79" i="20"/>
  <c r="CS79" i="20"/>
  <c r="BU79" i="20"/>
  <c r="BE79" i="20"/>
  <c r="AO79" i="20"/>
  <c r="Q79" i="20"/>
  <c r="AZ79" i="20"/>
  <c r="BD79" i="20"/>
  <c r="BP79" i="20"/>
  <c r="BX79" i="20"/>
  <c r="CQ79" i="20"/>
  <c r="CA79" i="20"/>
  <c r="AU79" i="20"/>
  <c r="S79" i="20"/>
  <c r="CP79" i="20"/>
  <c r="BN79" i="20"/>
  <c r="AX79" i="20"/>
  <c r="AD79" i="20"/>
  <c r="AE79" i="20" s="1"/>
  <c r="CO79" i="20"/>
  <c r="BQ79" i="20"/>
  <c r="BA79" i="20"/>
  <c r="AK79" i="20"/>
  <c r="BJ48" i="20"/>
  <c r="D49" i="20"/>
  <c r="T48" i="20"/>
  <c r="J48" i="20"/>
  <c r="CI48" i="20"/>
  <c r="CJ48" i="20"/>
  <c r="CL48" i="20"/>
  <c r="CH48" i="20"/>
  <c r="BE48" i="20"/>
  <c r="AT48" i="20"/>
  <c r="CL32" i="20"/>
  <c r="CJ32" i="20"/>
  <c r="CI32" i="20"/>
  <c r="CH32" i="20"/>
  <c r="X48" i="20"/>
  <c r="U48" i="20"/>
  <c r="AD48" i="20"/>
  <c r="R48" i="20"/>
  <c r="AY48" i="20"/>
  <c r="CJ62" i="20"/>
  <c r="CI62" i="20"/>
  <c r="CH62" i="20"/>
  <c r="CL62" i="20"/>
  <c r="BQ48" i="20"/>
  <c r="BU48" i="20"/>
  <c r="CN48" i="20"/>
  <c r="CI78" i="20"/>
  <c r="CH78" i="20"/>
  <c r="CL78" i="20"/>
  <c r="CJ78" i="20"/>
  <c r="N78" i="20" s="1"/>
  <c r="D33" i="20"/>
  <c r="S33" i="20" s="1"/>
  <c r="CQ32" i="20"/>
  <c r="CU32" i="20"/>
  <c r="CR32" i="20"/>
  <c r="CS32" i="20"/>
  <c r="CP32" i="20"/>
  <c r="CT32" i="20"/>
  <c r="AZ48" i="20"/>
  <c r="P48" i="20"/>
  <c r="BI48" i="20"/>
  <c r="Q48" i="20"/>
  <c r="AW48" i="20"/>
  <c r="CK48" i="20"/>
  <c r="BD48" i="20"/>
  <c r="CO48" i="20"/>
  <c r="AU48" i="20"/>
  <c r="S48" i="20"/>
  <c r="BX48" i="20"/>
  <c r="BF48" i="20"/>
  <c r="AP48" i="20"/>
  <c r="CR48" i="20"/>
  <c r="CP48" i="20"/>
  <c r="CU48" i="20"/>
  <c r="CQ48" i="20"/>
  <c r="CS48" i="20"/>
  <c r="CT48" i="20"/>
  <c r="D63" i="20"/>
  <c r="D64" i="20" s="1"/>
  <c r="CR62" i="20"/>
  <c r="CT62" i="20"/>
  <c r="CP62" i="20"/>
  <c r="CU62" i="20"/>
  <c r="CQ62" i="20"/>
  <c r="CS62" i="20"/>
  <c r="AR48" i="20"/>
  <c r="H48" i="20"/>
  <c r="BA48" i="20"/>
  <c r="I48" i="20"/>
  <c r="AO48" i="20"/>
  <c r="CA48" i="20"/>
  <c r="AV48" i="20"/>
  <c r="BO48" i="20"/>
  <c r="AQ48" i="20"/>
  <c r="O48" i="20"/>
  <c r="BR48" i="20"/>
  <c r="BB48" i="20"/>
  <c r="AL48" i="20"/>
  <c r="A48" i="20"/>
  <c r="AJ48" i="20"/>
  <c r="CM48" i="20"/>
  <c r="AS48" i="20"/>
  <c r="BM48" i="20"/>
  <c r="AG48" i="20"/>
  <c r="BP48" i="20"/>
  <c r="AN48" i="20"/>
  <c r="BC48" i="20"/>
  <c r="AM48" i="20"/>
  <c r="F48" i="20"/>
  <c r="BN48" i="20"/>
  <c r="AX48" i="20"/>
  <c r="AA48" i="20"/>
  <c r="CR78" i="20"/>
  <c r="CQ78" i="20"/>
  <c r="CS78" i="20"/>
  <c r="BW78" i="20" s="1"/>
  <c r="CT78" i="20"/>
  <c r="CU78" i="20"/>
  <c r="CP78" i="20"/>
  <c r="BH78" i="20" s="1"/>
  <c r="BV78" i="20"/>
  <c r="BG78" i="20"/>
  <c r="F62" i="20"/>
  <c r="A62" i="20"/>
  <c r="F32" i="20"/>
  <c r="A32" i="20"/>
  <c r="CG14" i="20"/>
  <c r="CF14" i="20"/>
  <c r="CE14" i="20"/>
  <c r="F88" i="20"/>
  <c r="A88" i="20"/>
  <c r="D185" i="20"/>
  <c r="D186" i="20"/>
  <c r="D187" i="20"/>
  <c r="D188" i="20"/>
  <c r="D189" i="20"/>
  <c r="D190" i="20"/>
  <c r="D191" i="20"/>
  <c r="D192" i="20"/>
  <c r="D193" i="20"/>
  <c r="D194" i="20"/>
  <c r="D195" i="20"/>
  <c r="A185" i="20"/>
  <c r="A186" i="20"/>
  <c r="A187" i="20"/>
  <c r="A188" i="20"/>
  <c r="A189" i="20"/>
  <c r="A190" i="20"/>
  <c r="A191" i="20"/>
  <c r="A192" i="20"/>
  <c r="A193" i="20"/>
  <c r="A194" i="20"/>
  <c r="A195" i="20"/>
  <c r="Z78" i="20" l="1"/>
  <c r="AC78" i="20"/>
  <c r="W78" i="20"/>
  <c r="V78" i="20"/>
  <c r="M78" i="20"/>
  <c r="BS78" i="20"/>
  <c r="BT78" i="20"/>
  <c r="BL78" i="20"/>
  <c r="AB79" i="20"/>
  <c r="BK48" i="20"/>
  <c r="AF79" i="20"/>
  <c r="Y79" i="20"/>
  <c r="L78" i="20"/>
  <c r="BY79" i="20"/>
  <c r="BW79" i="20"/>
  <c r="BZ79" i="20"/>
  <c r="V79" i="20"/>
  <c r="N79" i="20"/>
  <c r="AI78" i="20"/>
  <c r="BY78" i="20"/>
  <c r="K78" i="20"/>
  <c r="AB78" i="20"/>
  <c r="BK78" i="20"/>
  <c r="AE78" i="20"/>
  <c r="BZ78" i="20"/>
  <c r="CC78" i="20"/>
  <c r="AX33" i="20"/>
  <c r="AZ33" i="20"/>
  <c r="AH78" i="20"/>
  <c r="BH79" i="20"/>
  <c r="BL79" i="20"/>
  <c r="K79" i="20"/>
  <c r="BG79" i="20"/>
  <c r="BK79" i="20"/>
  <c r="J33" i="20"/>
  <c r="AM33" i="20"/>
  <c r="BT79" i="20"/>
  <c r="CB79" i="20"/>
  <c r="W79" i="20"/>
  <c r="Z79" i="20"/>
  <c r="AC79" i="20"/>
  <c r="U33" i="20"/>
  <c r="H33" i="20"/>
  <c r="Q33" i="20"/>
  <c r="AI79" i="20"/>
  <c r="BV79" i="20"/>
  <c r="BS79" i="20"/>
  <c r="CC79" i="20"/>
  <c r="AH79" i="20"/>
  <c r="CN33" i="20"/>
  <c r="AF33" i="20" s="1"/>
  <c r="AP33" i="20"/>
  <c r="BJ33" i="20"/>
  <c r="BQ33" i="20"/>
  <c r="CK33" i="20"/>
  <c r="AN33" i="20"/>
  <c r="CO33" i="20"/>
  <c r="AD33" i="20"/>
  <c r="AE33" i="20" s="1"/>
  <c r="CM33" i="20"/>
  <c r="AW33" i="20"/>
  <c r="AT33" i="20"/>
  <c r="BI33" i="20"/>
  <c r="BU33" i="20"/>
  <c r="AJ33" i="20"/>
  <c r="BC33" i="20"/>
  <c r="F33" i="20"/>
  <c r="F64" i="20"/>
  <c r="A64" i="20"/>
  <c r="AU64" i="20"/>
  <c r="CN64" i="20"/>
  <c r="AN64" i="20"/>
  <c r="CI64" i="20"/>
  <c r="AA64" i="20"/>
  <c r="CJ64" i="20"/>
  <c r="AR64" i="20"/>
  <c r="CM64" i="20"/>
  <c r="CL64" i="20"/>
  <c r="BJ64" i="20"/>
  <c r="AT64" i="20"/>
  <c r="R64" i="20"/>
  <c r="CK64" i="20"/>
  <c r="BM64" i="20"/>
  <c r="AW64" i="20"/>
  <c r="AG64" i="20"/>
  <c r="BU64" i="20"/>
  <c r="BN64" i="20"/>
  <c r="AD64" i="20"/>
  <c r="BA64" i="20"/>
  <c r="I64" i="20"/>
  <c r="H64" i="20"/>
  <c r="BC64" i="20"/>
  <c r="CT64" i="20"/>
  <c r="AV64" i="20"/>
  <c r="CP64" i="20"/>
  <c r="AQ64" i="20"/>
  <c r="CQ64" i="20"/>
  <c r="AZ64" i="20"/>
  <c r="CR64" i="20"/>
  <c r="BT64" i="20" s="1"/>
  <c r="CH64" i="20"/>
  <c r="BF64" i="20"/>
  <c r="AP64" i="20"/>
  <c r="J64" i="20"/>
  <c r="BI64" i="20"/>
  <c r="AS64" i="20"/>
  <c r="U64" i="20"/>
  <c r="T64" i="20"/>
  <c r="BX64" i="20"/>
  <c r="O64" i="20"/>
  <c r="BD64" i="20"/>
  <c r="CU64" i="20"/>
  <c r="AY64" i="20"/>
  <c r="S64" i="20"/>
  <c r="BP64" i="20"/>
  <c r="BR64" i="20"/>
  <c r="BS64" i="20" s="1"/>
  <c r="BB64" i="20"/>
  <c r="AL64" i="20"/>
  <c r="CS64" i="20"/>
  <c r="BE64" i="20"/>
  <c r="BH64" i="20" s="1"/>
  <c r="AO64" i="20"/>
  <c r="Q64" i="20"/>
  <c r="AM64" i="20"/>
  <c r="X64" i="20"/>
  <c r="CA64" i="20"/>
  <c r="P64" i="20"/>
  <c r="BO64" i="20"/>
  <c r="AJ64" i="20"/>
  <c r="AX64" i="20"/>
  <c r="CO64" i="20"/>
  <c r="BQ64" i="20"/>
  <c r="AK64" i="20"/>
  <c r="BF33" i="20"/>
  <c r="AO33" i="20"/>
  <c r="AL33" i="20"/>
  <c r="AK33" i="20"/>
  <c r="BD33" i="20"/>
  <c r="X33" i="20"/>
  <c r="AU33" i="20"/>
  <c r="BX33" i="20"/>
  <c r="BE33" i="20"/>
  <c r="BR33" i="20"/>
  <c r="AA33" i="20"/>
  <c r="AS33" i="20"/>
  <c r="CA33" i="20"/>
  <c r="AV33" i="20"/>
  <c r="P33" i="20"/>
  <c r="AY33" i="20"/>
  <c r="A49" i="20"/>
  <c r="Q49" i="20"/>
  <c r="AO49" i="20"/>
  <c r="BE49" i="20"/>
  <c r="BU49" i="20"/>
  <c r="CH49" i="20"/>
  <c r="CM49" i="20"/>
  <c r="CS49" i="20"/>
  <c r="U49" i="20"/>
  <c r="AS49" i="20"/>
  <c r="BI49" i="20"/>
  <c r="CI49" i="20"/>
  <c r="CO49" i="20"/>
  <c r="CT49" i="20"/>
  <c r="J49" i="20"/>
  <c r="BQ49" i="20"/>
  <c r="CU49" i="20"/>
  <c r="BM49" i="20"/>
  <c r="BN49" i="20"/>
  <c r="AX49" i="20"/>
  <c r="AD49" i="20"/>
  <c r="CJ49" i="20"/>
  <c r="BD49" i="20"/>
  <c r="AN49" i="20"/>
  <c r="P49" i="20"/>
  <c r="BC49" i="20"/>
  <c r="AM49" i="20"/>
  <c r="F49" i="20"/>
  <c r="AZ49" i="20"/>
  <c r="AJ49" i="20"/>
  <c r="H49" i="20"/>
  <c r="AY49" i="20"/>
  <c r="AA49" i="20"/>
  <c r="X49" i="20"/>
  <c r="Y49" i="20" s="1"/>
  <c r="I49" i="20"/>
  <c r="BR49" i="20"/>
  <c r="AL49" i="20"/>
  <c r="CN49" i="20"/>
  <c r="AR49" i="20"/>
  <c r="BO49" i="20"/>
  <c r="BW49" i="20" s="1"/>
  <c r="O49" i="20"/>
  <c r="CQ49" i="20"/>
  <c r="BA49" i="20"/>
  <c r="CP49" i="20"/>
  <c r="BH49" i="20" s="1"/>
  <c r="AW49" i="20"/>
  <c r="BJ49" i="20"/>
  <c r="AT49" i="20"/>
  <c r="R49" i="20"/>
  <c r="CL49" i="20"/>
  <c r="AK49" i="20"/>
  <c r="CK49" i="20"/>
  <c r="AG49" i="20"/>
  <c r="BF49" i="20"/>
  <c r="AP49" i="20"/>
  <c r="CR49" i="20"/>
  <c r="BT49" i="20" s="1"/>
  <c r="BX49" i="20"/>
  <c r="AV49" i="20"/>
  <c r="CA49" i="20"/>
  <c r="AU49" i="20"/>
  <c r="S49" i="20"/>
  <c r="BB49" i="20"/>
  <c r="BP49" i="20"/>
  <c r="BZ49" i="20" s="1"/>
  <c r="T49" i="20"/>
  <c r="AQ49" i="20"/>
  <c r="O33" i="20"/>
  <c r="D34" i="20"/>
  <c r="A33" i="20"/>
  <c r="BN33" i="20"/>
  <c r="BM33" i="20"/>
  <c r="AG33" i="20"/>
  <c r="BB33" i="20"/>
  <c r="R33" i="20"/>
  <c r="BA33" i="20"/>
  <c r="I33" i="20"/>
  <c r="K33" i="20" s="1"/>
  <c r="BP33" i="20"/>
  <c r="AR33" i="20"/>
  <c r="T33" i="20"/>
  <c r="BO33" i="20"/>
  <c r="AQ33" i="20"/>
  <c r="AB48" i="20"/>
  <c r="W48" i="20"/>
  <c r="BG48" i="20"/>
  <c r="AH48" i="20"/>
  <c r="AI48" i="20"/>
  <c r="V48" i="20"/>
  <c r="CB48" i="20"/>
  <c r="CC48" i="20"/>
  <c r="BH48" i="20"/>
  <c r="BV48" i="20"/>
  <c r="P63" i="20"/>
  <c r="CH63" i="20"/>
  <c r="CI63" i="20"/>
  <c r="CJ63" i="20"/>
  <c r="CL63" i="20"/>
  <c r="O63" i="20"/>
  <c r="T63" i="20"/>
  <c r="AC48" i="20"/>
  <c r="AF48" i="20"/>
  <c r="CJ33" i="20"/>
  <c r="CH33" i="20"/>
  <c r="CI33" i="20"/>
  <c r="CL33" i="20"/>
  <c r="BL48" i="20"/>
  <c r="BT48" i="20"/>
  <c r="BZ48" i="20"/>
  <c r="BW48" i="20"/>
  <c r="AE48" i="20"/>
  <c r="Y48" i="20"/>
  <c r="Z48" i="20"/>
  <c r="K48" i="20"/>
  <c r="N48" i="20"/>
  <c r="M48" i="20"/>
  <c r="L48" i="20"/>
  <c r="CH89" i="20"/>
  <c r="CJ74" i="20"/>
  <c r="CI89" i="20"/>
  <c r="CH74" i="20"/>
  <c r="CH59" i="20"/>
  <c r="CJ29" i="20"/>
  <c r="CL74" i="20"/>
  <c r="CI44" i="20"/>
  <c r="CH29" i="20"/>
  <c r="CJ44" i="20"/>
  <c r="CI29" i="20"/>
  <c r="CL59" i="20"/>
  <c r="CJ59" i="20"/>
  <c r="CL44" i="20"/>
  <c r="CL89" i="20"/>
  <c r="CH44" i="20"/>
  <c r="CJ89" i="20"/>
  <c r="CI59" i="20"/>
  <c r="CL29" i="20"/>
  <c r="CI74" i="20"/>
  <c r="CO63" i="20"/>
  <c r="AR63" i="20"/>
  <c r="BA63" i="20"/>
  <c r="BJ63" i="20"/>
  <c r="AK63" i="20"/>
  <c r="AA63" i="20"/>
  <c r="BF63" i="20"/>
  <c r="I63" i="20"/>
  <c r="AU63" i="20"/>
  <c r="BQ63" i="20"/>
  <c r="BP63" i="20"/>
  <c r="BY48" i="20"/>
  <c r="A63" i="20"/>
  <c r="AT63" i="20"/>
  <c r="J63" i="20"/>
  <c r="AD63" i="20"/>
  <c r="AY63" i="20"/>
  <c r="BX63" i="20"/>
  <c r="AP63" i="20"/>
  <c r="BI63" i="20"/>
  <c r="BK63" i="20" s="1"/>
  <c r="AS63" i="20"/>
  <c r="U63" i="20"/>
  <c r="CA63" i="20"/>
  <c r="AZ63" i="20"/>
  <c r="AJ63" i="20"/>
  <c r="H63" i="20"/>
  <c r="BR63" i="20"/>
  <c r="AL63" i="20"/>
  <c r="BC63" i="20"/>
  <c r="S63" i="20"/>
  <c r="AQ63" i="20"/>
  <c r="BN63" i="20"/>
  <c r="CM63" i="20"/>
  <c r="BE63" i="20"/>
  <c r="AO63" i="20"/>
  <c r="Q63" i="20"/>
  <c r="BU63" i="20"/>
  <c r="AV63" i="20"/>
  <c r="X63" i="20"/>
  <c r="F63" i="20"/>
  <c r="BS48" i="20"/>
  <c r="BB63" i="20"/>
  <c r="R63" i="20"/>
  <c r="AM63" i="20"/>
  <c r="BO63" i="20"/>
  <c r="CN63" i="20"/>
  <c r="AX63" i="20"/>
  <c r="BM63" i="20"/>
  <c r="AW63" i="20"/>
  <c r="AG63" i="20"/>
  <c r="CK63" i="20"/>
  <c r="BD63" i="20"/>
  <c r="AN63" i="20"/>
  <c r="CR89" i="20"/>
  <c r="CU89" i="20"/>
  <c r="CS89" i="20"/>
  <c r="CT89" i="20"/>
  <c r="CP89" i="20"/>
  <c r="CQ89" i="20"/>
  <c r="CT44" i="20"/>
  <c r="CR74" i="20"/>
  <c r="CQ74" i="20"/>
  <c r="CP44" i="20"/>
  <c r="CT74" i="20"/>
  <c r="CS74" i="20"/>
  <c r="CR44" i="20"/>
  <c r="CQ44" i="20"/>
  <c r="CP74" i="20"/>
  <c r="CS44" i="20"/>
  <c r="CU44" i="20"/>
  <c r="CU74" i="20"/>
  <c r="CU29" i="20"/>
  <c r="CQ59" i="20"/>
  <c r="CP29" i="20"/>
  <c r="CU59" i="20"/>
  <c r="CR29" i="20"/>
  <c r="CR59" i="20"/>
  <c r="CT29" i="20"/>
  <c r="CS29" i="20"/>
  <c r="CP59" i="20"/>
  <c r="CS59" i="20"/>
  <c r="CQ29" i="20"/>
  <c r="CT59" i="20"/>
  <c r="CP63" i="20"/>
  <c r="CT63" i="20"/>
  <c r="CS63" i="20"/>
  <c r="CU63" i="20"/>
  <c r="CQ63" i="20"/>
  <c r="BL63" i="20" s="1"/>
  <c r="CR63" i="20"/>
  <c r="CT33" i="20"/>
  <c r="CQ33" i="20"/>
  <c r="CU33" i="20"/>
  <c r="CP33" i="20"/>
  <c r="CR33" i="20"/>
  <c r="CS33" i="20"/>
  <c r="F89" i="20"/>
  <c r="A89" i="20"/>
  <c r="BH33" i="20" l="1"/>
  <c r="BV33" i="20"/>
  <c r="AB33" i="20"/>
  <c r="Y33" i="20"/>
  <c r="BG33" i="20"/>
  <c r="AC33" i="20"/>
  <c r="W33" i="20"/>
  <c r="BS33" i="20"/>
  <c r="BL33" i="20"/>
  <c r="M64" i="20"/>
  <c r="Z49" i="20"/>
  <c r="BL64" i="20"/>
  <c r="Y64" i="20"/>
  <c r="CB64" i="20"/>
  <c r="Z33" i="20"/>
  <c r="BY33" i="20"/>
  <c r="CC64" i="20"/>
  <c r="K64" i="20"/>
  <c r="BK64" i="20"/>
  <c r="N64" i="20"/>
  <c r="AF64" i="20"/>
  <c r="BT33" i="20"/>
  <c r="V64" i="20"/>
  <c r="W64" i="20"/>
  <c r="Z64" i="20"/>
  <c r="AH49" i="20"/>
  <c r="AI33" i="20"/>
  <c r="CB49" i="20"/>
  <c r="AI64" i="20"/>
  <c r="BG64" i="20"/>
  <c r="BZ64" i="20"/>
  <c r="AH64" i="20"/>
  <c r="AB64" i="20"/>
  <c r="AC64" i="20"/>
  <c r="BW64" i="20"/>
  <c r="BV64" i="20"/>
  <c r="BK33" i="20"/>
  <c r="CC33" i="20"/>
  <c r="V33" i="20"/>
  <c r="BG49" i="20"/>
  <c r="AB49" i="20"/>
  <c r="W49" i="20"/>
  <c r="AE49" i="20"/>
  <c r="CC49" i="20"/>
  <c r="AI49" i="20"/>
  <c r="BV49" i="20"/>
  <c r="CB33" i="20"/>
  <c r="BY64" i="20"/>
  <c r="L64" i="20"/>
  <c r="AE64" i="20"/>
  <c r="K49" i="20"/>
  <c r="BK49" i="20"/>
  <c r="BL49" i="20"/>
  <c r="AF49" i="20"/>
  <c r="N49" i="20"/>
  <c r="L49" i="20"/>
  <c r="V49" i="20"/>
  <c r="BZ33" i="20"/>
  <c r="BY49" i="20"/>
  <c r="AC49" i="20"/>
  <c r="BS49" i="20"/>
  <c r="M49" i="20"/>
  <c r="F34" i="20"/>
  <c r="CU34" i="20"/>
  <c r="R34" i="20"/>
  <c r="AX34" i="20"/>
  <c r="BR34" i="20"/>
  <c r="X34" i="20"/>
  <c r="AV34" i="20"/>
  <c r="BX34" i="20"/>
  <c r="CR34" i="20"/>
  <c r="AG34" i="20"/>
  <c r="AW34" i="20"/>
  <c r="BM34" i="20"/>
  <c r="CK34" i="20"/>
  <c r="CL34" i="20"/>
  <c r="O34" i="20"/>
  <c r="AQ34" i="20"/>
  <c r="BO34" i="20"/>
  <c r="CM34" i="20"/>
  <c r="AP34" i="20"/>
  <c r="BJ34" i="20"/>
  <c r="AL34" i="20"/>
  <c r="P34" i="20"/>
  <c r="AN34" i="20"/>
  <c r="BD34" i="20"/>
  <c r="CJ34" i="20"/>
  <c r="Q34" i="20"/>
  <c r="AO34" i="20"/>
  <c r="BE34" i="20"/>
  <c r="BU34" i="20"/>
  <c r="BV34" i="20" s="1"/>
  <c r="CT34" i="20"/>
  <c r="AA34" i="20"/>
  <c r="AY34" i="20"/>
  <c r="BF34" i="20"/>
  <c r="AT34" i="20"/>
  <c r="BN34" i="20"/>
  <c r="H34" i="20"/>
  <c r="AJ34" i="20"/>
  <c r="AZ34" i="20"/>
  <c r="I34" i="20"/>
  <c r="AK34" i="20"/>
  <c r="BA34" i="20"/>
  <c r="BQ34" i="20"/>
  <c r="CC34" i="20" s="1"/>
  <c r="CO34" i="20"/>
  <c r="CP34" i="20"/>
  <c r="BH34" i="20" s="1"/>
  <c r="S34" i="20"/>
  <c r="AU34" i="20"/>
  <c r="CA34" i="20"/>
  <c r="CQ34" i="20"/>
  <c r="CS34" i="20"/>
  <c r="BW34" i="20" s="1"/>
  <c r="J34" i="20"/>
  <c r="AD34" i="20"/>
  <c r="BB34" i="20"/>
  <c r="T34" i="20"/>
  <c r="AR34" i="20"/>
  <c r="BP34" i="20"/>
  <c r="CN34" i="20"/>
  <c r="U34" i="20"/>
  <c r="AS34" i="20"/>
  <c r="BI34" i="20"/>
  <c r="CH34" i="20"/>
  <c r="A34" i="20"/>
  <c r="AM34" i="20"/>
  <c r="BC34" i="20"/>
  <c r="CI34" i="20"/>
  <c r="AH33" i="20"/>
  <c r="M33" i="20"/>
  <c r="BW33" i="20"/>
  <c r="L33" i="20"/>
  <c r="N33" i="20"/>
  <c r="Z63" i="20"/>
  <c r="W63" i="20"/>
  <c r="V63" i="20"/>
  <c r="AH63" i="20"/>
  <c r="AI63" i="20"/>
  <c r="CC63" i="20"/>
  <c r="CB63" i="20"/>
  <c r="BH63" i="20"/>
  <c r="AF63" i="20"/>
  <c r="BT63" i="20"/>
  <c r="BZ63" i="20"/>
  <c r="BW63" i="20"/>
  <c r="BY63" i="20"/>
  <c r="BV63" i="20"/>
  <c r="AC63" i="20"/>
  <c r="L63" i="20"/>
  <c r="N63" i="20"/>
  <c r="M63" i="20"/>
  <c r="BG63" i="20"/>
  <c r="AE63" i="20"/>
  <c r="AB63" i="20"/>
  <c r="K63" i="20"/>
  <c r="Y63" i="20"/>
  <c r="BS63" i="20"/>
  <c r="CD152" i="20"/>
  <c r="CE152" i="20" s="1"/>
  <c r="CD153" i="20"/>
  <c r="CE153" i="20" s="1"/>
  <c r="CD154" i="20"/>
  <c r="CE154" i="20" s="1"/>
  <c r="CD155" i="20"/>
  <c r="CE155" i="20" s="1"/>
  <c r="CD156" i="20"/>
  <c r="CE156" i="20" s="1"/>
  <c r="CD157" i="20"/>
  <c r="CE157" i="20" s="1"/>
  <c r="CD158" i="20"/>
  <c r="CE158" i="20" s="1"/>
  <c r="CD159" i="20"/>
  <c r="CE159" i="20" s="1"/>
  <c r="CD160" i="20"/>
  <c r="CE160" i="20" s="1"/>
  <c r="CD161" i="20"/>
  <c r="CE161" i="20" s="1"/>
  <c r="CD162" i="20"/>
  <c r="CE162" i="20" s="1"/>
  <c r="CD163" i="20"/>
  <c r="CE163" i="20" s="1"/>
  <c r="CD164" i="20"/>
  <c r="CE164" i="20" s="1"/>
  <c r="CD165" i="20"/>
  <c r="CE165" i="20" s="1"/>
  <c r="CD166" i="20"/>
  <c r="CE166" i="20" s="1"/>
  <c r="CD167" i="20"/>
  <c r="CE167" i="20" s="1"/>
  <c r="CD168" i="20"/>
  <c r="CE168" i="20" s="1"/>
  <c r="CD169" i="20"/>
  <c r="CE169" i="20" s="1"/>
  <c r="CD170" i="20"/>
  <c r="CE170" i="20" s="1"/>
  <c r="CD171" i="20"/>
  <c r="CE171" i="20" s="1"/>
  <c r="CD172" i="20"/>
  <c r="CE172" i="20" s="1"/>
  <c r="CD173" i="20"/>
  <c r="CE173" i="20" s="1"/>
  <c r="CD174" i="20"/>
  <c r="CE174" i="20" s="1"/>
  <c r="CD175" i="20"/>
  <c r="CE175" i="20" s="1"/>
  <c r="CD176" i="20"/>
  <c r="CE176" i="20" s="1"/>
  <c r="CD177" i="20"/>
  <c r="CE177" i="20" s="1"/>
  <c r="CD178" i="20"/>
  <c r="CE178" i="20" s="1"/>
  <c r="CD179" i="20"/>
  <c r="CE179" i="20" s="1"/>
  <c r="CD180" i="20"/>
  <c r="CE180" i="20" s="1"/>
  <c r="CD181" i="20"/>
  <c r="CE181" i="20" s="1"/>
  <c r="CD182" i="20"/>
  <c r="CE182" i="20" s="1"/>
  <c r="CD183" i="20"/>
  <c r="CE183" i="20" s="1"/>
  <c r="CD184" i="20"/>
  <c r="CE184" i="20" s="1"/>
  <c r="CD73" i="20"/>
  <c r="CD58" i="20"/>
  <c r="CD43" i="20"/>
  <c r="CD28" i="20"/>
  <c r="CD13" i="20"/>
  <c r="A13" i="20"/>
  <c r="A175" i="20"/>
  <c r="A176" i="20"/>
  <c r="A177" i="20"/>
  <c r="A178" i="20"/>
  <c r="A179" i="20"/>
  <c r="A180" i="20"/>
  <c r="A181" i="20"/>
  <c r="A182" i="20"/>
  <c r="A183" i="20"/>
  <c r="A184" i="20"/>
  <c r="D175" i="20"/>
  <c r="D176" i="20"/>
  <c r="D177" i="20"/>
  <c r="D178" i="20"/>
  <c r="D179" i="20"/>
  <c r="D180" i="20"/>
  <c r="D181" i="20"/>
  <c r="D182" i="20"/>
  <c r="D183" i="20"/>
  <c r="D184" i="20"/>
  <c r="D174" i="20"/>
  <c r="A174" i="20"/>
  <c r="AB34" i="20" l="1"/>
  <c r="M34" i="20"/>
  <c r="L34" i="20"/>
  <c r="BL34" i="20"/>
  <c r="AF34" i="20"/>
  <c r="BG34" i="20"/>
  <c r="BK34" i="20"/>
  <c r="BY34" i="20"/>
  <c r="AC34" i="20"/>
  <c r="V34" i="20"/>
  <c r="AE34" i="20"/>
  <c r="CB34" i="20"/>
  <c r="AI34" i="20"/>
  <c r="K34" i="20"/>
  <c r="BZ34" i="20"/>
  <c r="Z34" i="20"/>
  <c r="AH34" i="20"/>
  <c r="Y34" i="20"/>
  <c r="N34" i="20"/>
  <c r="W34" i="20"/>
  <c r="BT34" i="20"/>
  <c r="BS34" i="20"/>
  <c r="CJ73" i="20"/>
  <c r="CJ88" i="20"/>
  <c r="CI73" i="20"/>
  <c r="CJ43" i="20"/>
  <c r="CI28" i="20"/>
  <c r="CL88" i="20"/>
  <c r="CL28" i="20"/>
  <c r="CH43" i="20"/>
  <c r="CL58" i="20"/>
  <c r="CI88" i="20"/>
  <c r="CH73" i="20"/>
  <c r="CJ58" i="20"/>
  <c r="CI43" i="20"/>
  <c r="CH28" i="20"/>
  <c r="CL73" i="20"/>
  <c r="CH88" i="20"/>
  <c r="CI58" i="20"/>
  <c r="CH58" i="20"/>
  <c r="CL43" i="20"/>
  <c r="CJ28" i="20"/>
  <c r="CR88" i="20"/>
  <c r="CP88" i="20"/>
  <c r="CS88" i="20"/>
  <c r="CQ88" i="20"/>
  <c r="CT88" i="20"/>
  <c r="CU88" i="20"/>
  <c r="CS43" i="20"/>
  <c r="CP73" i="20"/>
  <c r="CR73" i="20"/>
  <c r="CR43" i="20"/>
  <c r="CU43" i="20"/>
  <c r="CT73" i="20"/>
  <c r="CS73" i="20"/>
  <c r="CT43" i="20"/>
  <c r="CP43" i="20"/>
  <c r="CQ43" i="20"/>
  <c r="CU73" i="20"/>
  <c r="CQ73" i="20"/>
  <c r="CR58" i="20"/>
  <c r="CT58" i="20"/>
  <c r="CR28" i="20"/>
  <c r="CQ58" i="20"/>
  <c r="CU58" i="20"/>
  <c r="CP28" i="20"/>
  <c r="CS58" i="20"/>
  <c r="CQ28" i="20"/>
  <c r="CS28" i="20"/>
  <c r="CP58" i="20"/>
  <c r="CU28" i="20"/>
  <c r="CT28" i="20"/>
  <c r="CE28" i="20"/>
  <c r="CF28" i="20"/>
  <c r="CG28" i="20"/>
  <c r="CF184" i="20"/>
  <c r="CG184" i="20"/>
  <c r="CG180" i="20"/>
  <c r="CF180" i="20"/>
  <c r="CF176" i="20"/>
  <c r="CG176" i="20"/>
  <c r="CF172" i="20"/>
  <c r="CG172" i="20"/>
  <c r="CF168" i="20"/>
  <c r="CG168" i="20"/>
  <c r="CF164" i="20"/>
  <c r="CG164" i="20"/>
  <c r="CG160" i="20"/>
  <c r="CF160" i="20"/>
  <c r="CG156" i="20"/>
  <c r="CF156" i="20"/>
  <c r="CF152" i="20"/>
  <c r="CG152" i="20"/>
  <c r="CG43" i="20"/>
  <c r="CE43" i="20"/>
  <c r="CF43" i="20"/>
  <c r="CG183" i="20"/>
  <c r="CF183" i="20"/>
  <c r="CG179" i="20"/>
  <c r="CF179" i="20"/>
  <c r="CG175" i="20"/>
  <c r="CF175" i="20"/>
  <c r="CG171" i="20"/>
  <c r="CF171" i="20"/>
  <c r="CG167" i="20"/>
  <c r="CF167" i="20"/>
  <c r="CG163" i="20"/>
  <c r="CF163" i="20"/>
  <c r="CG159" i="20"/>
  <c r="CF159" i="20"/>
  <c r="CG155" i="20"/>
  <c r="CF155" i="20"/>
  <c r="CG13" i="20"/>
  <c r="CE13" i="20"/>
  <c r="CF13" i="20"/>
  <c r="CG58" i="20"/>
  <c r="CF58" i="20"/>
  <c r="CE58" i="20"/>
  <c r="CF182" i="20"/>
  <c r="CG182" i="20"/>
  <c r="CG178" i="20"/>
  <c r="CF178" i="20"/>
  <c r="CF174" i="20"/>
  <c r="CG174" i="20"/>
  <c r="CG170" i="20"/>
  <c r="CF170" i="20"/>
  <c r="CG166" i="20"/>
  <c r="CF166" i="20"/>
  <c r="CG162" i="20"/>
  <c r="CF162" i="20"/>
  <c r="CG158" i="20"/>
  <c r="CF158" i="20"/>
  <c r="CG154" i="20"/>
  <c r="CF154" i="20"/>
  <c r="CF73" i="20"/>
  <c r="CE73" i="20"/>
  <c r="CG73" i="20"/>
  <c r="CF181" i="20"/>
  <c r="CG181" i="20"/>
  <c r="CF177" i="20"/>
  <c r="CG177" i="20"/>
  <c r="CF173" i="20"/>
  <c r="CG173" i="20"/>
  <c r="CF169" i="20"/>
  <c r="CG169" i="20"/>
  <c r="CG165" i="20"/>
  <c r="CF165" i="20"/>
  <c r="CF161" i="20"/>
  <c r="CG161" i="20"/>
  <c r="CF157" i="20"/>
  <c r="CG157" i="20"/>
  <c r="CF153" i="20"/>
  <c r="CG153" i="20"/>
  <c r="CD72" i="20" l="1"/>
  <c r="CD57" i="20"/>
  <c r="CD42" i="20"/>
  <c r="CD27" i="20"/>
  <c r="A12" i="20"/>
  <c r="CD12" i="20"/>
  <c r="CE72" i="20" l="1"/>
  <c r="CG72" i="20"/>
  <c r="CF72" i="20"/>
  <c r="CG27" i="20"/>
  <c r="CE27" i="20"/>
  <c r="CF27" i="20"/>
  <c r="CG12" i="20"/>
  <c r="CE12" i="20"/>
  <c r="CF12" i="20"/>
  <c r="CG42" i="20"/>
  <c r="CF42" i="20"/>
  <c r="CE42" i="20"/>
  <c r="CG57" i="20"/>
  <c r="CE57" i="20"/>
  <c r="CF57" i="20"/>
  <c r="D170" i="20"/>
  <c r="D171" i="20"/>
  <c r="D172" i="20"/>
  <c r="D173" i="20"/>
  <c r="D163" i="20" l="1"/>
  <c r="D164" i="20"/>
  <c r="D165" i="20"/>
  <c r="D166" i="20"/>
  <c r="D167" i="20"/>
  <c r="D168" i="20"/>
  <c r="D169" i="20"/>
  <c r="A163" i="20"/>
  <c r="A164" i="20"/>
  <c r="A165" i="20"/>
  <c r="A166" i="20"/>
  <c r="A167" i="20"/>
  <c r="A168" i="20"/>
  <c r="A169" i="20"/>
  <c r="A170" i="20"/>
  <c r="A171" i="20"/>
  <c r="A172" i="20"/>
  <c r="A173" i="20"/>
  <c r="CJ87" i="20" l="1"/>
  <c r="CI72" i="20"/>
  <c r="CI87" i="20"/>
  <c r="CH72" i="20"/>
  <c r="CJ57" i="20"/>
  <c r="CI42" i="20"/>
  <c r="CH27" i="20"/>
  <c r="CL42" i="20"/>
  <c r="CH57" i="20"/>
  <c r="CI57" i="20"/>
  <c r="CH42" i="20"/>
  <c r="CL87" i="20"/>
  <c r="CL27" i="20"/>
  <c r="CJ72" i="20"/>
  <c r="CJ27" i="20"/>
  <c r="CL72" i="20"/>
  <c r="CJ42" i="20"/>
  <c r="CI27" i="20"/>
  <c r="CL57" i="20"/>
  <c r="CH87" i="20"/>
  <c r="CP87" i="20"/>
  <c r="CQ87" i="20"/>
  <c r="CT87" i="20"/>
  <c r="CR87" i="20"/>
  <c r="CS87" i="20"/>
  <c r="CU87" i="20"/>
  <c r="CP42" i="20"/>
  <c r="CR72" i="20"/>
  <c r="CS72" i="20"/>
  <c r="CS42" i="20"/>
  <c r="CU42" i="20"/>
  <c r="CP72" i="20"/>
  <c r="CT72" i="20"/>
  <c r="CR42" i="20"/>
  <c r="CQ42" i="20"/>
  <c r="CU72" i="20"/>
  <c r="CT42" i="20"/>
  <c r="CQ72" i="20"/>
  <c r="CR27" i="20"/>
  <c r="CP57" i="20"/>
  <c r="CU57" i="20"/>
  <c r="CT27" i="20"/>
  <c r="CS27" i="20"/>
  <c r="CT57" i="20"/>
  <c r="CQ57" i="20"/>
  <c r="CU27" i="20"/>
  <c r="CQ27" i="20"/>
  <c r="CP27" i="20"/>
  <c r="CR57" i="20"/>
  <c r="CS57" i="20"/>
  <c r="CD151" i="20"/>
  <c r="CE151" i="20" s="1"/>
  <c r="CD150" i="20"/>
  <c r="CE150" i="20" s="1"/>
  <c r="CD149" i="20"/>
  <c r="CE149" i="20" s="1"/>
  <c r="CD148" i="20"/>
  <c r="CE148" i="20" s="1"/>
  <c r="CD147" i="20"/>
  <c r="CE147" i="20" s="1"/>
  <c r="CD146" i="20"/>
  <c r="CE146" i="20" s="1"/>
  <c r="CD145" i="20"/>
  <c r="CE145" i="20" s="1"/>
  <c r="CD144" i="20"/>
  <c r="CE144" i="20" s="1"/>
  <c r="CD143" i="20"/>
  <c r="CE143" i="20" s="1"/>
  <c r="CD142" i="20"/>
  <c r="CE142" i="20" s="1"/>
  <c r="CD141" i="20"/>
  <c r="CE141" i="20" s="1"/>
  <c r="CD140" i="20"/>
  <c r="CE140" i="20" s="1"/>
  <c r="CD139" i="20"/>
  <c r="CE139" i="20" s="1"/>
  <c r="CD138" i="20"/>
  <c r="CE138" i="20" s="1"/>
  <c r="CD137" i="20"/>
  <c r="CE137" i="20" s="1"/>
  <c r="CD136" i="20"/>
  <c r="CE136" i="20" s="1"/>
  <c r="CD135" i="20"/>
  <c r="CE135" i="20" s="1"/>
  <c r="CD134" i="20"/>
  <c r="CE134" i="20" s="1"/>
  <c r="CD133" i="20"/>
  <c r="CE133" i="20" s="1"/>
  <c r="CD132" i="20"/>
  <c r="CE132" i="20" s="1"/>
  <c r="CD131" i="20"/>
  <c r="CE131" i="20" s="1"/>
  <c r="CD130" i="20"/>
  <c r="CE130" i="20" s="1"/>
  <c r="CD129" i="20"/>
  <c r="CE129" i="20" s="1"/>
  <c r="CD128" i="20"/>
  <c r="CE128" i="20" s="1"/>
  <c r="CD127" i="20"/>
  <c r="CE127" i="20" s="1"/>
  <c r="CD126" i="20"/>
  <c r="CE126" i="20" s="1"/>
  <c r="CD125" i="20"/>
  <c r="CE125" i="20" s="1"/>
  <c r="CD124" i="20"/>
  <c r="CE124" i="20" s="1"/>
  <c r="CD123" i="20"/>
  <c r="CE123" i="20" s="1"/>
  <c r="CD122" i="20"/>
  <c r="CE122" i="20" s="1"/>
  <c r="CD121" i="20"/>
  <c r="CE121" i="20" s="1"/>
  <c r="CD120" i="20"/>
  <c r="CE120" i="20" s="1"/>
  <c r="CD119" i="20"/>
  <c r="CE119" i="20" s="1"/>
  <c r="CD118" i="20"/>
  <c r="CE118" i="20" s="1"/>
  <c r="CD117" i="20"/>
  <c r="CE117" i="20" s="1"/>
  <c r="CD116" i="20"/>
  <c r="CE116" i="20" s="1"/>
  <c r="CD115" i="20"/>
  <c r="CE115" i="20" s="1"/>
  <c r="CD114" i="20"/>
  <c r="CE114" i="20" s="1"/>
  <c r="CD113" i="20"/>
  <c r="CE113" i="20" s="1"/>
  <c r="CD112" i="20"/>
  <c r="CE112" i="20" s="1"/>
  <c r="CD111" i="20"/>
  <c r="CE111" i="20" s="1"/>
  <c r="CD110" i="20"/>
  <c r="CE110" i="20" s="1"/>
  <c r="CD109" i="20"/>
  <c r="CE109" i="20" s="1"/>
  <c r="CD108" i="20"/>
  <c r="CE108" i="20" s="1"/>
  <c r="CD107" i="20"/>
  <c r="CE107" i="20" s="1"/>
  <c r="CD106" i="20"/>
  <c r="CE106" i="20" s="1"/>
  <c r="CD105" i="20"/>
  <c r="CE105" i="20" s="1"/>
  <c r="CD104" i="20"/>
  <c r="CE104" i="20" s="1"/>
  <c r="CD103" i="20"/>
  <c r="CE103" i="20" s="1"/>
  <c r="CD102" i="20"/>
  <c r="CE102" i="20" s="1"/>
  <c r="CD101" i="20"/>
  <c r="CE101" i="20" s="1"/>
  <c r="CD100" i="20"/>
  <c r="CE100" i="20" s="1"/>
  <c r="CD99" i="20"/>
  <c r="CE99" i="20" s="1"/>
  <c r="CD98" i="20"/>
  <c r="CE98" i="20" s="1"/>
  <c r="CD97" i="20"/>
  <c r="CE97" i="20" s="1"/>
  <c r="CD71" i="20"/>
  <c r="CD70" i="20"/>
  <c r="CD69" i="20"/>
  <c r="CD68" i="20"/>
  <c r="CD67" i="20"/>
  <c r="CD66" i="20"/>
  <c r="CE66" i="20" s="1"/>
  <c r="CD56" i="20"/>
  <c r="CD55" i="20"/>
  <c r="CD54" i="20"/>
  <c r="CD53" i="20"/>
  <c r="CD52" i="20"/>
  <c r="CD51" i="20"/>
  <c r="CE51" i="20" s="1"/>
  <c r="CD41" i="20"/>
  <c r="CD40" i="20"/>
  <c r="CD39" i="20"/>
  <c r="CD38" i="20"/>
  <c r="CD37" i="20"/>
  <c r="CD36" i="20"/>
  <c r="CE36" i="20" s="1"/>
  <c r="CD26" i="20"/>
  <c r="CD25" i="20"/>
  <c r="CD24" i="20"/>
  <c r="CD23" i="20"/>
  <c r="CD22" i="20"/>
  <c r="CD21" i="20"/>
  <c r="CE21" i="20" s="1"/>
  <c r="CD11" i="20"/>
  <c r="CD10" i="20"/>
  <c r="CD9" i="20"/>
  <c r="CD8" i="20"/>
  <c r="CD7" i="20"/>
  <c r="CD6" i="20"/>
  <c r="CE6" i="20" s="1"/>
  <c r="CG8" i="20" l="1"/>
  <c r="CE8" i="20"/>
  <c r="CF8" i="20"/>
  <c r="CG10" i="20"/>
  <c r="CF10" i="20"/>
  <c r="CE10" i="20"/>
  <c r="CG7" i="20"/>
  <c r="CF7" i="20"/>
  <c r="CE7" i="20"/>
  <c r="CG11" i="20"/>
  <c r="CF11" i="20"/>
  <c r="CE11" i="20"/>
  <c r="CF41" i="20"/>
  <c r="CE41" i="20"/>
  <c r="CG41" i="20"/>
  <c r="CG71" i="20"/>
  <c r="CE71" i="20"/>
  <c r="CF71" i="20"/>
  <c r="CF100" i="20"/>
  <c r="CG100" i="20"/>
  <c r="CF104" i="20"/>
  <c r="CG104" i="20"/>
  <c r="CF108" i="20"/>
  <c r="CG108" i="20"/>
  <c r="CF112" i="20"/>
  <c r="CG112" i="20"/>
  <c r="CG116" i="20"/>
  <c r="CF116" i="20"/>
  <c r="CF120" i="20"/>
  <c r="CG120" i="20"/>
  <c r="CF124" i="20"/>
  <c r="CG124" i="20"/>
  <c r="CF128" i="20"/>
  <c r="CG128" i="20"/>
  <c r="CF132" i="20"/>
  <c r="CG132" i="20"/>
  <c r="CG136" i="20"/>
  <c r="CF136" i="20"/>
  <c r="CF140" i="20"/>
  <c r="CG140" i="20"/>
  <c r="CF144" i="20"/>
  <c r="CG144" i="20"/>
  <c r="CF148" i="20"/>
  <c r="CG148" i="20"/>
  <c r="CG51" i="20"/>
  <c r="CF51" i="20"/>
  <c r="CG97" i="20"/>
  <c r="CF97" i="20"/>
  <c r="CG101" i="20"/>
  <c r="CF101" i="20"/>
  <c r="CF105" i="20"/>
  <c r="CG105" i="20"/>
  <c r="CF109" i="20"/>
  <c r="CG109" i="20"/>
  <c r="CF113" i="20"/>
  <c r="CG113" i="20"/>
  <c r="CF117" i="20"/>
  <c r="CG117" i="20"/>
  <c r="CG121" i="20"/>
  <c r="CF121" i="20"/>
  <c r="CF125" i="20"/>
  <c r="CG125" i="20"/>
  <c r="CF129" i="20"/>
  <c r="CG129" i="20"/>
  <c r="CF133" i="20"/>
  <c r="CG133" i="20"/>
  <c r="CF137" i="20"/>
  <c r="CG137" i="20"/>
  <c r="CG141" i="20"/>
  <c r="CF141" i="20"/>
  <c r="CG145" i="20"/>
  <c r="CF145" i="20"/>
  <c r="CF149" i="20"/>
  <c r="CG149" i="20"/>
  <c r="CG9" i="20"/>
  <c r="CE9" i="20"/>
  <c r="CF9" i="20"/>
  <c r="CG26" i="20"/>
  <c r="CF26" i="20"/>
  <c r="CE26" i="20"/>
  <c r="CG56" i="20"/>
  <c r="CF56" i="20"/>
  <c r="CE56" i="20"/>
  <c r="CG98" i="20"/>
  <c r="CF98" i="20"/>
  <c r="CG102" i="20"/>
  <c r="CF102" i="20"/>
  <c r="CF106" i="20"/>
  <c r="CG106" i="20"/>
  <c r="CF110" i="20"/>
  <c r="CG110" i="20"/>
  <c r="CG114" i="20"/>
  <c r="CF114" i="20"/>
  <c r="CF118" i="20"/>
  <c r="CG118" i="20"/>
  <c r="CG122" i="20"/>
  <c r="CF122" i="20"/>
  <c r="CG126" i="20"/>
  <c r="CF126" i="20"/>
  <c r="CF130" i="20"/>
  <c r="CG130" i="20"/>
  <c r="CG134" i="20"/>
  <c r="CF134" i="20"/>
  <c r="CF138" i="20"/>
  <c r="CG138" i="20"/>
  <c r="CG142" i="20"/>
  <c r="CF142" i="20"/>
  <c r="CG146" i="20"/>
  <c r="CF146" i="20"/>
  <c r="CG150" i="20"/>
  <c r="CF150" i="20"/>
  <c r="CG21" i="20"/>
  <c r="CF21" i="20"/>
  <c r="CG6" i="20"/>
  <c r="CF6" i="20"/>
  <c r="CF36" i="20"/>
  <c r="CG36" i="20"/>
  <c r="CG66" i="20"/>
  <c r="CF66" i="20"/>
  <c r="CG99" i="20"/>
  <c r="CF99" i="20"/>
  <c r="CG103" i="20"/>
  <c r="CF103" i="20"/>
  <c r="CG107" i="20"/>
  <c r="CF107" i="20"/>
  <c r="CG111" i="20"/>
  <c r="CF111" i="20"/>
  <c r="CG115" i="20"/>
  <c r="CF115" i="20"/>
  <c r="CG119" i="20"/>
  <c r="CF119" i="20"/>
  <c r="CG123" i="20"/>
  <c r="CF123" i="20"/>
  <c r="CG127" i="20"/>
  <c r="CF127" i="20"/>
  <c r="CG131" i="20"/>
  <c r="CF131" i="20"/>
  <c r="CG135" i="20"/>
  <c r="CF135" i="20"/>
  <c r="CG139" i="20"/>
  <c r="CF139" i="20"/>
  <c r="CG143" i="20"/>
  <c r="CF143" i="20"/>
  <c r="CG147" i="20"/>
  <c r="CF147" i="20"/>
  <c r="CG151" i="20"/>
  <c r="CF151" i="20"/>
  <c r="E249" i="20" l="1"/>
  <c r="E240" i="20"/>
  <c r="E248" i="20"/>
  <c r="E239" i="20"/>
  <c r="E250" i="20"/>
  <c r="E247" i="20"/>
  <c r="E246" i="20"/>
  <c r="E245" i="20"/>
  <c r="E244" i="20"/>
  <c r="E243" i="20"/>
  <c r="E242" i="20"/>
  <c r="E237" i="20"/>
  <c r="E229" i="20"/>
  <c r="E238" i="20"/>
  <c r="E234" i="20"/>
  <c r="E236" i="20"/>
  <c r="E235" i="20"/>
  <c r="E233" i="20"/>
  <c r="E231" i="20"/>
  <c r="E232" i="20"/>
  <c r="E224" i="20"/>
  <c r="E225" i="20"/>
  <c r="E223" i="20"/>
  <c r="E218" i="20"/>
  <c r="E226" i="20"/>
  <c r="E227" i="20"/>
  <c r="E217" i="20"/>
  <c r="E228" i="20"/>
  <c r="E220" i="20"/>
  <c r="E222" i="20"/>
  <c r="E221" i="20"/>
  <c r="E212" i="20"/>
  <c r="E214" i="20"/>
  <c r="E213" i="20"/>
  <c r="E215" i="20"/>
  <c r="E216" i="20"/>
  <c r="E207" i="20"/>
  <c r="E200" i="20"/>
  <c r="E211" i="20"/>
  <c r="E209" i="20"/>
  <c r="E210" i="20"/>
  <c r="E205" i="20"/>
  <c r="E204" i="20"/>
  <c r="E196" i="20"/>
  <c r="E203" i="20"/>
  <c r="E201" i="20"/>
  <c r="E202" i="20"/>
  <c r="E198" i="20"/>
  <c r="E199" i="20"/>
  <c r="E186" i="20"/>
  <c r="E206" i="20"/>
  <c r="E188" i="20"/>
  <c r="E189" i="20"/>
  <c r="E187" i="20"/>
  <c r="E194" i="20"/>
  <c r="E193" i="20"/>
  <c r="E195" i="20"/>
  <c r="E185" i="20"/>
  <c r="E190" i="20"/>
  <c r="E192" i="20"/>
  <c r="E191" i="20"/>
  <c r="E183" i="20"/>
  <c r="E182" i="20"/>
  <c r="E184" i="20"/>
  <c r="E174" i="20"/>
  <c r="E171" i="20"/>
  <c r="E173" i="20"/>
  <c r="E172" i="20"/>
  <c r="E163" i="20"/>
  <c r="E177" i="20"/>
  <c r="E178" i="20"/>
  <c r="E176" i="20"/>
  <c r="E166" i="20"/>
  <c r="E167" i="20"/>
  <c r="E165" i="20"/>
  <c r="E164" i="20"/>
  <c r="E175" i="20"/>
  <c r="E180" i="20"/>
  <c r="E181" i="20"/>
  <c r="E179" i="20"/>
  <c r="E170" i="20"/>
  <c r="E168" i="20"/>
  <c r="E169" i="20"/>
  <c r="A159" i="20" l="1"/>
  <c r="D159" i="20"/>
  <c r="E159" i="20" s="1"/>
  <c r="A155" i="20"/>
  <c r="D155" i="20"/>
  <c r="E155" i="20" s="1"/>
  <c r="A158" i="20"/>
  <c r="D158" i="20"/>
  <c r="E158" i="20" s="1"/>
  <c r="A153" i="20"/>
  <c r="D153" i="20"/>
  <c r="E153" i="20" s="1"/>
  <c r="A162" i="20"/>
  <c r="D162" i="20"/>
  <c r="E162" i="20" s="1"/>
  <c r="A154" i="20"/>
  <c r="D154" i="20"/>
  <c r="E154" i="20" s="1"/>
  <c r="A157" i="20"/>
  <c r="D157" i="20"/>
  <c r="E157" i="20" s="1"/>
  <c r="A160" i="20"/>
  <c r="D160" i="20"/>
  <c r="E160" i="20" s="1"/>
  <c r="A161" i="20"/>
  <c r="D161" i="20"/>
  <c r="E161" i="20" s="1"/>
  <c r="A156" i="20"/>
  <c r="D156" i="20"/>
  <c r="E156" i="20" s="1"/>
  <c r="A152" i="20" l="1"/>
  <c r="D152" i="20"/>
  <c r="A11" i="20"/>
  <c r="D98" i="20"/>
  <c r="E98" i="20" s="1"/>
  <c r="D99" i="20"/>
  <c r="E99" i="20" s="1"/>
  <c r="D100" i="20"/>
  <c r="E100" i="20" s="1"/>
  <c r="D101" i="20"/>
  <c r="E101" i="20" s="1"/>
  <c r="D102" i="20"/>
  <c r="E102" i="20" s="1"/>
  <c r="D103" i="20"/>
  <c r="E103" i="20" s="1"/>
  <c r="D104" i="20"/>
  <c r="E104" i="20" s="1"/>
  <c r="D105" i="20"/>
  <c r="E105" i="20" s="1"/>
  <c r="D106" i="20"/>
  <c r="E106" i="20" s="1"/>
  <c r="D107" i="20"/>
  <c r="E107" i="20" s="1"/>
  <c r="D108" i="20"/>
  <c r="D109" i="20"/>
  <c r="E109" i="20" s="1"/>
  <c r="D110" i="20"/>
  <c r="E110" i="20" s="1"/>
  <c r="D111" i="20"/>
  <c r="E111" i="20" s="1"/>
  <c r="D112" i="20"/>
  <c r="E112" i="20" s="1"/>
  <c r="D113" i="20"/>
  <c r="E113" i="20" s="1"/>
  <c r="D114" i="20"/>
  <c r="E114" i="20" s="1"/>
  <c r="D115" i="20"/>
  <c r="E115" i="20" s="1"/>
  <c r="D116" i="20"/>
  <c r="E116" i="20" s="1"/>
  <c r="D117" i="20"/>
  <c r="E117" i="20" s="1"/>
  <c r="D118" i="20"/>
  <c r="E118" i="20" s="1"/>
  <c r="D119" i="20"/>
  <c r="D120" i="20"/>
  <c r="E120" i="20" s="1"/>
  <c r="D121" i="20"/>
  <c r="E121" i="20" s="1"/>
  <c r="D122" i="20"/>
  <c r="E122" i="20" s="1"/>
  <c r="D123" i="20"/>
  <c r="E123" i="20" s="1"/>
  <c r="D124" i="20"/>
  <c r="E124" i="20" s="1"/>
  <c r="D125" i="20"/>
  <c r="E125" i="20" s="1"/>
  <c r="D126" i="20"/>
  <c r="E126" i="20" s="1"/>
  <c r="D127" i="20"/>
  <c r="E127" i="20" s="1"/>
  <c r="D128" i="20"/>
  <c r="E128" i="20" s="1"/>
  <c r="D129" i="20"/>
  <c r="E129" i="20" s="1"/>
  <c r="D130" i="20"/>
  <c r="D131" i="20"/>
  <c r="E131" i="20" s="1"/>
  <c r="D132" i="20"/>
  <c r="E132" i="20" s="1"/>
  <c r="D133" i="20"/>
  <c r="E133" i="20" s="1"/>
  <c r="D134" i="20"/>
  <c r="E134" i="20" s="1"/>
  <c r="D135" i="20"/>
  <c r="E135" i="20" s="1"/>
  <c r="D136" i="20"/>
  <c r="E136" i="20" s="1"/>
  <c r="D137" i="20"/>
  <c r="E137" i="20" s="1"/>
  <c r="D138" i="20"/>
  <c r="E138" i="20" s="1"/>
  <c r="D139" i="20"/>
  <c r="E139" i="20" s="1"/>
  <c r="D140" i="20"/>
  <c r="E140" i="20" s="1"/>
  <c r="D141" i="20"/>
  <c r="D142" i="20"/>
  <c r="E142" i="20" s="1"/>
  <c r="D143" i="20"/>
  <c r="E143" i="20" s="1"/>
  <c r="D144" i="20"/>
  <c r="E144" i="20" s="1"/>
  <c r="D145" i="20"/>
  <c r="E145" i="20" s="1"/>
  <c r="D146" i="20"/>
  <c r="E146" i="20" s="1"/>
  <c r="D147" i="20"/>
  <c r="E147" i="20" s="1"/>
  <c r="D148" i="20"/>
  <c r="E148" i="20" s="1"/>
  <c r="D149" i="20"/>
  <c r="E149" i="20" s="1"/>
  <c r="D150" i="20"/>
  <c r="E150" i="20" s="1"/>
  <c r="D151" i="20"/>
  <c r="E151" i="20" s="1"/>
  <c r="D97" i="20"/>
  <c r="CH81" i="20" l="1"/>
  <c r="CJ66" i="20"/>
  <c r="CI81" i="20"/>
  <c r="CI66" i="20"/>
  <c r="CH51" i="20"/>
  <c r="CJ21" i="20"/>
  <c r="CL66" i="20"/>
  <c r="CJ51" i="20"/>
  <c r="CI36" i="20"/>
  <c r="CH66" i="20"/>
  <c r="CJ36" i="20"/>
  <c r="CI21" i="20"/>
  <c r="CL51" i="20"/>
  <c r="CH21" i="20"/>
  <c r="CL36" i="20"/>
  <c r="CJ81" i="20"/>
  <c r="CL81" i="20"/>
  <c r="CI51" i="20"/>
  <c r="CL21" i="20"/>
  <c r="CH36" i="20"/>
  <c r="CI82" i="20"/>
  <c r="CH82" i="20"/>
  <c r="CJ82" i="20"/>
  <c r="CL82" i="20"/>
  <c r="CI86" i="20"/>
  <c r="CH71" i="20"/>
  <c r="CH86" i="20"/>
  <c r="CJ86" i="20"/>
  <c r="CI71" i="20"/>
  <c r="CI56" i="20"/>
  <c r="CH41" i="20"/>
  <c r="CL56" i="20"/>
  <c r="CI26" i="20"/>
  <c r="CL26" i="20"/>
  <c r="CH56" i="20"/>
  <c r="CJ26" i="20"/>
  <c r="CL41" i="20"/>
  <c r="CJ41" i="20"/>
  <c r="CL86" i="20"/>
  <c r="CL71" i="20"/>
  <c r="CH26" i="20"/>
  <c r="CI41" i="20"/>
  <c r="CJ71" i="20"/>
  <c r="CJ56" i="20"/>
  <c r="CJ84" i="20"/>
  <c r="CH84" i="20"/>
  <c r="CL84" i="20"/>
  <c r="CI84" i="20"/>
  <c r="CH85" i="20"/>
  <c r="CI85" i="20"/>
  <c r="CJ85" i="20"/>
  <c r="CL85" i="20"/>
  <c r="CJ83" i="20"/>
  <c r="CI83" i="20"/>
  <c r="CH83" i="20"/>
  <c r="CL83" i="20"/>
  <c r="CR84" i="20"/>
  <c r="CS84" i="20"/>
  <c r="CP84" i="20"/>
  <c r="CT84" i="20"/>
  <c r="CU84" i="20"/>
  <c r="CQ84" i="20"/>
  <c r="CU85" i="20"/>
  <c r="CS85" i="20"/>
  <c r="CQ85" i="20"/>
  <c r="CT85" i="20"/>
  <c r="CP85" i="20"/>
  <c r="CR85" i="20"/>
  <c r="CP81" i="20"/>
  <c r="CT81" i="20"/>
  <c r="CR66" i="20"/>
  <c r="CP51" i="20"/>
  <c r="CT51" i="20"/>
  <c r="CR36" i="20"/>
  <c r="CS81" i="20"/>
  <c r="CP66" i="20"/>
  <c r="CU66" i="20"/>
  <c r="CR51" i="20"/>
  <c r="CT36" i="20"/>
  <c r="CR21" i="20"/>
  <c r="CP21" i="20"/>
  <c r="CU81" i="20"/>
  <c r="CQ66" i="20"/>
  <c r="CS51" i="20"/>
  <c r="CP36" i="20"/>
  <c r="CU36" i="20"/>
  <c r="CS21" i="20"/>
  <c r="CS66" i="20"/>
  <c r="CT21" i="20"/>
  <c r="CT66" i="20"/>
  <c r="CQ51" i="20"/>
  <c r="CU21" i="20"/>
  <c r="CQ81" i="20"/>
  <c r="CU51" i="20"/>
  <c r="CQ36" i="20"/>
  <c r="CR81" i="20"/>
  <c r="CS36" i="20"/>
  <c r="CQ21" i="20"/>
  <c r="CR82" i="20"/>
  <c r="CQ82" i="20"/>
  <c r="CT82" i="20"/>
  <c r="CS82" i="20"/>
  <c r="CU82" i="20"/>
  <c r="CP82" i="20"/>
  <c r="CR86" i="20"/>
  <c r="CQ86" i="20"/>
  <c r="CP86" i="20"/>
  <c r="CT86" i="20"/>
  <c r="CS86" i="20"/>
  <c r="CU86" i="20"/>
  <c r="CP41" i="20"/>
  <c r="CR41" i="20"/>
  <c r="CP71" i="20"/>
  <c r="CS71" i="20"/>
  <c r="CT41" i="20"/>
  <c r="CS41" i="20"/>
  <c r="CT71" i="20"/>
  <c r="CU71" i="20"/>
  <c r="CU41" i="20"/>
  <c r="CQ71" i="20"/>
  <c r="CQ41" i="20"/>
  <c r="CR71" i="20"/>
  <c r="CR26" i="20"/>
  <c r="CS26" i="20"/>
  <c r="CT56" i="20"/>
  <c r="CU56" i="20"/>
  <c r="CU26" i="20"/>
  <c r="CT26" i="20"/>
  <c r="CP56" i="20"/>
  <c r="CP26" i="20"/>
  <c r="CR56" i="20"/>
  <c r="CQ56" i="20"/>
  <c r="CQ26" i="20"/>
  <c r="CS56" i="20"/>
  <c r="CP83" i="20"/>
  <c r="CS83" i="20"/>
  <c r="CR83" i="20"/>
  <c r="CT83" i="20"/>
  <c r="CU83" i="20"/>
  <c r="CQ83" i="20"/>
  <c r="E141" i="20"/>
  <c r="E108" i="20"/>
  <c r="E152" i="20"/>
  <c r="E130" i="20"/>
  <c r="E119" i="20"/>
  <c r="E97" i="20"/>
  <c r="B4" i="33" l="1"/>
  <c r="B6" i="33"/>
  <c r="B6" i="32"/>
  <c r="B4" i="32"/>
  <c r="B5" i="31"/>
  <c r="B3" i="31"/>
  <c r="B3" i="30"/>
  <c r="B5" i="30"/>
  <c r="B3" i="29"/>
  <c r="B5" i="29"/>
  <c r="B4" i="10"/>
  <c r="A66" i="20" l="1"/>
  <c r="A51" i="20"/>
  <c r="A36" i="20"/>
  <c r="A21" i="20"/>
  <c r="CH67" i="20" l="1"/>
  <c r="CJ67" i="20"/>
  <c r="CL67" i="20"/>
  <c r="CI67" i="20"/>
  <c r="CL52" i="20"/>
  <c r="CI52" i="20"/>
  <c r="CJ52" i="20"/>
  <c r="CH52" i="20"/>
  <c r="CJ37" i="20"/>
  <c r="CL37" i="20"/>
  <c r="CH37" i="20"/>
  <c r="CI37" i="20"/>
  <c r="CJ22" i="20"/>
  <c r="CL22" i="20"/>
  <c r="CI22" i="20"/>
  <c r="CH22" i="20"/>
  <c r="CS22" i="20"/>
  <c r="CP22" i="20"/>
  <c r="CT22" i="20"/>
  <c r="CQ22" i="20"/>
  <c r="CR22" i="20"/>
  <c r="CU22" i="20"/>
  <c r="CR52" i="20"/>
  <c r="CS52" i="20"/>
  <c r="CT52" i="20"/>
  <c r="CU52" i="20"/>
  <c r="CP52" i="20"/>
  <c r="CQ52" i="20"/>
  <c r="CP37" i="20"/>
  <c r="CT37" i="20"/>
  <c r="CU37" i="20"/>
  <c r="CQ37" i="20"/>
  <c r="CR37" i="20"/>
  <c r="CS37" i="20"/>
  <c r="CP67" i="20"/>
  <c r="CT67" i="20"/>
  <c r="CQ67" i="20"/>
  <c r="CR67" i="20"/>
  <c r="CS67" i="20"/>
  <c r="CU67" i="20"/>
  <c r="CG52" i="20"/>
  <c r="CF52" i="20"/>
  <c r="CE52" i="20"/>
  <c r="CG22" i="20"/>
  <c r="CF22" i="20"/>
  <c r="CE22" i="20"/>
  <c r="CF37" i="20"/>
  <c r="CE37" i="20"/>
  <c r="CG37" i="20"/>
  <c r="CG67" i="20"/>
  <c r="CF67" i="20"/>
  <c r="CE67" i="20"/>
  <c r="A37" i="20"/>
  <c r="A22" i="20"/>
  <c r="A67" i="20"/>
  <c r="A52" i="20"/>
  <c r="CI23" i="20" l="1"/>
  <c r="CL23" i="20"/>
  <c r="CJ23" i="20"/>
  <c r="CH23" i="20"/>
  <c r="CI53" i="20"/>
  <c r="CH53" i="20"/>
  <c r="CJ53" i="20"/>
  <c r="CL53" i="20"/>
  <c r="CL38" i="20"/>
  <c r="CJ38" i="20"/>
  <c r="CH38" i="20"/>
  <c r="CI38" i="20"/>
  <c r="CJ68" i="20"/>
  <c r="CI68" i="20"/>
  <c r="CL68" i="20"/>
  <c r="CH68" i="20"/>
  <c r="CQ23" i="20"/>
  <c r="CU23" i="20"/>
  <c r="CT23" i="20"/>
  <c r="CP23" i="20"/>
  <c r="CR23" i="20"/>
  <c r="CS23" i="20"/>
  <c r="CP53" i="20"/>
  <c r="CT53" i="20"/>
  <c r="CU53" i="20"/>
  <c r="CQ53" i="20"/>
  <c r="CR53" i="20"/>
  <c r="CS53" i="20"/>
  <c r="CR38" i="20"/>
  <c r="CQ38" i="20"/>
  <c r="CS38" i="20"/>
  <c r="CT38" i="20"/>
  <c r="CU38" i="20"/>
  <c r="CP38" i="20"/>
  <c r="CR68" i="20"/>
  <c r="CS68" i="20"/>
  <c r="CT68" i="20"/>
  <c r="CP68" i="20"/>
  <c r="CQ68" i="20"/>
  <c r="CU68" i="20"/>
  <c r="CG23" i="20"/>
  <c r="CE23" i="20"/>
  <c r="CF23" i="20"/>
  <c r="CG38" i="20"/>
  <c r="CF38" i="20"/>
  <c r="CE38" i="20"/>
  <c r="CG53" i="20"/>
  <c r="CE53" i="20"/>
  <c r="CF53" i="20"/>
  <c r="CE68" i="20"/>
  <c r="CF68" i="20"/>
  <c r="CG68" i="20"/>
  <c r="A68" i="20"/>
  <c r="A38" i="20"/>
  <c r="A53" i="20"/>
  <c r="A23" i="20"/>
  <c r="CJ24" i="20" l="1"/>
  <c r="CI24" i="20"/>
  <c r="CL24" i="20"/>
  <c r="CH24" i="20"/>
  <c r="CJ54" i="20"/>
  <c r="CI54" i="20"/>
  <c r="CL54" i="20"/>
  <c r="CH54" i="20"/>
  <c r="CJ39" i="20"/>
  <c r="CH39" i="20"/>
  <c r="CI39" i="20"/>
  <c r="CL39" i="20"/>
  <c r="CL70" i="20"/>
  <c r="CJ70" i="20"/>
  <c r="CH70" i="20"/>
  <c r="CI70" i="20"/>
  <c r="CJ69" i="20"/>
  <c r="CL69" i="20"/>
  <c r="CI69" i="20"/>
  <c r="CH69" i="20"/>
  <c r="CP39" i="20"/>
  <c r="CT39" i="20"/>
  <c r="CQ39" i="20"/>
  <c r="CR39" i="20"/>
  <c r="CS39" i="20"/>
  <c r="CU39" i="20"/>
  <c r="CR54" i="20"/>
  <c r="CT54" i="20"/>
  <c r="CP54" i="20"/>
  <c r="CU54" i="20"/>
  <c r="CQ54" i="20"/>
  <c r="CS54" i="20"/>
  <c r="CT24" i="20"/>
  <c r="CU24" i="20"/>
  <c r="CQ24" i="20"/>
  <c r="CR24" i="20"/>
  <c r="CP24" i="20"/>
  <c r="CS24" i="20"/>
  <c r="CR70" i="20"/>
  <c r="CQ70" i="20"/>
  <c r="CS70" i="20"/>
  <c r="CP70" i="20"/>
  <c r="CT70" i="20"/>
  <c r="CU70" i="20"/>
  <c r="A69" i="20"/>
  <c r="CP69" i="20"/>
  <c r="CT69" i="20"/>
  <c r="CR69" i="20"/>
  <c r="CS69" i="20"/>
  <c r="CU69" i="20"/>
  <c r="CQ69" i="20"/>
  <c r="CE54" i="20"/>
  <c r="CF54" i="20"/>
  <c r="CG54" i="20"/>
  <c r="CG39" i="20"/>
  <c r="CE39" i="20"/>
  <c r="CF39" i="20"/>
  <c r="CE24" i="20"/>
  <c r="CF24" i="20"/>
  <c r="CG24" i="20"/>
  <c r="CG70" i="20"/>
  <c r="CF70" i="20"/>
  <c r="CE70" i="20"/>
  <c r="CF69" i="20"/>
  <c r="CE69" i="20"/>
  <c r="CG69" i="20"/>
  <c r="A54" i="20"/>
  <c r="A70" i="20"/>
  <c r="A24" i="20"/>
  <c r="A39" i="20"/>
  <c r="CL40" i="20" l="1"/>
  <c r="CH40" i="20"/>
  <c r="CI40" i="20"/>
  <c r="CJ40" i="20"/>
  <c r="CI55" i="20"/>
  <c r="CL55" i="20"/>
  <c r="CH55" i="20"/>
  <c r="CJ55" i="20"/>
  <c r="CI25" i="20"/>
  <c r="CJ25" i="20"/>
  <c r="CH25" i="20"/>
  <c r="CL25" i="20"/>
  <c r="CR40" i="20"/>
  <c r="CP40" i="20"/>
  <c r="CU40" i="20"/>
  <c r="CQ40" i="20"/>
  <c r="CS40" i="20"/>
  <c r="CT40" i="20"/>
  <c r="A55" i="20"/>
  <c r="CP55" i="20"/>
  <c r="CT55" i="20"/>
  <c r="CS55" i="20"/>
  <c r="CU55" i="20"/>
  <c r="CQ55" i="20"/>
  <c r="CR55" i="20"/>
  <c r="CS25" i="20"/>
  <c r="CU25" i="20"/>
  <c r="CQ25" i="20"/>
  <c r="CR25" i="20"/>
  <c r="CT25" i="20"/>
  <c r="CP25" i="20"/>
  <c r="CF25" i="20"/>
  <c r="CE25" i="20"/>
  <c r="CG25" i="20"/>
  <c r="CE40" i="20"/>
  <c r="CF40" i="20"/>
  <c r="CG40" i="20"/>
  <c r="CF55" i="20"/>
  <c r="CE55" i="20"/>
  <c r="CG55" i="20"/>
  <c r="A25" i="20"/>
  <c r="A40" i="20"/>
  <c r="A10" i="20"/>
  <c r="A9" i="20"/>
  <c r="A8" i="20"/>
  <c r="A7" i="20"/>
  <c r="A6" i="20"/>
  <c r="A71" i="20" l="1"/>
  <c r="A56" i="20"/>
  <c r="A41" i="20"/>
  <c r="A26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57" i="20" l="1"/>
  <c r="A72" i="20"/>
  <c r="A27" i="20"/>
  <c r="A42" i="20"/>
  <c r="A43" i="20" l="1"/>
  <c r="A58" i="20"/>
  <c r="A28" i="20"/>
  <c r="A73" i="20"/>
  <c r="A130" i="20"/>
  <c r="A131" i="20"/>
  <c r="A132" i="20"/>
  <c r="A133" i="20"/>
  <c r="A134" i="20"/>
  <c r="A135" i="20"/>
  <c r="A74" i="20" l="1"/>
  <c r="A59" i="20"/>
  <c r="A29" i="20"/>
  <c r="A44" i="20"/>
  <c r="B10" i="33"/>
  <c r="B11" i="33" l="1"/>
  <c r="B12" i="33" s="1"/>
  <c r="B6" i="10"/>
  <c r="B13" i="33" l="1"/>
  <c r="A119" i="20"/>
  <c r="A120" i="20"/>
  <c r="A121" i="20"/>
  <c r="A122" i="20"/>
  <c r="A123" i="20"/>
  <c r="A124" i="20"/>
  <c r="A125" i="20"/>
  <c r="A126" i="20"/>
  <c r="A127" i="20"/>
  <c r="A128" i="20"/>
  <c r="A129" i="20"/>
  <c r="B14" i="33" l="1"/>
  <c r="B10" i="32"/>
  <c r="B15" i="33" l="1"/>
  <c r="B11" i="32"/>
  <c r="B10" i="30"/>
  <c r="B11" i="30" l="1"/>
  <c r="B12" i="30" s="1"/>
  <c r="B16" i="33"/>
  <c r="B17" i="33" s="1"/>
  <c r="B12" i="32"/>
  <c r="B10" i="29"/>
  <c r="B11" i="29" s="1"/>
  <c r="B12" i="29" s="1"/>
  <c r="B13" i="29" s="1"/>
  <c r="B14" i="29" s="1"/>
  <c r="B15" i="29" s="1"/>
  <c r="B16" i="29" s="1"/>
  <c r="B17" i="29" s="1"/>
  <c r="B10" i="31"/>
  <c r="B18" i="29" l="1"/>
  <c r="B19" i="29" s="1"/>
  <c r="B20" i="29" s="1"/>
  <c r="B21" i="29" s="1"/>
  <c r="B18" i="33"/>
  <c r="B13" i="32"/>
  <c r="B11" i="31"/>
  <c r="B13" i="30"/>
  <c r="B22" i="29" l="1"/>
  <c r="B19" i="33"/>
  <c r="B14" i="32"/>
  <c r="B12" i="31"/>
  <c r="B14" i="3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B10" i="10"/>
  <c r="B11" i="10" s="1"/>
  <c r="B12" i="10" s="1"/>
  <c r="B13" i="10" s="1"/>
  <c r="B14" i="10" s="1"/>
  <c r="B15" i="10" s="1"/>
  <c r="B16" i="10" s="1"/>
  <c r="B17" i="10" s="1"/>
  <c r="B23" i="29" l="1"/>
  <c r="B18" i="10"/>
  <c r="B20" i="33"/>
  <c r="B15" i="32"/>
  <c r="B13" i="31"/>
  <c r="B15" i="30"/>
  <c r="B24" i="29" l="1"/>
  <c r="B19" i="10"/>
  <c r="B21" i="33"/>
  <c r="H21" i="33" s="1"/>
  <c r="B16" i="32"/>
  <c r="B17" i="32" s="1"/>
  <c r="B14" i="31"/>
  <c r="B16" i="30"/>
  <c r="B25" i="29" l="1"/>
  <c r="B17" i="30"/>
  <c r="B15" i="31"/>
  <c r="B18" i="32"/>
  <c r="B22" i="33"/>
  <c r="M22" i="33" s="1"/>
  <c r="B20" i="10"/>
  <c r="B16" i="31"/>
  <c r="B26" i="29" l="1"/>
  <c r="B17" i="31"/>
  <c r="B21" i="10"/>
  <c r="E21" i="10" s="1"/>
  <c r="B23" i="33"/>
  <c r="I23" i="33" s="1"/>
  <c r="B18" i="30"/>
  <c r="B19" i="32"/>
  <c r="B27" i="29" l="1"/>
  <c r="B19" i="30"/>
  <c r="B22" i="10"/>
  <c r="B18" i="31"/>
  <c r="B20" i="32"/>
  <c r="B24" i="33"/>
  <c r="B28" i="29" l="1"/>
  <c r="B23" i="10"/>
  <c r="B20" i="30"/>
  <c r="B19" i="31"/>
  <c r="B25" i="33"/>
  <c r="B21" i="32"/>
  <c r="B24" i="10" l="1"/>
  <c r="B22" i="32"/>
  <c r="B26" i="33"/>
  <c r="B20" i="31"/>
  <c r="B21" i="30"/>
  <c r="B22" i="30" l="1"/>
  <c r="B23" i="32"/>
  <c r="B25" i="10"/>
  <c r="B27" i="33"/>
  <c r="B21" i="31"/>
  <c r="B24" i="32" l="1"/>
  <c r="B26" i="10"/>
  <c r="B23" i="30"/>
  <c r="B22" i="31"/>
  <c r="B28" i="33"/>
  <c r="B23" i="31" l="1"/>
  <c r="B24" i="30"/>
  <c r="B27" i="10"/>
  <c r="B25" i="32"/>
  <c r="B26" i="32" l="1"/>
  <c r="B28" i="10"/>
  <c r="B25" i="30"/>
  <c r="B24" i="31"/>
  <c r="B26" i="30" l="1"/>
  <c r="B25" i="31"/>
  <c r="B27" i="32"/>
  <c r="B28" i="32" l="1"/>
  <c r="B26" i="31"/>
  <c r="B27" i="30"/>
  <c r="B28" i="30" l="1"/>
  <c r="B27" i="31"/>
  <c r="B28" i="31" l="1"/>
  <c r="CM17" i="20"/>
  <c r="CO16" i="20"/>
  <c r="CN12" i="20"/>
  <c r="O90" i="20"/>
  <c r="CM90" i="20"/>
  <c r="AN90" i="20"/>
  <c r="AT90" i="20"/>
  <c r="CN10" i="20"/>
  <c r="CM13" i="20"/>
  <c r="AR90" i="20"/>
  <c r="CO90" i="20"/>
  <c r="AU90" i="20"/>
  <c r="CO15" i="20"/>
  <c r="BD90" i="20"/>
  <c r="CO7" i="20"/>
  <c r="CM15" i="20"/>
  <c r="BC90" i="20"/>
  <c r="AS90" i="20"/>
  <c r="CN13" i="20"/>
  <c r="BN90" i="20"/>
  <c r="BT90" i="20" s="1"/>
  <c r="AV91" i="20"/>
  <c r="CM91" i="20"/>
  <c r="AS91" i="20"/>
  <c r="AT91" i="20"/>
  <c r="CK91" i="20"/>
  <c r="AQ91" i="20"/>
  <c r="BN91" i="20"/>
  <c r="BT91" i="20" s="1"/>
  <c r="I91" i="20"/>
  <c r="S91" i="20"/>
  <c r="BB91" i="20"/>
  <c r="BI91" i="20"/>
  <c r="BL91" i="20" s="1"/>
  <c r="AK77" i="20"/>
  <c r="BD77" i="20"/>
  <c r="CM77" i="20"/>
  <c r="CO47" i="20"/>
  <c r="BP47" i="20"/>
  <c r="BZ47" i="20" s="1"/>
  <c r="AJ76" i="20"/>
  <c r="BE76" i="20"/>
  <c r="BH76" i="20" s="1"/>
  <c r="AY76" i="20"/>
  <c r="CM46" i="20"/>
  <c r="AP46" i="20"/>
  <c r="AY46" i="20"/>
  <c r="O75" i="20"/>
  <c r="BO75" i="20"/>
  <c r="BW75" i="20" s="1"/>
  <c r="S45" i="20"/>
  <c r="AQ45" i="20"/>
  <c r="BE45" i="20"/>
  <c r="BH45" i="20" s="1"/>
  <c r="CO76" i="20"/>
  <c r="AT75" i="20"/>
  <c r="H77" i="20"/>
  <c r="AR77" i="20"/>
  <c r="BI77" i="20"/>
  <c r="BL77" i="20" s="1"/>
  <c r="BO47" i="20"/>
  <c r="BW47" i="20" s="1"/>
  <c r="CM47" i="20"/>
  <c r="AN76" i="20"/>
  <c r="AV46" i="20"/>
  <c r="AT46" i="20"/>
  <c r="AM46" i="20"/>
  <c r="CO17" i="20"/>
  <c r="CM16" i="20"/>
  <c r="CN11" i="20"/>
  <c r="CO11" i="20"/>
  <c r="AJ90" i="20"/>
  <c r="AW90" i="20"/>
  <c r="CN7" i="20"/>
  <c r="P90" i="20"/>
  <c r="CK8" i="20"/>
  <c r="CM8" i="20"/>
  <c r="AM90" i="20"/>
  <c r="BM90" i="20"/>
  <c r="AP90" i="20"/>
  <c r="AV90" i="20"/>
  <c r="CO10" i="20"/>
  <c r="CO12" i="20"/>
  <c r="CK90" i="20"/>
  <c r="BP90" i="20"/>
  <c r="BZ90" i="20" s="1"/>
  <c r="I90" i="20"/>
  <c r="CM10" i="20"/>
  <c r="AQ90" i="20"/>
  <c r="Q91" i="20"/>
  <c r="Z91" i="20" s="1"/>
  <c r="AY91" i="20"/>
  <c r="AM91" i="20"/>
  <c r="P91" i="20"/>
  <c r="AW91" i="20"/>
  <c r="BO91" i="20"/>
  <c r="BW91" i="20" s="1"/>
  <c r="T91" i="20"/>
  <c r="AK91" i="20"/>
  <c r="AU91" i="20"/>
  <c r="BC91" i="20"/>
  <c r="BA77" i="20"/>
  <c r="Q77" i="20"/>
  <c r="Z77" i="20" s="1"/>
  <c r="Q47" i="20"/>
  <c r="Z47" i="20" s="1"/>
  <c r="AQ47" i="20"/>
  <c r="AK47" i="20"/>
  <c r="AZ76" i="20"/>
  <c r="R76" i="20"/>
  <c r="T46" i="20"/>
  <c r="Q46" i="20"/>
  <c r="Z46" i="20" s="1"/>
  <c r="BB75" i="20"/>
  <c r="S75" i="20"/>
  <c r="AP75" i="20"/>
  <c r="AS45" i="20"/>
  <c r="CN45" i="20"/>
  <c r="AK45" i="20"/>
  <c r="BD46" i="20"/>
  <c r="AO77" i="20"/>
  <c r="AP77" i="20"/>
  <c r="AP47" i="20"/>
  <c r="O47" i="20"/>
  <c r="AO47" i="20"/>
  <c r="BD76" i="20"/>
  <c r="AS76" i="20"/>
  <c r="CK16" i="20"/>
  <c r="CN15" i="20"/>
  <c r="CN90" i="20"/>
  <c r="CO9" i="20"/>
  <c r="BO90" i="20"/>
  <c r="BW90" i="20" s="1"/>
  <c r="R90" i="20"/>
  <c r="BI90" i="20"/>
  <c r="BL90" i="20" s="1"/>
  <c r="CM12" i="20"/>
  <c r="BE90" i="20"/>
  <c r="BH90" i="20" s="1"/>
  <c r="BE91" i="20"/>
  <c r="BH91" i="20" s="1"/>
  <c r="CN91" i="20"/>
  <c r="BD91" i="20"/>
  <c r="BQ91" i="20"/>
  <c r="CC91" i="20" s="1"/>
  <c r="BB77" i="20"/>
  <c r="BB47" i="20"/>
  <c r="H76" i="20"/>
  <c r="CN76" i="20"/>
  <c r="BE46" i="20"/>
  <c r="BH46" i="20" s="1"/>
  <c r="BP75" i="20"/>
  <c r="BZ75" i="20" s="1"/>
  <c r="BD45" i="20"/>
  <c r="BI45" i="20"/>
  <c r="BL45" i="20" s="1"/>
  <c r="AL75" i="20"/>
  <c r="CN77" i="20"/>
  <c r="AQ77" i="20"/>
  <c r="AZ47" i="20"/>
  <c r="AM76" i="20"/>
  <c r="R46" i="20"/>
  <c r="BC46" i="20"/>
  <c r="BA75" i="20"/>
  <c r="AZ75" i="20"/>
  <c r="BQ45" i="20"/>
  <c r="CC45" i="20" s="1"/>
  <c r="O45" i="20"/>
  <c r="CM45" i="20"/>
  <c r="I46" i="20"/>
  <c r="AX75" i="20"/>
  <c r="Q45" i="20"/>
  <c r="Z45" i="20" s="1"/>
  <c r="CK77" i="20"/>
  <c r="BP77" i="20"/>
  <c r="BZ77" i="20" s="1"/>
  <c r="AT47" i="20"/>
  <c r="AY47" i="20"/>
  <c r="P47" i="20"/>
  <c r="T76" i="20"/>
  <c r="AL76" i="20"/>
  <c r="BO76" i="20"/>
  <c r="BW76" i="20" s="1"/>
  <c r="CO46" i="20"/>
  <c r="AI46" i="20" s="1"/>
  <c r="AR75" i="20"/>
  <c r="P75" i="20"/>
  <c r="AS75" i="20"/>
  <c r="H45" i="20"/>
  <c r="R45" i="20"/>
  <c r="AN46" i="20"/>
  <c r="BD75" i="20"/>
  <c r="AW77" i="20"/>
  <c r="AZ77" i="20"/>
  <c r="AX77" i="20"/>
  <c r="BC47" i="20"/>
  <c r="AW47" i="20"/>
  <c r="AK76" i="20"/>
  <c r="CK46" i="20"/>
  <c r="CN75" i="20"/>
  <c r="AF75" i="20" s="1"/>
  <c r="AS62" i="20"/>
  <c r="AV62" i="20"/>
  <c r="BD32" i="20"/>
  <c r="BN32" i="20"/>
  <c r="BT32" i="20" s="1"/>
  <c r="BQ32" i="20"/>
  <c r="CC32" i="20" s="1"/>
  <c r="AJ61" i="20"/>
  <c r="Q61" i="20"/>
  <c r="Z61" i="20" s="1"/>
  <c r="BC61" i="20"/>
  <c r="CO31" i="20"/>
  <c r="BN31" i="20"/>
  <c r="BT31" i="20" s="1"/>
  <c r="H31" i="20"/>
  <c r="CO30" i="20"/>
  <c r="AQ30" i="20"/>
  <c r="P60" i="20"/>
  <c r="AW60" i="20"/>
  <c r="O60" i="20"/>
  <c r="BC31" i="20"/>
  <c r="AZ30" i="20"/>
  <c r="T62" i="20"/>
  <c r="AL62" i="20"/>
  <c r="AM62" i="20"/>
  <c r="AZ62" i="20"/>
  <c r="BP32" i="20"/>
  <c r="BZ32" i="20" s="1"/>
  <c r="Q32" i="20"/>
  <c r="Z32" i="20" s="1"/>
  <c r="AQ32" i="20"/>
  <c r="BD61" i="20"/>
  <c r="AQ61" i="20"/>
  <c r="AK31" i="20"/>
  <c r="BP31" i="20"/>
  <c r="BZ31" i="20" s="1"/>
  <c r="T30" i="20"/>
  <c r="P30" i="20"/>
  <c r="AX30" i="20"/>
  <c r="AJ30" i="20"/>
  <c r="CO60" i="20"/>
  <c r="BA60" i="20"/>
  <c r="AY61" i="20"/>
  <c r="R60" i="20"/>
  <c r="S62" i="20"/>
  <c r="AV32" i="20"/>
  <c r="AS32" i="20"/>
  <c r="CO32" i="20"/>
  <c r="R61" i="20"/>
  <c r="AU61" i="20"/>
  <c r="BE31" i="20"/>
  <c r="BH31" i="20" s="1"/>
  <c r="BD31" i="20"/>
  <c r="BA30" i="20"/>
  <c r="AK30" i="20"/>
  <c r="CN30" i="20"/>
  <c r="H60" i="20"/>
  <c r="AN60" i="20"/>
  <c r="BQ60" i="20"/>
  <c r="CC60" i="20" s="1"/>
  <c r="CM61" i="20"/>
  <c r="AL30" i="20"/>
  <c r="AL60" i="20"/>
  <c r="CK62" i="20"/>
  <c r="AR62" i="20"/>
  <c r="R32" i="20"/>
  <c r="BN61" i="20"/>
  <c r="BT61" i="20" s="1"/>
  <c r="I30" i="20"/>
  <c r="AT60" i="20"/>
  <c r="CM44" i="20"/>
  <c r="Q89" i="20"/>
  <c r="Z89" i="20" s="1"/>
  <c r="AK89" i="20"/>
  <c r="CN59" i="20"/>
  <c r="BQ89" i="20"/>
  <c r="CC89" i="20" s="1"/>
  <c r="CN29" i="20"/>
  <c r="T89" i="20"/>
  <c r="AU89" i="20"/>
  <c r="BO89" i="20"/>
  <c r="BW89" i="20" s="1"/>
  <c r="BN89" i="20"/>
  <c r="BT89" i="20" s="1"/>
  <c r="CN89" i="20"/>
  <c r="AT89" i="20"/>
  <c r="CO74" i="20"/>
  <c r="P89" i="20"/>
  <c r="CM88" i="20"/>
  <c r="AZ88" i="20"/>
  <c r="AP88" i="20"/>
  <c r="Q88" i="20"/>
  <c r="Z88" i="20" s="1"/>
  <c r="CK73" i="20"/>
  <c r="AJ88" i="20"/>
  <c r="AK88" i="20"/>
  <c r="CO73" i="20"/>
  <c r="AQ88" i="20"/>
  <c r="BQ88" i="20"/>
  <c r="CC88" i="20" s="1"/>
  <c r="AN88" i="20"/>
  <c r="CO28" i="20"/>
  <c r="BN88" i="20"/>
  <c r="BT88" i="20" s="1"/>
  <c r="AV88" i="20"/>
  <c r="CO42" i="20"/>
  <c r="BM87" i="20"/>
  <c r="BE87" i="20"/>
  <c r="BH87" i="20" s="1"/>
  <c r="Q87" i="20"/>
  <c r="Z87" i="20" s="1"/>
  <c r="AU87" i="20"/>
  <c r="CO57" i="20"/>
  <c r="AW87" i="20"/>
  <c r="BO87" i="20"/>
  <c r="BW87" i="20" s="1"/>
  <c r="P87" i="20"/>
  <c r="CM27" i="20"/>
  <c r="CN72" i="20"/>
  <c r="CM57" i="20"/>
  <c r="T87" i="20"/>
  <c r="CM72" i="20"/>
  <c r="CK85" i="20"/>
  <c r="CK21" i="20"/>
  <c r="CN71" i="20"/>
  <c r="CM86" i="20"/>
  <c r="BN85" i="20"/>
  <c r="BT85" i="20" s="1"/>
  <c r="AP85" i="20"/>
  <c r="AV81" i="20"/>
  <c r="CO81" i="20"/>
  <c r="CM84" i="20"/>
  <c r="CK86" i="20"/>
  <c r="AK85" i="20"/>
  <c r="AS85" i="20"/>
  <c r="R85" i="20"/>
  <c r="AW81" i="20"/>
  <c r="T81" i="20"/>
  <c r="CK36" i="20"/>
  <c r="CN82" i="20"/>
  <c r="CO26" i="20"/>
  <c r="Q85" i="20"/>
  <c r="Z85" i="20" s="1"/>
  <c r="S85" i="20"/>
  <c r="AZ85" i="20"/>
  <c r="BI81" i="20"/>
  <c r="BL81" i="20" s="1"/>
  <c r="R81" i="20"/>
  <c r="CK51" i="20"/>
  <c r="CO82" i="20"/>
  <c r="CM56" i="20"/>
  <c r="BQ85" i="20"/>
  <c r="CC85" i="20" s="1"/>
  <c r="BD85" i="20"/>
  <c r="AL85" i="20"/>
  <c r="AZ81" i="20"/>
  <c r="BM82" i="20"/>
  <c r="BA82" i="20"/>
  <c r="BO82" i="20"/>
  <c r="BW82" i="20" s="1"/>
  <c r="Q86" i="20"/>
  <c r="Z86" i="20" s="1"/>
  <c r="AK86" i="20"/>
  <c r="AQ84" i="20"/>
  <c r="BC83" i="20"/>
  <c r="BE83" i="20"/>
  <c r="BH83" i="20" s="1"/>
  <c r="AK83" i="20"/>
  <c r="BI83" i="20"/>
  <c r="BL83" i="20" s="1"/>
  <c r="BN82" i="20"/>
  <c r="BT82" i="20" s="1"/>
  <c r="BD82" i="20"/>
  <c r="T86" i="20"/>
  <c r="AP86" i="20"/>
  <c r="P86" i="20"/>
  <c r="AY84" i="20"/>
  <c r="AZ84" i="20"/>
  <c r="T83" i="20"/>
  <c r="AV83" i="20"/>
  <c r="AS83" i="20"/>
  <c r="BP83" i="20"/>
  <c r="BZ83" i="20" s="1"/>
  <c r="BQ86" i="20"/>
  <c r="CC86" i="20" s="1"/>
  <c r="O84" i="20"/>
  <c r="AX83" i="20"/>
  <c r="AU83" i="20"/>
  <c r="H82" i="20"/>
  <c r="AY82" i="20"/>
  <c r="AX82" i="20"/>
  <c r="AT86" i="20"/>
  <c r="BE86" i="20"/>
  <c r="BH86" i="20" s="1"/>
  <c r="AM84" i="20"/>
  <c r="BO84" i="20"/>
  <c r="BW84" i="20" s="1"/>
  <c r="BA83" i="20"/>
  <c r="R83" i="20"/>
  <c r="AM82" i="20"/>
  <c r="BQ82" i="20"/>
  <c r="CC82" i="20" s="1"/>
  <c r="AM86" i="20"/>
  <c r="AY86" i="20"/>
  <c r="AT84" i="20"/>
  <c r="BQ84" i="20"/>
  <c r="CC84" i="20" s="1"/>
  <c r="R21" i="20"/>
  <c r="P51" i="20"/>
  <c r="S66" i="20"/>
  <c r="T51" i="20"/>
  <c r="Q36" i="20"/>
  <c r="Z36" i="20" s="1"/>
  <c r="BB66" i="20"/>
  <c r="AL66" i="20"/>
  <c r="BB51" i="20"/>
  <c r="AL51" i="20"/>
  <c r="BA36" i="20"/>
  <c r="AK36" i="20"/>
  <c r="BE66" i="20"/>
  <c r="BH66" i="20" s="1"/>
  <c r="AO66" i="20"/>
  <c r="BE51" i="20"/>
  <c r="BH51" i="20" s="1"/>
  <c r="AO51" i="20"/>
  <c r="BN36" i="20"/>
  <c r="BT36" i="20" s="1"/>
  <c r="AR36" i="20"/>
  <c r="BD66" i="20"/>
  <c r="AN66" i="20"/>
  <c r="BN51" i="20"/>
  <c r="BT51" i="20" s="1"/>
  <c r="AR51" i="20"/>
  <c r="AY36" i="20"/>
  <c r="H36" i="20"/>
  <c r="BC66" i="20"/>
  <c r="AM66" i="20"/>
  <c r="BM51" i="20"/>
  <c r="AQ51" i="20"/>
  <c r="BI36" i="20"/>
  <c r="BL36" i="20" s="1"/>
  <c r="AP36" i="20"/>
  <c r="BE21" i="20"/>
  <c r="BH21" i="20" s="1"/>
  <c r="BB21" i="20"/>
  <c r="AL21" i="20"/>
  <c r="AY21" i="20"/>
  <c r="BD21" i="20"/>
  <c r="AZ21" i="20"/>
  <c r="CN37" i="20"/>
  <c r="Q22" i="20"/>
  <c r="Z22" i="20" s="1"/>
  <c r="S52" i="20"/>
  <c r="Q67" i="20"/>
  <c r="Z67" i="20" s="1"/>
  <c r="BN67" i="20"/>
  <c r="BT67" i="20" s="1"/>
  <c r="AU67" i="20"/>
  <c r="BQ52" i="20"/>
  <c r="CC52" i="20" s="1"/>
  <c r="BO37" i="20"/>
  <c r="BW37" i="20" s="1"/>
  <c r="AU37" i="20"/>
  <c r="BO22" i="20"/>
  <c r="BW22" i="20" s="1"/>
  <c r="AY22" i="20"/>
  <c r="BA22" i="20"/>
  <c r="H37" i="20"/>
  <c r="CO37" i="20"/>
  <c r="P22" i="20"/>
  <c r="R52" i="20"/>
  <c r="S37" i="20"/>
  <c r="BI67" i="20"/>
  <c r="BL67" i="20" s="1"/>
  <c r="AO67" i="20"/>
  <c r="AQ67" i="20"/>
  <c r="AQ52" i="20"/>
  <c r="BE37" i="20"/>
  <c r="BH37" i="20" s="1"/>
  <c r="AJ37" i="20"/>
  <c r="BQ22" i="20"/>
  <c r="CC22" i="20" s="1"/>
  <c r="BC22" i="20"/>
  <c r="AN22" i="20"/>
  <c r="AR22" i="20"/>
  <c r="O52" i="20"/>
  <c r="BM22" i="20"/>
  <c r="CO67" i="20"/>
  <c r="BB67" i="20"/>
  <c r="AZ67" i="20"/>
  <c r="BB52" i="20"/>
  <c r="BC52" i="20"/>
  <c r="BB37" i="20"/>
  <c r="BC37" i="20"/>
  <c r="AU22" i="20"/>
  <c r="AW67" i="20"/>
  <c r="I52" i="20"/>
  <c r="O22" i="20"/>
  <c r="CK22" i="20"/>
  <c r="P37" i="20"/>
  <c r="AY37" i="20"/>
  <c r="CO53" i="20"/>
  <c r="Q23" i="20"/>
  <c r="Z23" i="20" s="1"/>
  <c r="S38" i="20"/>
  <c r="P53" i="20"/>
  <c r="T68" i="20"/>
  <c r="AJ23" i="20"/>
  <c r="BM53" i="20"/>
  <c r="AP53" i="20"/>
  <c r="AO53" i="20"/>
  <c r="BA38" i="20"/>
  <c r="AV38" i="20"/>
  <c r="O68" i="20"/>
  <c r="AJ68" i="20"/>
  <c r="BB53" i="20"/>
  <c r="BP38" i="20"/>
  <c r="BZ38" i="20" s="1"/>
  <c r="I68" i="20"/>
  <c r="BI23" i="20"/>
  <c r="BL23" i="20" s="1"/>
  <c r="AT23" i="20"/>
  <c r="BP53" i="20"/>
  <c r="BZ53" i="20" s="1"/>
  <c r="AL38" i="20"/>
  <c r="BE68" i="20"/>
  <c r="BH68" i="20" s="1"/>
  <c r="CO23" i="20"/>
  <c r="R38" i="20"/>
  <c r="BM23" i="20"/>
  <c r="BA23" i="20"/>
  <c r="AL53" i="20"/>
  <c r="AW38" i="20"/>
  <c r="AT68" i="20"/>
  <c r="BD68" i="20"/>
  <c r="CN23" i="20"/>
  <c r="T38" i="20"/>
  <c r="S53" i="20"/>
  <c r="AN23" i="20"/>
  <c r="AY53" i="20"/>
  <c r="AJ53" i="20"/>
  <c r="BI38" i="20"/>
  <c r="BL38" i="20" s="1"/>
  <c r="AS38" i="20"/>
  <c r="AN38" i="20"/>
  <c r="BO68" i="20"/>
  <c r="BW68" i="20" s="1"/>
  <c r="AL68" i="20"/>
  <c r="CK38" i="20"/>
  <c r="AV53" i="20"/>
  <c r="BM38" i="20"/>
  <c r="AZ69" i="20"/>
  <c r="CO69" i="20"/>
  <c r="I69" i="20"/>
  <c r="BE69" i="20"/>
  <c r="BH69" i="20" s="1"/>
  <c r="BM54" i="20"/>
  <c r="O54" i="20"/>
  <c r="P54" i="20"/>
  <c r="P24" i="20"/>
  <c r="P70" i="20"/>
  <c r="BP70" i="20"/>
  <c r="BZ70" i="20" s="1"/>
  <c r="H70" i="20"/>
  <c r="AX24" i="20"/>
  <c r="AQ24" i="20"/>
  <c r="BA39" i="20"/>
  <c r="BB39" i="20"/>
  <c r="BQ39" i="20"/>
  <c r="CC39" i="20" s="1"/>
  <c r="AS39" i="20"/>
  <c r="AK54" i="20"/>
  <c r="Q24" i="20"/>
  <c r="Z24" i="20" s="1"/>
  <c r="BA70" i="20"/>
  <c r="AO39" i="20"/>
  <c r="AK69" i="20"/>
  <c r="CO54" i="20"/>
  <c r="AX69" i="20"/>
  <c r="AZ54" i="20"/>
  <c r="AX54" i="20"/>
  <c r="BP54" i="20"/>
  <c r="BZ54" i="20" s="1"/>
  <c r="Q54" i="20"/>
  <c r="Z54" i="20" s="1"/>
  <c r="R39" i="20"/>
  <c r="R70" i="20"/>
  <c r="AY55" i="20"/>
  <c r="BI70" i="20"/>
  <c r="BL70" i="20" s="1"/>
  <c r="AS70" i="20"/>
  <c r="AP24" i="20"/>
  <c r="I24" i="20"/>
  <c r="AX39" i="20"/>
  <c r="AR24" i="20"/>
  <c r="AY39" i="20"/>
  <c r="S54" i="20"/>
  <c r="O70" i="20"/>
  <c r="BD39" i="20"/>
  <c r="CN54" i="20"/>
  <c r="BI69" i="20"/>
  <c r="BL69" i="20" s="1"/>
  <c r="AJ54" i="20"/>
  <c r="BE54" i="20"/>
  <c r="BH54" i="20" s="1"/>
  <c r="BC70" i="20"/>
  <c r="AN70" i="20"/>
  <c r="BP24" i="20"/>
  <c r="BZ24" i="20" s="1"/>
  <c r="BN39" i="20"/>
  <c r="BT39" i="20" s="1"/>
  <c r="BO54" i="20"/>
  <c r="BW54" i="20" s="1"/>
  <c r="S70" i="20"/>
  <c r="AM69" i="20"/>
  <c r="CK70" i="20"/>
  <c r="W70" i="20" s="1"/>
  <c r="CK24" i="20"/>
  <c r="AO69" i="20"/>
  <c r="AW54" i="20"/>
  <c r="CK40" i="20"/>
  <c r="H55" i="20"/>
  <c r="AP25" i="20"/>
  <c r="AS25" i="20"/>
  <c r="AM25" i="20"/>
  <c r="I40" i="20"/>
  <c r="AJ40" i="20"/>
  <c r="AV55" i="20"/>
  <c r="AW25" i="20"/>
  <c r="AU40" i="20"/>
  <c r="BM40" i="20"/>
  <c r="CM40" i="20"/>
  <c r="AN55" i="20"/>
  <c r="AP40" i="20"/>
  <c r="AL25" i="20"/>
  <c r="AR40" i="20"/>
  <c r="CN40" i="20"/>
  <c r="AQ25" i="20"/>
  <c r="CO40" i="20"/>
  <c r="BM55" i="20"/>
  <c r="AU55" i="20"/>
  <c r="I25" i="20"/>
  <c r="BN25" i="20"/>
  <c r="BT25" i="20" s="1"/>
  <c r="O40" i="20"/>
  <c r="AM40" i="20"/>
  <c r="BA55" i="20"/>
  <c r="R40" i="20"/>
  <c r="BE40" i="20"/>
  <c r="BH40" i="20" s="1"/>
  <c r="BA71" i="20"/>
  <c r="T71" i="20"/>
  <c r="AL71" i="20"/>
  <c r="AJ71" i="20"/>
  <c r="BM56" i="20"/>
  <c r="AR56" i="20"/>
  <c r="BE41" i="20"/>
  <c r="BH41" i="20" s="1"/>
  <c r="Q41" i="20"/>
  <c r="Z41" i="20" s="1"/>
  <c r="AJ26" i="20"/>
  <c r="AR26" i="20"/>
  <c r="AN71" i="20"/>
  <c r="BQ71" i="20"/>
  <c r="CC71" i="20" s="1"/>
  <c r="BM71" i="20"/>
  <c r="AT56" i="20"/>
  <c r="AQ56" i="20"/>
  <c r="R41" i="20"/>
  <c r="AP41" i="20"/>
  <c r="AS41" i="20"/>
  <c r="AM26" i="20"/>
  <c r="AN26" i="20"/>
  <c r="AU71" i="20"/>
  <c r="H71" i="20"/>
  <c r="AP56" i="20"/>
  <c r="AN56" i="20"/>
  <c r="R56" i="20"/>
  <c r="AY41" i="20"/>
  <c r="BO41" i="20"/>
  <c r="BW41" i="20" s="1"/>
  <c r="BM41" i="20"/>
  <c r="AP26" i="20"/>
  <c r="AR71" i="20"/>
  <c r="BB71" i="20"/>
  <c r="S71" i="20"/>
  <c r="AY56" i="20"/>
  <c r="AO56" i="20"/>
  <c r="BD56" i="20"/>
  <c r="AU41" i="20"/>
  <c r="S41" i="20"/>
  <c r="AZ26" i="20"/>
  <c r="BP26" i="20"/>
  <c r="BZ26" i="20" s="1"/>
  <c r="BN57" i="20"/>
  <c r="BT57" i="20" s="1"/>
  <c r="BO57" i="20"/>
  <c r="BW57" i="20" s="1"/>
  <c r="BE57" i="20"/>
  <c r="BH57" i="20" s="1"/>
  <c r="AZ72" i="20"/>
  <c r="AK72" i="20"/>
  <c r="O27" i="20"/>
  <c r="AX27" i="20"/>
  <c r="BO27" i="20"/>
  <c r="BW27" i="20" s="1"/>
  <c r="AJ42" i="20"/>
  <c r="AT42" i="20"/>
  <c r="AY42" i="20"/>
  <c r="AY72" i="20"/>
  <c r="AU27" i="20"/>
  <c r="AV42" i="20"/>
  <c r="BC57" i="20"/>
  <c r="AM57" i="20"/>
  <c r="T42" i="20"/>
  <c r="S57" i="20"/>
  <c r="T72" i="20"/>
  <c r="AQ72" i="20"/>
  <c r="AO27" i="20"/>
  <c r="R27" i="20"/>
  <c r="AT27" i="20"/>
  <c r="AS57" i="20"/>
  <c r="BB57" i="20"/>
  <c r="AJ72" i="20"/>
  <c r="BE72" i="20"/>
  <c r="BH72" i="20" s="1"/>
  <c r="O72" i="20"/>
  <c r="H27" i="20"/>
  <c r="AX42" i="20"/>
  <c r="BI42" i="20"/>
  <c r="BL42" i="20" s="1"/>
  <c r="AN27" i="20"/>
  <c r="R42" i="20"/>
  <c r="BA43" i="20"/>
  <c r="AK43" i="20"/>
  <c r="AR43" i="20"/>
  <c r="H58" i="20"/>
  <c r="AS58" i="20"/>
  <c r="BP58" i="20"/>
  <c r="BZ58" i="20" s="1"/>
  <c r="Q28" i="20"/>
  <c r="Z28" i="20" s="1"/>
  <c r="BN28" i="20"/>
  <c r="BT28" i="20" s="1"/>
  <c r="BP73" i="20"/>
  <c r="BZ73" i="20" s="1"/>
  <c r="AJ73" i="20"/>
  <c r="AK28" i="20"/>
  <c r="O73" i="20"/>
  <c r="Q73" i="20"/>
  <c r="Z73" i="20" s="1"/>
  <c r="BD73" i="20"/>
  <c r="R28" i="20"/>
  <c r="AZ73" i="20"/>
  <c r="BI73" i="20"/>
  <c r="BL73" i="20" s="1"/>
  <c r="P43" i="20"/>
  <c r="AV43" i="20"/>
  <c r="S58" i="20"/>
  <c r="BC28" i="20"/>
  <c r="AX28" i="20"/>
  <c r="S43" i="20"/>
  <c r="AS43" i="20"/>
  <c r="BA58" i="20"/>
  <c r="AT58" i="20"/>
  <c r="BD58" i="20"/>
  <c r="S28" i="20"/>
  <c r="BB28" i="20"/>
  <c r="H28" i="20"/>
  <c r="AU73" i="20"/>
  <c r="AM73" i="20"/>
  <c r="H43" i="20"/>
  <c r="AU58" i="20"/>
  <c r="AP58" i="20"/>
  <c r="AN58" i="20"/>
  <c r="O28" i="20"/>
  <c r="AJ74" i="20"/>
  <c r="AZ59" i="20"/>
  <c r="AO29" i="20"/>
  <c r="P29" i="20"/>
  <c r="BN74" i="20"/>
  <c r="BT74" i="20" s="1"/>
  <c r="BC74" i="20"/>
  <c r="AO74" i="20"/>
  <c r="BD59" i="20"/>
  <c r="AR59" i="20"/>
  <c r="AY59" i="20"/>
  <c r="AL29" i="20"/>
  <c r="BC44" i="20"/>
  <c r="AQ44" i="20"/>
  <c r="BQ44" i="20"/>
  <c r="CC44" i="20" s="1"/>
  <c r="AW59" i="20"/>
  <c r="I29" i="20"/>
  <c r="AK44" i="20"/>
  <c r="AO59" i="20"/>
  <c r="AQ74" i="20"/>
  <c r="BC59" i="20"/>
  <c r="AP59" i="20"/>
  <c r="AV29" i="20"/>
  <c r="AL44" i="20"/>
  <c r="BC29" i="20"/>
  <c r="Q29" i="20"/>
  <c r="Z29" i="20" s="1"/>
  <c r="BA29" i="20"/>
  <c r="R74" i="20"/>
  <c r="AK74" i="20"/>
  <c r="BM74" i="20"/>
  <c r="H59" i="20"/>
  <c r="AR44" i="20"/>
  <c r="AS44" i="20"/>
  <c r="AW44" i="20"/>
  <c r="CK17" i="20"/>
  <c r="CK10" i="20"/>
  <c r="BB90" i="20"/>
  <c r="CN9" i="20"/>
  <c r="CO8" i="20"/>
  <c r="AZ90" i="20"/>
  <c r="CK9" i="20"/>
  <c r="CN8" i="20"/>
  <c r="AY90" i="20"/>
  <c r="AK90" i="20"/>
  <c r="AP91" i="20"/>
  <c r="BM91" i="20"/>
  <c r="AR91" i="20"/>
  <c r="CO91" i="20"/>
  <c r="H91" i="20"/>
  <c r="S77" i="20"/>
  <c r="AM77" i="20"/>
  <c r="BI47" i="20"/>
  <c r="BL47" i="20" s="1"/>
  <c r="Q76" i="20"/>
  <c r="Z76" i="20" s="1"/>
  <c r="AR46" i="20"/>
  <c r="CO75" i="20"/>
  <c r="AP45" i="20"/>
  <c r="BN75" i="20"/>
  <c r="BT75" i="20" s="1"/>
  <c r="I47" i="20"/>
  <c r="BE47" i="20"/>
  <c r="BH47" i="20" s="1"/>
  <c r="BI76" i="20"/>
  <c r="BL76" i="20" s="1"/>
  <c r="BC76" i="20"/>
  <c r="R75" i="20"/>
  <c r="Q75" i="20"/>
  <c r="Z75" i="20" s="1"/>
  <c r="AQ75" i="20"/>
  <c r="AU45" i="20"/>
  <c r="AL45" i="20"/>
  <c r="AL46" i="20"/>
  <c r="AM75" i="20"/>
  <c r="P77" i="20"/>
  <c r="BN77" i="20"/>
  <c r="BT77" i="20" s="1"/>
  <c r="S47" i="20"/>
  <c r="AS47" i="20"/>
  <c r="AR76" i="20"/>
  <c r="BB76" i="20"/>
  <c r="H46" i="20"/>
  <c r="AW46" i="20"/>
  <c r="BN46" i="20"/>
  <c r="BT46" i="20" s="1"/>
  <c r="BQ75" i="20"/>
  <c r="CC75" i="20" s="1"/>
  <c r="AU75" i="20"/>
  <c r="T45" i="20"/>
  <c r="BP45" i="20"/>
  <c r="BZ45" i="20" s="1"/>
  <c r="AV45" i="20"/>
  <c r="AK46" i="20"/>
  <c r="AJ45" i="20"/>
  <c r="BQ77" i="20"/>
  <c r="CC77" i="20" s="1"/>
  <c r="I77" i="20"/>
  <c r="R77" i="20"/>
  <c r="H47" i="20"/>
  <c r="CK47" i="20"/>
  <c r="BQ47" i="20"/>
  <c r="CC47" i="20" s="1"/>
  <c r="BA76" i="20"/>
  <c r="BQ46" i="20"/>
  <c r="CC46" i="20" s="1"/>
  <c r="AO45" i="20"/>
  <c r="BM62" i="20"/>
  <c r="AX62" i="20"/>
  <c r="BP62" i="20"/>
  <c r="BZ62" i="20" s="1"/>
  <c r="CK32" i="20"/>
  <c r="I32" i="20"/>
  <c r="AM32" i="20"/>
  <c r="AZ61" i="20"/>
  <c r="AO61" i="20"/>
  <c r="Q31" i="20"/>
  <c r="Z31" i="20" s="1"/>
  <c r="BM31" i="20"/>
  <c r="AV31" i="20"/>
  <c r="R31" i="20"/>
  <c r="BB30" i="20"/>
  <c r="AY30" i="20"/>
  <c r="AZ60" i="20"/>
  <c r="BP60" i="20"/>
  <c r="BZ60" i="20" s="1"/>
  <c r="Q60" i="20"/>
  <c r="Z60" i="20" s="1"/>
  <c r="AQ31" i="20"/>
  <c r="BC30" i="20"/>
  <c r="AW62" i="20"/>
  <c r="BB62" i="20"/>
  <c r="BC62" i="20"/>
  <c r="CM62" i="20"/>
  <c r="CM32" i="20"/>
  <c r="AO32" i="20"/>
  <c r="BO32" i="20"/>
  <c r="BW32" i="20" s="1"/>
  <c r="CK61" i="20"/>
  <c r="AS61" i="20"/>
  <c r="BO61" i="20"/>
  <c r="BW61" i="20" s="1"/>
  <c r="I31" i="20"/>
  <c r="CK31" i="20"/>
  <c r="R30" i="20"/>
  <c r="BP30" i="20"/>
  <c r="BZ30" i="20" s="1"/>
  <c r="AP30" i="20"/>
  <c r="BM60" i="20"/>
  <c r="BQ31" i="20"/>
  <c r="CC31" i="20" s="1"/>
  <c r="BO60" i="20"/>
  <c r="BW60" i="20" s="1"/>
  <c r="CO62" i="20"/>
  <c r="AN62" i="20"/>
  <c r="AP32" i="20"/>
  <c r="BI32" i="20"/>
  <c r="BL32" i="20" s="1"/>
  <c r="T61" i="20"/>
  <c r="AT61" i="20"/>
  <c r="AW61" i="20"/>
  <c r="CO61" i="20"/>
  <c r="AS31" i="20"/>
  <c r="AO30" i="20"/>
  <c r="O30" i="20"/>
  <c r="AJ60" i="20"/>
  <c r="AX60" i="20"/>
  <c r="I60" i="20"/>
  <c r="AX61" i="20"/>
  <c r="BA31" i="20"/>
  <c r="AW30" i="20"/>
  <c r="H62" i="20"/>
  <c r="AT62" i="20"/>
  <c r="H32" i="20"/>
  <c r="AT32" i="20"/>
  <c r="AW32" i="20"/>
  <c r="AY32" i="20"/>
  <c r="AK61" i="20"/>
  <c r="BD30" i="20"/>
  <c r="CN74" i="20"/>
  <c r="CM59" i="20"/>
  <c r="AN89" i="20"/>
  <c r="AV89" i="20"/>
  <c r="CK29" i="20"/>
  <c r="CO44" i="20"/>
  <c r="CM89" i="20"/>
  <c r="AZ89" i="20"/>
  <c r="O89" i="20"/>
  <c r="BD89" i="20"/>
  <c r="CN44" i="20"/>
  <c r="CM29" i="20"/>
  <c r="BC89" i="20"/>
  <c r="CO89" i="20"/>
  <c r="BM89" i="20"/>
  <c r="CM43" i="20"/>
  <c r="BI88" i="20"/>
  <c r="BL88" i="20" s="1"/>
  <c r="H88" i="20"/>
  <c r="T88" i="20"/>
  <c r="CO88" i="20"/>
  <c r="AS88" i="20"/>
  <c r="BD88" i="20"/>
  <c r="CK88" i="20"/>
  <c r="P88" i="20"/>
  <c r="O88" i="20"/>
  <c r="BB88" i="20"/>
  <c r="CK28" i="20"/>
  <c r="BP88" i="20"/>
  <c r="BZ88" i="20" s="1"/>
  <c r="BE88" i="20"/>
  <c r="BH88" i="20" s="1"/>
  <c r="CK42" i="20"/>
  <c r="I87" i="20"/>
  <c r="AM87" i="20"/>
  <c r="AP87" i="20"/>
  <c r="BC87" i="20"/>
  <c r="CK57" i="20"/>
  <c r="BD87" i="20"/>
  <c r="BQ87" i="20"/>
  <c r="CC87" i="20" s="1"/>
  <c r="AS87" i="20"/>
  <c r="CO72" i="20"/>
  <c r="AI72" i="20" s="1"/>
  <c r="BI87" i="20"/>
  <c r="BL87" i="20" s="1"/>
  <c r="BA87" i="20"/>
  <c r="AR87" i="20"/>
  <c r="CN66" i="20"/>
  <c r="CN21" i="20"/>
  <c r="CO71" i="20"/>
  <c r="CK83" i="20"/>
  <c r="H85" i="20"/>
  <c r="BQ81" i="20"/>
  <c r="CC81" i="20" s="1"/>
  <c r="BO81" i="20"/>
  <c r="BW81" i="20" s="1"/>
  <c r="AU81" i="20"/>
  <c r="CK81" i="20"/>
  <c r="CM82" i="20"/>
  <c r="CM41" i="20"/>
  <c r="AC41" i="20" s="1"/>
  <c r="AX85" i="20"/>
  <c r="P85" i="20"/>
  <c r="I81" i="20"/>
  <c r="BP81" i="20"/>
  <c r="BZ81" i="20" s="1"/>
  <c r="AM81" i="20"/>
  <c r="CN85" i="20"/>
  <c r="CO21" i="20"/>
  <c r="CN41" i="20"/>
  <c r="CM71" i="20"/>
  <c r="BM85" i="20"/>
  <c r="I85" i="20"/>
  <c r="BB85" i="20"/>
  <c r="AS81" i="20"/>
  <c r="BN81" i="20"/>
  <c r="BT81" i="20" s="1"/>
  <c r="P81" i="20"/>
  <c r="CO85" i="20"/>
  <c r="CM66" i="20"/>
  <c r="CN56" i="20"/>
  <c r="CK26" i="20"/>
  <c r="AV85" i="20"/>
  <c r="O85" i="20"/>
  <c r="Q81" i="20"/>
  <c r="Z81" i="20" s="1"/>
  <c r="AJ81" i="20"/>
  <c r="AN82" i="20"/>
  <c r="AJ82" i="20"/>
  <c r="BB86" i="20"/>
  <c r="BC86" i="20"/>
  <c r="AO84" i="20"/>
  <c r="P84" i="20"/>
  <c r="S84" i="20"/>
  <c r="O83" i="20"/>
  <c r="AT83" i="20"/>
  <c r="AV84" i="20"/>
  <c r="AR83" i="20"/>
  <c r="AQ82" i="20"/>
  <c r="BP82" i="20"/>
  <c r="BZ82" i="20" s="1"/>
  <c r="AS82" i="20"/>
  <c r="AU86" i="20"/>
  <c r="AW86" i="20"/>
  <c r="BP86" i="20"/>
  <c r="BZ86" i="20" s="1"/>
  <c r="I84" i="20"/>
  <c r="BP84" i="20"/>
  <c r="BZ84" i="20" s="1"/>
  <c r="BB83" i="20"/>
  <c r="AJ83" i="20"/>
  <c r="AY83" i="20"/>
  <c r="I82" i="20"/>
  <c r="BM86" i="20"/>
  <c r="R86" i="20"/>
  <c r="AN86" i="20"/>
  <c r="BD84" i="20"/>
  <c r="AP83" i="20"/>
  <c r="AN83" i="20"/>
  <c r="AR82" i="20"/>
  <c r="Q82" i="20"/>
  <c r="Z82" i="20" s="1"/>
  <c r="BA86" i="20"/>
  <c r="AJ86" i="20"/>
  <c r="AW84" i="20"/>
  <c r="BM83" i="20"/>
  <c r="R36" i="20"/>
  <c r="S21" i="20"/>
  <c r="P66" i="20"/>
  <c r="T66" i="20"/>
  <c r="Q51" i="20"/>
  <c r="Z51" i="20" s="1"/>
  <c r="BP66" i="20"/>
  <c r="BZ66" i="20" s="1"/>
  <c r="AX66" i="20"/>
  <c r="BP51" i="20"/>
  <c r="BZ51" i="20" s="1"/>
  <c r="AX51" i="20"/>
  <c r="I51" i="20"/>
  <c r="AW36" i="20"/>
  <c r="BA66" i="20"/>
  <c r="AK66" i="20"/>
  <c r="BA51" i="20"/>
  <c r="AK51" i="20"/>
  <c r="BD36" i="20"/>
  <c r="AN36" i="20"/>
  <c r="BN21" i="20"/>
  <c r="BT21" i="20" s="1"/>
  <c r="BQ21" i="20"/>
  <c r="CC21" i="20" s="1"/>
  <c r="AZ66" i="20"/>
  <c r="AJ66" i="20"/>
  <c r="BD51" i="20"/>
  <c r="AN51" i="20"/>
  <c r="BQ36" i="20"/>
  <c r="CC36" i="20" s="1"/>
  <c r="AU36" i="20"/>
  <c r="BO21" i="20"/>
  <c r="BW21" i="20" s="1"/>
  <c r="AY66" i="20"/>
  <c r="O66" i="20"/>
  <c r="BC51" i="20"/>
  <c r="AM51" i="20"/>
  <c r="BB36" i="20"/>
  <c r="AL36" i="20"/>
  <c r="AN21" i="20"/>
  <c r="AK21" i="20"/>
  <c r="AM21" i="20"/>
  <c r="AP21" i="20"/>
  <c r="AQ21" i="20"/>
  <c r="AJ21" i="20"/>
  <c r="CM67" i="20"/>
  <c r="BO67" i="20"/>
  <c r="BW67" i="20" s="1"/>
  <c r="AR67" i="20"/>
  <c r="BO52" i="20"/>
  <c r="BW52" i="20" s="1"/>
  <c r="AU52" i="20"/>
  <c r="BP37" i="20"/>
  <c r="BZ37" i="20" s="1"/>
  <c r="AS37" i="20"/>
  <c r="AZ37" i="20"/>
  <c r="AP22" i="20"/>
  <c r="AW52" i="20"/>
  <c r="AJ22" i="20"/>
  <c r="CN67" i="20"/>
  <c r="AP67" i="20"/>
  <c r="BD67" i="20"/>
  <c r="BE52" i="20"/>
  <c r="BH52" i="20" s="1"/>
  <c r="BD52" i="20"/>
  <c r="BI37" i="20"/>
  <c r="BL37" i="20" s="1"/>
  <c r="AO37" i="20"/>
  <c r="AT22" i="20"/>
  <c r="O67" i="20"/>
  <c r="AY52" i="20"/>
  <c r="H22" i="20"/>
  <c r="CM22" i="20"/>
  <c r="T52" i="20"/>
  <c r="R67" i="20"/>
  <c r="AL67" i="20"/>
  <c r="AJ67" i="20"/>
  <c r="AL52" i="20"/>
  <c r="AM52" i="20"/>
  <c r="AL37" i="20"/>
  <c r="AM37" i="20"/>
  <c r="BN22" i="20"/>
  <c r="BT22" i="20" s="1"/>
  <c r="AV67" i="20"/>
  <c r="AW37" i="20"/>
  <c r="CK52" i="20"/>
  <c r="BB22" i="20"/>
  <c r="CM38" i="20"/>
  <c r="AS69" i="20"/>
  <c r="BN23" i="20"/>
  <c r="BT23" i="20" s="1"/>
  <c r="AO23" i="20"/>
  <c r="AQ53" i="20"/>
  <c r="AS53" i="20"/>
  <c r="AK38" i="20"/>
  <c r="AJ38" i="20"/>
  <c r="BA68" i="20"/>
  <c r="AS23" i="20"/>
  <c r="BD53" i="20"/>
  <c r="I38" i="20"/>
  <c r="BQ68" i="20"/>
  <c r="CC68" i="20" s="1"/>
  <c r="H68" i="20"/>
  <c r="T53" i="20"/>
  <c r="S68" i="20"/>
  <c r="AZ23" i="20"/>
  <c r="BE23" i="20"/>
  <c r="BH23" i="20" s="1"/>
  <c r="I53" i="20"/>
  <c r="AQ38" i="20"/>
  <c r="CN68" i="20"/>
  <c r="AX23" i="20"/>
  <c r="AN53" i="20"/>
  <c r="AY38" i="20"/>
  <c r="AW68" i="20"/>
  <c r="BE38" i="20"/>
  <c r="BH38" i="20" s="1"/>
  <c r="CK68" i="20"/>
  <c r="BQ23" i="20"/>
  <c r="CC23" i="20" s="1"/>
  <c r="BB23" i="20"/>
  <c r="AX53" i="20"/>
  <c r="AW53" i="20"/>
  <c r="AP38" i="20"/>
  <c r="BD38" i="20"/>
  <c r="BI68" i="20"/>
  <c r="BL68" i="20" s="1"/>
  <c r="AS68" i="20"/>
  <c r="AN68" i="20"/>
  <c r="CK23" i="20"/>
  <c r="T23" i="20"/>
  <c r="BB68" i="20"/>
  <c r="CM54" i="20"/>
  <c r="O69" i="20"/>
  <c r="AU54" i="20"/>
  <c r="BQ70" i="20"/>
  <c r="CC70" i="20" s="1"/>
  <c r="AT70" i="20"/>
  <c r="AV70" i="20"/>
  <c r="AS24" i="20"/>
  <c r="AK39" i="20"/>
  <c r="AL39" i="20"/>
  <c r="AK24" i="20"/>
  <c r="AJ70" i="20"/>
  <c r="BN69" i="20"/>
  <c r="BT69" i="20" s="1"/>
  <c r="CM39" i="20"/>
  <c r="AN69" i="20"/>
  <c r="AN54" i="20"/>
  <c r="BM70" i="20"/>
  <c r="AP70" i="20"/>
  <c r="BI24" i="20"/>
  <c r="BL24" i="20" s="1"/>
  <c r="AZ24" i="20"/>
  <c r="AW39" i="20"/>
  <c r="O39" i="20"/>
  <c r="AM54" i="20"/>
  <c r="AZ70" i="20"/>
  <c r="BM39" i="20"/>
  <c r="BO69" i="20"/>
  <c r="BW69" i="20" s="1"/>
  <c r="CN39" i="20"/>
  <c r="Q69" i="20"/>
  <c r="Z69" i="20" s="1"/>
  <c r="BA54" i="20"/>
  <c r="R54" i="20"/>
  <c r="AM70" i="20"/>
  <c r="BE70" i="20"/>
  <c r="BH70" i="20" s="1"/>
  <c r="CN16" i="20"/>
  <c r="CM9" i="20"/>
  <c r="BQ90" i="20"/>
  <c r="CC90" i="20" s="1"/>
  <c r="BA90" i="20"/>
  <c r="CK15" i="20"/>
  <c r="T90" i="20"/>
  <c r="AL90" i="20"/>
  <c r="CK13" i="20"/>
  <c r="S90" i="20"/>
  <c r="H90" i="20"/>
  <c r="AO91" i="20"/>
  <c r="R91" i="20"/>
  <c r="AN91" i="20"/>
  <c r="AX91" i="20"/>
  <c r="BA91" i="20"/>
  <c r="AL77" i="20"/>
  <c r="AL47" i="20"/>
  <c r="BA47" i="20"/>
  <c r="AT76" i="20"/>
  <c r="AO46" i="20"/>
  <c r="AY75" i="20"/>
  <c r="BI75" i="20"/>
  <c r="BL75" i="20" s="1"/>
  <c r="BO45" i="20"/>
  <c r="BW45" i="20" s="1"/>
  <c r="BA46" i="20"/>
  <c r="BE77" i="20"/>
  <c r="BH77" i="20" s="1"/>
  <c r="CO77" i="20"/>
  <c r="AJ47" i="20"/>
  <c r="CK76" i="20"/>
  <c r="BN76" i="20"/>
  <c r="BT76" i="20" s="1"/>
  <c r="BI46" i="20"/>
  <c r="BL46" i="20" s="1"/>
  <c r="CN46" i="20"/>
  <c r="AK75" i="20"/>
  <c r="BM75" i="20"/>
  <c r="AW45" i="20"/>
  <c r="AR45" i="20"/>
  <c r="AM45" i="20"/>
  <c r="AU76" i="20"/>
  <c r="AV75" i="20"/>
  <c r="BA45" i="20"/>
  <c r="BM77" i="20"/>
  <c r="AV77" i="20"/>
  <c r="AT77" i="20"/>
  <c r="BO77" i="20"/>
  <c r="BW77" i="20" s="1"/>
  <c r="R47" i="20"/>
  <c r="BD47" i="20"/>
  <c r="CN47" i="20"/>
  <c r="CM76" i="20"/>
  <c r="AC76" i="20" s="1"/>
  <c r="BM76" i="20"/>
  <c r="AQ76" i="20"/>
  <c r="AZ46" i="20"/>
  <c r="AX46" i="20"/>
  <c r="BO46" i="20"/>
  <c r="BW46" i="20" s="1"/>
  <c r="AN75" i="20"/>
  <c r="BC75" i="20"/>
  <c r="H75" i="20"/>
  <c r="AT45" i="20"/>
  <c r="AN45" i="20"/>
  <c r="S76" i="20"/>
  <c r="CM75" i="20"/>
  <c r="T77" i="20"/>
  <c r="AJ77" i="20"/>
  <c r="AM47" i="20"/>
  <c r="T47" i="20"/>
  <c r="I76" i="20"/>
  <c r="P46" i="20"/>
  <c r="CK75" i="20"/>
  <c r="W75" i="20" s="1"/>
  <c r="P62" i="20"/>
  <c r="AY62" i="20"/>
  <c r="AN32" i="20"/>
  <c r="BA32" i="20"/>
  <c r="H61" i="20"/>
  <c r="BB61" i="20"/>
  <c r="AM61" i="20"/>
  <c r="AO31" i="20"/>
  <c r="AT31" i="20"/>
  <c r="AL31" i="20"/>
  <c r="BQ30" i="20"/>
  <c r="CC30" i="20" s="1"/>
  <c r="BO30" i="20"/>
  <c r="BW30" i="20" s="1"/>
  <c r="AK60" i="20"/>
  <c r="AM60" i="20"/>
  <c r="BQ61" i="20"/>
  <c r="CC61" i="20" s="1"/>
  <c r="AS30" i="20"/>
  <c r="Q62" i="20"/>
  <c r="Z62" i="20" s="1"/>
  <c r="AJ62" i="20"/>
  <c r="AR32" i="20"/>
  <c r="BB32" i="20"/>
  <c r="O32" i="20"/>
  <c r="AN61" i="20"/>
  <c r="O61" i="20"/>
  <c r="AW31" i="20"/>
  <c r="AX31" i="20"/>
  <c r="S31" i="20"/>
  <c r="H30" i="20"/>
  <c r="CM30" i="20"/>
  <c r="BI30" i="20"/>
  <c r="BL30" i="20" s="1"/>
  <c r="AQ60" i="20"/>
  <c r="BI60" i="20"/>
  <c r="BL60" i="20" s="1"/>
  <c r="AP60" i="20"/>
  <c r="AR30" i="20"/>
  <c r="BA62" i="20"/>
  <c r="BI62" i="20"/>
  <c r="BL62" i="20" s="1"/>
  <c r="CN62" i="20"/>
  <c r="AU32" i="20"/>
  <c r="BP61" i="20"/>
  <c r="BZ61" i="20" s="1"/>
  <c r="S61" i="20"/>
  <c r="CM31" i="20"/>
  <c r="AR31" i="20"/>
  <c r="BM30" i="20"/>
  <c r="S30" i="20"/>
  <c r="CK30" i="20"/>
  <c r="W30" i="20" s="1"/>
  <c r="BD60" i="20"/>
  <c r="AO60" i="20"/>
  <c r="BB60" i="20"/>
  <c r="BA61" i="20"/>
  <c r="AN31" i="20"/>
  <c r="AV60" i="20"/>
  <c r="BE62" i="20"/>
  <c r="BH62" i="20" s="1"/>
  <c r="BN62" i="20"/>
  <c r="BT62" i="20" s="1"/>
  <c r="BO62" i="20"/>
  <c r="BW62" i="20" s="1"/>
  <c r="AZ32" i="20"/>
  <c r="BE30" i="20"/>
  <c r="BH30" i="20" s="1"/>
  <c r="T60" i="20"/>
  <c r="CO29" i="20"/>
  <c r="AQ89" i="20"/>
  <c r="BP89" i="20"/>
  <c r="BZ89" i="20" s="1"/>
  <c r="AX89" i="20"/>
  <c r="AO89" i="20"/>
  <c r="CM74" i="20"/>
  <c r="AL89" i="20"/>
  <c r="AP89" i="20"/>
  <c r="CK89" i="20"/>
  <c r="CK74" i="20"/>
  <c r="AS89" i="20"/>
  <c r="AJ89" i="20"/>
  <c r="AM89" i="20"/>
  <c r="CK58" i="20"/>
  <c r="AX88" i="20"/>
  <c r="AW88" i="20"/>
  <c r="AL88" i="20"/>
  <c r="CO58" i="20"/>
  <c r="BO88" i="20"/>
  <c r="BW88" i="20" s="1"/>
  <c r="R88" i="20"/>
  <c r="CN58" i="20"/>
  <c r="CN28" i="20"/>
  <c r="AT88" i="20"/>
  <c r="BA88" i="20"/>
  <c r="CK43" i="20"/>
  <c r="AM88" i="20"/>
  <c r="CN42" i="20"/>
  <c r="CK27" i="20"/>
  <c r="AJ87" i="20"/>
  <c r="AL87" i="20"/>
  <c r="CK87" i="20"/>
  <c r="CN57" i="20"/>
  <c r="CM87" i="20"/>
  <c r="BB87" i="20"/>
  <c r="S87" i="20"/>
  <c r="CN87" i="20"/>
  <c r="AZ87" i="20"/>
  <c r="CN27" i="20"/>
  <c r="AX87" i="20"/>
  <c r="H87" i="20"/>
  <c r="O87" i="20"/>
  <c r="CK66" i="20"/>
  <c r="CK82" i="20"/>
  <c r="CM26" i="20"/>
  <c r="AN85" i="20"/>
  <c r="AY85" i="20"/>
  <c r="AK81" i="20"/>
  <c r="S81" i="20"/>
  <c r="CN81" i="20"/>
  <c r="CM51" i="20"/>
  <c r="CO86" i="20"/>
  <c r="CM83" i="20"/>
  <c r="AT85" i="20"/>
  <c r="AO85" i="20"/>
  <c r="BM81" i="20"/>
  <c r="O81" i="20"/>
  <c r="CO36" i="20"/>
  <c r="CN84" i="20"/>
  <c r="AF84" i="20" s="1"/>
  <c r="CK41" i="20"/>
  <c r="BO85" i="20"/>
  <c r="BW85" i="20" s="1"/>
  <c r="AY81" i="20"/>
  <c r="AN81" i="20"/>
  <c r="CO51" i="20"/>
  <c r="CO84" i="20"/>
  <c r="CK56" i="20"/>
  <c r="AU85" i="20"/>
  <c r="BP85" i="20"/>
  <c r="BZ85" i="20" s="1"/>
  <c r="AO81" i="20"/>
  <c r="BB81" i="20"/>
  <c r="BB82" i="20"/>
  <c r="AU82" i="20"/>
  <c r="BN86" i="20"/>
  <c r="BT86" i="20" s="1"/>
  <c r="AS84" i="20"/>
  <c r="R84" i="20"/>
  <c r="BB84" i="20"/>
  <c r="AW83" i="20"/>
  <c r="Q83" i="20"/>
  <c r="Z83" i="20" s="1"/>
  <c r="R82" i="20"/>
  <c r="AT82" i="20"/>
  <c r="AL86" i="20"/>
  <c r="BO86" i="20"/>
  <c r="BW86" i="20" s="1"/>
  <c r="BN84" i="20"/>
  <c r="BT84" i="20" s="1"/>
  <c r="BC84" i="20"/>
  <c r="AL84" i="20"/>
  <c r="BO83" i="20"/>
  <c r="BW83" i="20" s="1"/>
  <c r="AO83" i="20"/>
  <c r="AX84" i="20"/>
  <c r="AM83" i="20"/>
  <c r="AU84" i="20"/>
  <c r="S83" i="20"/>
  <c r="AV82" i="20"/>
  <c r="AO82" i="20"/>
  <c r="AK82" i="20"/>
  <c r="AS86" i="20"/>
  <c r="BM84" i="20"/>
  <c r="I83" i="20"/>
  <c r="AW82" i="20"/>
  <c r="T82" i="20"/>
  <c r="AV86" i="20"/>
  <c r="I86" i="20"/>
  <c r="BI84" i="20"/>
  <c r="BL84" i="20" s="1"/>
  <c r="AQ83" i="20"/>
  <c r="R66" i="20"/>
  <c r="S51" i="20"/>
  <c r="T36" i="20"/>
  <c r="Q21" i="20"/>
  <c r="Z21" i="20" s="1"/>
  <c r="P36" i="20"/>
  <c r="BI66" i="20"/>
  <c r="BL66" i="20" s="1"/>
  <c r="AP66" i="20"/>
  <c r="BI51" i="20"/>
  <c r="BL51" i="20" s="1"/>
  <c r="AP51" i="20"/>
  <c r="BE36" i="20"/>
  <c r="BH36" i="20" s="1"/>
  <c r="AO36" i="20"/>
  <c r="AS66" i="20"/>
  <c r="BO51" i="20"/>
  <c r="BW51" i="20" s="1"/>
  <c r="AS51" i="20"/>
  <c r="AV36" i="20"/>
  <c r="O36" i="20"/>
  <c r="BP21" i="20"/>
  <c r="BZ21" i="20" s="1"/>
  <c r="BN66" i="20"/>
  <c r="BT66" i="20" s="1"/>
  <c r="AR66" i="20"/>
  <c r="AV51" i="20"/>
  <c r="O51" i="20"/>
  <c r="BC36" i="20"/>
  <c r="AM36" i="20"/>
  <c r="BI21" i="20"/>
  <c r="BL21" i="20" s="1"/>
  <c r="BM66" i="20"/>
  <c r="AQ66" i="20"/>
  <c r="BQ51" i="20"/>
  <c r="CC51" i="20" s="1"/>
  <c r="AU51" i="20"/>
  <c r="AT36" i="20"/>
  <c r="BA21" i="20"/>
  <c r="O21" i="20"/>
  <c r="BC21" i="20"/>
  <c r="AO21" i="20"/>
  <c r="AV21" i="20"/>
  <c r="AT21" i="20"/>
  <c r="CN52" i="20"/>
  <c r="AT67" i="20"/>
  <c r="BQ67" i="20"/>
  <c r="CC67" i="20" s="1"/>
  <c r="AT52" i="20"/>
  <c r="AJ52" i="20"/>
  <c r="BQ37" i="20"/>
  <c r="CC37" i="20" s="1"/>
  <c r="AK22" i="20"/>
  <c r="AM22" i="20"/>
  <c r="O37" i="20"/>
  <c r="CM52" i="20"/>
  <c r="BE67" i="20"/>
  <c r="BH67" i="20" s="1"/>
  <c r="BM67" i="20"/>
  <c r="AP52" i="20"/>
  <c r="BM52" i="20"/>
  <c r="BN52" i="20"/>
  <c r="BT52" i="20" s="1"/>
  <c r="AQ37" i="20"/>
  <c r="AO22" i="20"/>
  <c r="AQ22" i="20"/>
  <c r="AZ22" i="20"/>
  <c r="AY67" i="20"/>
  <c r="BD37" i="20"/>
  <c r="CK37" i="20"/>
  <c r="T22" i="20"/>
  <c r="R37" i="20"/>
  <c r="T67" i="20"/>
  <c r="AK67" i="20"/>
  <c r="AM67" i="20"/>
  <c r="AK52" i="20"/>
  <c r="AR52" i="20"/>
  <c r="AK37" i="20"/>
  <c r="AR37" i="20"/>
  <c r="AS22" i="20"/>
  <c r="AX67" i="20"/>
  <c r="AX52" i="20"/>
  <c r="AL22" i="20"/>
  <c r="CK67" i="20"/>
  <c r="AX37" i="20"/>
  <c r="CM68" i="20"/>
  <c r="BO23" i="20"/>
  <c r="BW23" i="20" s="1"/>
  <c r="AW23" i="20"/>
  <c r="BC23" i="20"/>
  <c r="BI53" i="20"/>
  <c r="BL53" i="20" s="1"/>
  <c r="AR53" i="20"/>
  <c r="O38" i="20"/>
  <c r="AM38" i="20"/>
  <c r="AX68" i="20"/>
  <c r="AZ68" i="20"/>
  <c r="BC53" i="20"/>
  <c r="BN38" i="20"/>
  <c r="BT38" i="20" s="1"/>
  <c r="BP68" i="20"/>
  <c r="BZ68" i="20" s="1"/>
  <c r="BN68" i="20"/>
  <c r="BT68" i="20" s="1"/>
  <c r="P68" i="20"/>
  <c r="AR23" i="20"/>
  <c r="AY23" i="20"/>
  <c r="BE53" i="20"/>
  <c r="BH53" i="20" s="1"/>
  <c r="CN38" i="20"/>
  <c r="AR69" i="20"/>
  <c r="AM23" i="20"/>
  <c r="AM53" i="20"/>
  <c r="AT38" i="20"/>
  <c r="AU68" i="20"/>
  <c r="AR68" i="20"/>
  <c r="BC68" i="20"/>
  <c r="CO38" i="20"/>
  <c r="AU69" i="20"/>
  <c r="AQ23" i="20"/>
  <c r="AP23" i="20"/>
  <c r="AZ53" i="20"/>
  <c r="BO38" i="20"/>
  <c r="BW38" i="20" s="1"/>
  <c r="AU38" i="20"/>
  <c r="AQ68" i="20"/>
  <c r="AZ38" i="20"/>
  <c r="CM53" i="20"/>
  <c r="P23" i="20"/>
  <c r="AT53" i="20"/>
  <c r="BB38" i="20"/>
  <c r="AJ69" i="20"/>
  <c r="CO70" i="20"/>
  <c r="CM24" i="20"/>
  <c r="AL54" i="20"/>
  <c r="H54" i="20"/>
  <c r="I55" i="20"/>
  <c r="AW70" i="20"/>
  <c r="BN24" i="20"/>
  <c r="BT24" i="20" s="1"/>
  <c r="AV24" i="20"/>
  <c r="H24" i="20"/>
  <c r="AJ39" i="20"/>
  <c r="AW24" i="20"/>
  <c r="BC39" i="20"/>
  <c r="AW55" i="20"/>
  <c r="BA24" i="20"/>
  <c r="AM39" i="20"/>
  <c r="BA69" i="20"/>
  <c r="CM69" i="20"/>
  <c r="AV69" i="20"/>
  <c r="BB54" i="20"/>
  <c r="AY54" i="20"/>
  <c r="AT55" i="20"/>
  <c r="BO70" i="20"/>
  <c r="BW70" i="20" s="1"/>
  <c r="AR70" i="20"/>
  <c r="AU24" i="20"/>
  <c r="AN24" i="20"/>
  <c r="I39" i="20"/>
  <c r="AU39" i="20"/>
  <c r="AR39" i="20"/>
  <c r="AY70" i="20"/>
  <c r="O24" i="20"/>
  <c r="BB69" i="20"/>
  <c r="CN69" i="20"/>
  <c r="H69" i="20"/>
  <c r="BC54" i="20"/>
  <c r="I54" i="20"/>
  <c r="AS54" i="20"/>
  <c r="BN55" i="20"/>
  <c r="BT55" i="20" s="1"/>
  <c r="AL70" i="20"/>
  <c r="BD70" i="20"/>
  <c r="CK11" i="20"/>
  <c r="CK7" i="20"/>
  <c r="AN77" i="20"/>
  <c r="BP46" i="20"/>
  <c r="BZ46" i="20" s="1"/>
  <c r="P76" i="20"/>
  <c r="AW75" i="20"/>
  <c r="AY45" i="20"/>
  <c r="AS77" i="20"/>
  <c r="BN47" i="20"/>
  <c r="BT47" i="20" s="1"/>
  <c r="AW76" i="20"/>
  <c r="AQ46" i="20"/>
  <c r="AZ45" i="20"/>
  <c r="BM45" i="20"/>
  <c r="AX47" i="20"/>
  <c r="O46" i="20"/>
  <c r="P32" i="20"/>
  <c r="AL61" i="20"/>
  <c r="P31" i="20"/>
  <c r="BC60" i="20"/>
  <c r="T32" i="20"/>
  <c r="AP61" i="20"/>
  <c r="CN31" i="20"/>
  <c r="AR60" i="20"/>
  <c r="AK62" i="20"/>
  <c r="BM61" i="20"/>
  <c r="Q30" i="20"/>
  <c r="Z30" i="20" s="1"/>
  <c r="AS60" i="20"/>
  <c r="AO62" i="20"/>
  <c r="CN32" i="20"/>
  <c r="CM60" i="20"/>
  <c r="AW89" i="20"/>
  <c r="AY89" i="20"/>
  <c r="H89" i="20"/>
  <c r="CM28" i="20"/>
  <c r="AC28" i="20" s="1"/>
  <c r="CN88" i="20"/>
  <c r="BC88" i="20"/>
  <c r="BM88" i="20"/>
  <c r="AV87" i="20"/>
  <c r="BN87" i="20"/>
  <c r="BT87" i="20" s="1"/>
  <c r="CK72" i="20"/>
  <c r="CO66" i="20"/>
  <c r="AI66" i="20" s="1"/>
  <c r="BI85" i="20"/>
  <c r="BL85" i="20" s="1"/>
  <c r="CM85" i="20"/>
  <c r="AC85" i="20" s="1"/>
  <c r="AM85" i="20"/>
  <c r="BC81" i="20"/>
  <c r="CM21" i="20"/>
  <c r="AL81" i="20"/>
  <c r="CO83" i="20"/>
  <c r="AQ81" i="20"/>
  <c r="AZ86" i="20"/>
  <c r="BA84" i="20"/>
  <c r="AN84" i="20"/>
  <c r="O82" i="20"/>
  <c r="BI86" i="20"/>
  <c r="BL86" i="20" s="1"/>
  <c r="AP82" i="20"/>
  <c r="O86" i="20"/>
  <c r="BD83" i="20"/>
  <c r="AR86" i="20"/>
  <c r="AZ83" i="20"/>
  <c r="P21" i="20"/>
  <c r="BO66" i="20"/>
  <c r="BW66" i="20" s="1"/>
  <c r="H51" i="20"/>
  <c r="AJ51" i="20"/>
  <c r="BQ66" i="20"/>
  <c r="CC66" i="20" s="1"/>
  <c r="BP36" i="20"/>
  <c r="BZ36" i="20" s="1"/>
  <c r="AS21" i="20"/>
  <c r="I21" i="20"/>
  <c r="BP67" i="20"/>
  <c r="BZ67" i="20" s="1"/>
  <c r="AS52" i="20"/>
  <c r="AN37" i="20"/>
  <c r="AW22" i="20"/>
  <c r="S67" i="20"/>
  <c r="AO52" i="20"/>
  <c r="BN37" i="20"/>
  <c r="BT37" i="20" s="1"/>
  <c r="I67" i="20"/>
  <c r="BA52" i="20"/>
  <c r="AX22" i="20"/>
  <c r="CM37" i="20"/>
  <c r="CM23" i="20"/>
  <c r="BN53" i="20"/>
  <c r="BT53" i="20" s="1"/>
  <c r="AK68" i="20"/>
  <c r="O23" i="20"/>
  <c r="AM68" i="20"/>
  <c r="BP23" i="20"/>
  <c r="BZ23" i="20" s="1"/>
  <c r="AV68" i="20"/>
  <c r="Q53" i="20"/>
  <c r="Z53" i="20" s="1"/>
  <c r="O53" i="20"/>
  <c r="BM68" i="20"/>
  <c r="BQ69" i="20"/>
  <c r="CC69" i="20" s="1"/>
  <c r="BI54" i="20"/>
  <c r="BL54" i="20" s="1"/>
  <c r="BP55" i="20"/>
  <c r="BZ55" i="20" s="1"/>
  <c r="AL24" i="20"/>
  <c r="AT24" i="20"/>
  <c r="BC24" i="20"/>
  <c r="CN24" i="20"/>
  <c r="T54" i="20"/>
  <c r="AQ70" i="20"/>
  <c r="AJ24" i="20"/>
  <c r="AP54" i="20"/>
  <c r="CN70" i="20"/>
  <c r="AF70" i="20" s="1"/>
  <c r="BD54" i="20"/>
  <c r="BB70" i="20"/>
  <c r="BD24" i="20"/>
  <c r="S24" i="20"/>
  <c r="AK70" i="20"/>
  <c r="BE39" i="20"/>
  <c r="BH39" i="20" s="1"/>
  <c r="CO39" i="20"/>
  <c r="Q39" i="20"/>
  <c r="Z39" i="20" s="1"/>
  <c r="CK55" i="20"/>
  <c r="AO55" i="20"/>
  <c r="BI55" i="20"/>
  <c r="BL55" i="20" s="1"/>
  <c r="BA25" i="20"/>
  <c r="R25" i="20"/>
  <c r="BP40" i="20"/>
  <c r="BZ40" i="20" s="1"/>
  <c r="AY40" i="20"/>
  <c r="BQ25" i="20"/>
  <c r="CC25" i="20" s="1"/>
  <c r="CK25" i="20"/>
  <c r="BQ40" i="20"/>
  <c r="CC40" i="20" s="1"/>
  <c r="AO40" i="20"/>
  <c r="CO25" i="20"/>
  <c r="AQ55" i="20"/>
  <c r="AM55" i="20"/>
  <c r="BE25" i="20"/>
  <c r="BH25" i="20" s="1"/>
  <c r="Q40" i="20"/>
  <c r="Z40" i="20" s="1"/>
  <c r="BC25" i="20"/>
  <c r="BA40" i="20"/>
  <c r="AN40" i="20"/>
  <c r="BN40" i="20"/>
  <c r="BT40" i="20" s="1"/>
  <c r="O71" i="20"/>
  <c r="P71" i="20"/>
  <c r="Q56" i="20"/>
  <c r="Z56" i="20" s="1"/>
  <c r="AR41" i="20"/>
  <c r="BI26" i="20"/>
  <c r="BL26" i="20" s="1"/>
  <c r="AX71" i="20"/>
  <c r="I56" i="20"/>
  <c r="BO56" i="20"/>
  <c r="BW56" i="20" s="1"/>
  <c r="BA26" i="20"/>
  <c r="BN71" i="20"/>
  <c r="BT71" i="20" s="1"/>
  <c r="BQ56" i="20"/>
  <c r="CC56" i="20" s="1"/>
  <c r="O56" i="20"/>
  <c r="AL41" i="20"/>
  <c r="AK41" i="20"/>
  <c r="AT41" i="20"/>
  <c r="Q26" i="20"/>
  <c r="Z26" i="20" s="1"/>
  <c r="S26" i="20"/>
  <c r="AT71" i="20"/>
  <c r="AM71" i="20"/>
  <c r="BI56" i="20"/>
  <c r="BL56" i="20" s="1"/>
  <c r="AN41" i="20"/>
  <c r="BQ41" i="20"/>
  <c r="CC41" i="20" s="1"/>
  <c r="BD26" i="20"/>
  <c r="AT26" i="20"/>
  <c r="BM57" i="20"/>
  <c r="R72" i="20"/>
  <c r="BD27" i="20"/>
  <c r="BE27" i="20"/>
  <c r="BH27" i="20" s="1"/>
  <c r="BC27" i="20"/>
  <c r="BB42" i="20"/>
  <c r="S42" i="20"/>
  <c r="BD72" i="20"/>
  <c r="BO72" i="20"/>
  <c r="BW72" i="20" s="1"/>
  <c r="AW42" i="20"/>
  <c r="AL57" i="20"/>
  <c r="AL72" i="20"/>
  <c r="Q42" i="20"/>
  <c r="Z42" i="20" s="1"/>
  <c r="AQ42" i="20"/>
  <c r="BP57" i="20"/>
  <c r="BZ57" i="20" s="1"/>
  <c r="R57" i="20"/>
  <c r="P72" i="20"/>
  <c r="BB72" i="20"/>
  <c r="BQ27" i="20"/>
  <c r="CC27" i="20" s="1"/>
  <c r="BA27" i="20"/>
  <c r="AP57" i="20"/>
  <c r="T57" i="20"/>
  <c r="AU72" i="20"/>
  <c r="AS27" i="20"/>
  <c r="I42" i="20"/>
  <c r="AM42" i="20"/>
  <c r="AL27" i="20"/>
  <c r="AN42" i="20"/>
  <c r="BD42" i="20"/>
  <c r="AT43" i="20"/>
  <c r="AU28" i="20"/>
  <c r="AN28" i="20"/>
  <c r="P73" i="20"/>
  <c r="BQ73" i="20"/>
  <c r="CC73" i="20" s="1"/>
  <c r="AV28" i="20"/>
  <c r="BA28" i="20"/>
  <c r="BA73" i="20"/>
  <c r="AS73" i="20"/>
  <c r="AJ43" i="20"/>
  <c r="T43" i="20"/>
  <c r="AM58" i="20"/>
  <c r="BI28" i="20"/>
  <c r="BL28" i="20" s="1"/>
  <c r="AS28" i="20"/>
  <c r="BE73" i="20"/>
  <c r="BH73" i="20" s="1"/>
  <c r="BP43" i="20"/>
  <c r="BZ43" i="20" s="1"/>
  <c r="O43" i="20"/>
  <c r="AR58" i="20"/>
  <c r="AW58" i="20"/>
  <c r="BD28" i="20"/>
  <c r="I28" i="20"/>
  <c r="BB73" i="20"/>
  <c r="BM73" i="20"/>
  <c r="BI43" i="20"/>
  <c r="BL43" i="20" s="1"/>
  <c r="BM58" i="20"/>
  <c r="AT74" i="20"/>
  <c r="BA74" i="20"/>
  <c r="P74" i="20"/>
  <c r="P59" i="20"/>
  <c r="BE59" i="20"/>
  <c r="BH59" i="20" s="1"/>
  <c r="BP59" i="20"/>
  <c r="BZ59" i="20" s="1"/>
  <c r="AW29" i="20"/>
  <c r="AM44" i="20"/>
  <c r="AZ74" i="20"/>
  <c r="S74" i="20"/>
  <c r="BA59" i="20"/>
  <c r="BO59" i="20"/>
  <c r="BW59" i="20" s="1"/>
  <c r="BB29" i="20"/>
  <c r="BQ29" i="20"/>
  <c r="CC29" i="20" s="1"/>
  <c r="AR29" i="20"/>
  <c r="H44" i="20"/>
  <c r="P44" i="20"/>
  <c r="AQ59" i="20"/>
  <c r="R29" i="20"/>
  <c r="BP29" i="20"/>
  <c r="BZ29" i="20" s="1"/>
  <c r="AL74" i="20"/>
  <c r="BM59" i="20"/>
  <c r="H29" i="20"/>
  <c r="BI44" i="20"/>
  <c r="BL44" i="20" s="1"/>
  <c r="BD29" i="20"/>
  <c r="O44" i="20"/>
  <c r="AW74" i="20"/>
  <c r="T74" i="20"/>
  <c r="AU74" i="20"/>
  <c r="BI59" i="20"/>
  <c r="BL59" i="20" s="1"/>
  <c r="BB44" i="20"/>
  <c r="BE44" i="20"/>
  <c r="BH44" i="20" s="1"/>
  <c r="BM44" i="20"/>
  <c r="CN17" i="20"/>
  <c r="CO13" i="20"/>
  <c r="AX90" i="20"/>
  <c r="AJ91" i="20"/>
  <c r="BP91" i="20"/>
  <c r="BZ91" i="20" s="1"/>
  <c r="BC77" i="20"/>
  <c r="S46" i="20"/>
  <c r="I45" i="20"/>
  <c r="AX76" i="20"/>
  <c r="BE75" i="20"/>
  <c r="BH75" i="20" s="1"/>
  <c r="AP76" i="20"/>
  <c r="AN47" i="20"/>
  <c r="O76" i="20"/>
  <c r="I75" i="20"/>
  <c r="BC45" i="20"/>
  <c r="O77" i="20"/>
  <c r="AR47" i="20"/>
  <c r="CO45" i="20"/>
  <c r="AX32" i="20"/>
  <c r="BE61" i="20"/>
  <c r="BH61" i="20" s="1"/>
  <c r="T31" i="20"/>
  <c r="S60" i="20"/>
  <c r="BQ62" i="20"/>
  <c r="CC62" i="20" s="1"/>
  <c r="AL32" i="20"/>
  <c r="BI61" i="20"/>
  <c r="BL61" i="20" s="1"/>
  <c r="AV30" i="20"/>
  <c r="AU60" i="20"/>
  <c r="AP62" i="20"/>
  <c r="S32" i="20"/>
  <c r="AU31" i="20"/>
  <c r="BN30" i="20"/>
  <c r="BT30" i="20" s="1"/>
  <c r="I61" i="20"/>
  <c r="BM32" i="20"/>
  <c r="CK44" i="20"/>
  <c r="I89" i="20"/>
  <c r="BB89" i="20"/>
  <c r="BE89" i="20"/>
  <c r="BH89" i="20" s="1"/>
  <c r="S88" i="20"/>
  <c r="AY88" i="20"/>
  <c r="AR88" i="20"/>
  <c r="AO88" i="20"/>
  <c r="CO87" i="20"/>
  <c r="AO87" i="20"/>
  <c r="AQ87" i="20"/>
  <c r="CK84" i="20"/>
  <c r="AJ85" i="20"/>
  <c r="CM36" i="20"/>
  <c r="T85" i="20"/>
  <c r="AR81" i="20"/>
  <c r="CO41" i="20"/>
  <c r="BC85" i="20"/>
  <c r="CN51" i="20"/>
  <c r="AW85" i="20"/>
  <c r="AT81" i="20"/>
  <c r="H84" i="20"/>
  <c r="AP81" i="20"/>
  <c r="S86" i="20"/>
  <c r="AR84" i="20"/>
  <c r="BN83" i="20"/>
  <c r="BT83" i="20" s="1"/>
  <c r="Q84" i="20"/>
  <c r="Z84" i="20" s="1"/>
  <c r="S82" i="20"/>
  <c r="AO86" i="20"/>
  <c r="AL82" i="20"/>
  <c r="AQ86" i="20"/>
  <c r="R51" i="20"/>
  <c r="Q66" i="20"/>
  <c r="Z66" i="20" s="1"/>
  <c r="AT51" i="20"/>
  <c r="AW66" i="20"/>
  <c r="AZ36" i="20"/>
  <c r="AV66" i="20"/>
  <c r="BM36" i="20"/>
  <c r="AU66" i="20"/>
  <c r="AX36" i="20"/>
  <c r="AX21" i="20"/>
  <c r="CN22" i="20"/>
  <c r="AS67" i="20"/>
  <c r="AV52" i="20"/>
  <c r="BI22" i="20"/>
  <c r="BL22" i="20" s="1"/>
  <c r="CO22" i="20"/>
  <c r="AI22" i="20" s="1"/>
  <c r="BP22" i="20"/>
  <c r="BZ22" i="20" s="1"/>
  <c r="AZ52" i="20"/>
  <c r="AN52" i="20"/>
  <c r="P67" i="20"/>
  <c r="R22" i="20"/>
  <c r="Q38" i="20"/>
  <c r="Z38" i="20" s="1"/>
  <c r="BD23" i="20"/>
  <c r="AX38" i="20"/>
  <c r="AL23" i="20"/>
  <c r="H23" i="20"/>
  <c r="CN53" i="20"/>
  <c r="AF53" i="20" s="1"/>
  <c r="I23" i="20"/>
  <c r="H38" i="20"/>
  <c r="Q68" i="20"/>
  <c r="Z68" i="20" s="1"/>
  <c r="AK53" i="20"/>
  <c r="AP68" i="20"/>
  <c r="AU53" i="20"/>
  <c r="CK39" i="20"/>
  <c r="AT54" i="20"/>
  <c r="AU70" i="20"/>
  <c r="BE24" i="20"/>
  <c r="BH24" i="20" s="1"/>
  <c r="BP39" i="20"/>
  <c r="BZ39" i="20" s="1"/>
  <c r="BI39" i="20"/>
  <c r="BL39" i="20" s="1"/>
  <c r="AP69" i="20"/>
  <c r="T24" i="20"/>
  <c r="AV39" i="20"/>
  <c r="S39" i="20"/>
  <c r="CO24" i="20"/>
  <c r="AO70" i="20"/>
  <c r="AT39" i="20"/>
  <c r="BQ24" i="20"/>
  <c r="CC24" i="20" s="1"/>
  <c r="AN39" i="20"/>
  <c r="BP69" i="20"/>
  <c r="BZ69" i="20" s="1"/>
  <c r="AY69" i="20"/>
  <c r="R69" i="20"/>
  <c r="P55" i="20"/>
  <c r="AO25" i="20"/>
  <c r="P25" i="20"/>
  <c r="BO25" i="20"/>
  <c r="BW25" i="20" s="1"/>
  <c r="AT40" i="20"/>
  <c r="BP25" i="20"/>
  <c r="BZ25" i="20" s="1"/>
  <c r="BO40" i="20"/>
  <c r="BW40" i="20" s="1"/>
  <c r="BD40" i="20"/>
  <c r="R55" i="20"/>
  <c r="AV40" i="20"/>
  <c r="AL55" i="20"/>
  <c r="O55" i="20"/>
  <c r="CO55" i="20"/>
  <c r="T55" i="20"/>
  <c r="Q55" i="20"/>
  <c r="Z55" i="20" s="1"/>
  <c r="AJ25" i="20"/>
  <c r="P40" i="20"/>
  <c r="AT25" i="20"/>
  <c r="AK40" i="20"/>
  <c r="BB40" i="20"/>
  <c r="R71" i="20"/>
  <c r="AJ56" i="20"/>
  <c r="BA56" i="20"/>
  <c r="BC41" i="20"/>
  <c r="P41" i="20"/>
  <c r="BC26" i="20"/>
  <c r="T26" i="20"/>
  <c r="AK71" i="20"/>
  <c r="AV71" i="20"/>
  <c r="AS56" i="20"/>
  <c r="AW56" i="20"/>
  <c r="BA41" i="20"/>
  <c r="BN41" i="20"/>
  <c r="BT41" i="20" s="1"/>
  <c r="R26" i="20"/>
  <c r="BQ26" i="20"/>
  <c r="CC26" i="20" s="1"/>
  <c r="AW71" i="20"/>
  <c r="AP71" i="20"/>
  <c r="S56" i="20"/>
  <c r="BN56" i="20"/>
  <c r="BT56" i="20" s="1"/>
  <c r="O41" i="20"/>
  <c r="AJ41" i="20"/>
  <c r="BI41" i="20"/>
  <c r="BL41" i="20" s="1"/>
  <c r="AX26" i="20"/>
  <c r="AW26" i="20"/>
  <c r="AO71" i="20"/>
  <c r="AZ56" i="20"/>
  <c r="BP56" i="20"/>
  <c r="BZ56" i="20" s="1"/>
  <c r="AU56" i="20"/>
  <c r="T56" i="20"/>
  <c r="AL26" i="20"/>
  <c r="H26" i="20"/>
  <c r="H57" i="20"/>
  <c r="AY57" i="20"/>
  <c r="Q72" i="20"/>
  <c r="Z72" i="20" s="1"/>
  <c r="AM27" i="20"/>
  <c r="BI27" i="20"/>
  <c r="BL27" i="20" s="1"/>
  <c r="AU42" i="20"/>
  <c r="AS42" i="20"/>
  <c r="BN72" i="20"/>
  <c r="BT72" i="20" s="1"/>
  <c r="T27" i="20"/>
  <c r="AK57" i="20"/>
  <c r="BA57" i="20"/>
  <c r="AP42" i="20"/>
  <c r="BO42" i="20"/>
  <c r="BW42" i="20" s="1"/>
  <c r="BA42" i="20"/>
  <c r="P57" i="20"/>
  <c r="BI57" i="20"/>
  <c r="BL57" i="20" s="1"/>
  <c r="AN57" i="20"/>
  <c r="BA72" i="20"/>
  <c r="I72" i="20"/>
  <c r="AV57" i="20"/>
  <c r="AJ57" i="20"/>
  <c r="AX72" i="20"/>
  <c r="AP72" i="20"/>
  <c r="AO72" i="20"/>
  <c r="P27" i="20"/>
  <c r="AZ42" i="20"/>
  <c r="H42" i="20"/>
  <c r="Q27" i="20"/>
  <c r="Z27" i="20" s="1"/>
  <c r="AK42" i="20"/>
  <c r="AO42" i="20"/>
  <c r="AQ43" i="20"/>
  <c r="BO58" i="20"/>
  <c r="BW58" i="20" s="1"/>
  <c r="AX58" i="20"/>
  <c r="AW28" i="20"/>
  <c r="AQ28" i="20"/>
  <c r="I73" i="20"/>
  <c r="AQ73" i="20"/>
  <c r="BC73" i="20"/>
  <c r="AL73" i="20"/>
  <c r="BO73" i="20"/>
  <c r="BW73" i="20" s="1"/>
  <c r="AY73" i="20"/>
  <c r="AY43" i="20"/>
  <c r="BO43" i="20"/>
  <c r="BW43" i="20" s="1"/>
  <c r="R58" i="20"/>
  <c r="AJ58" i="20"/>
  <c r="BB58" i="20"/>
  <c r="AY28" i="20"/>
  <c r="BN73" i="20"/>
  <c r="BT73" i="20" s="1"/>
  <c r="AL43" i="20"/>
  <c r="AX43" i="20"/>
  <c r="BI58" i="20"/>
  <c r="BL58" i="20" s="1"/>
  <c r="T28" i="20"/>
  <c r="AP73" i="20"/>
  <c r="AW43" i="20"/>
  <c r="R43" i="20"/>
  <c r="AQ58" i="20"/>
  <c r="T58" i="20"/>
  <c r="AY74" i="20"/>
  <c r="BP74" i="20"/>
  <c r="BZ74" i="20" s="1"/>
  <c r="AN59" i="20"/>
  <c r="Q59" i="20"/>
  <c r="Z59" i="20" s="1"/>
  <c r="S29" i="20"/>
  <c r="AN29" i="20"/>
  <c r="AT44" i="20"/>
  <c r="AX74" i="20"/>
  <c r="AR74" i="20"/>
  <c r="AL59" i="20"/>
  <c r="BM29" i="20"/>
  <c r="AU29" i="20"/>
  <c r="AT29" i="20"/>
  <c r="AX44" i="20"/>
  <c r="AJ44" i="20"/>
  <c r="BB59" i="20"/>
  <c r="AZ29" i="20"/>
  <c r="BP44" i="20"/>
  <c r="BZ44" i="20" s="1"/>
  <c r="AP29" i="20"/>
  <c r="O29" i="20"/>
  <c r="AZ44" i="20"/>
  <c r="AJ29" i="20"/>
  <c r="BN29" i="20"/>
  <c r="BT29" i="20" s="1"/>
  <c r="R44" i="20"/>
  <c r="AV74" i="20"/>
  <c r="BB74" i="20"/>
  <c r="AT59" i="20"/>
  <c r="AP44" i="20"/>
  <c r="Q90" i="20"/>
  <c r="Z90" i="20" s="1"/>
  <c r="CM11" i="20"/>
  <c r="AZ91" i="20"/>
  <c r="AO76" i="20"/>
  <c r="BB45" i="20"/>
  <c r="AU47" i="20"/>
  <c r="BN45" i="20"/>
  <c r="BT45" i="20" s="1"/>
  <c r="CK45" i="20"/>
  <c r="AU77" i="20"/>
  <c r="BP76" i="20"/>
  <c r="BZ76" i="20" s="1"/>
  <c r="BM46" i="20"/>
  <c r="AJ75" i="20"/>
  <c r="BB46" i="20"/>
  <c r="AY77" i="20"/>
  <c r="BQ76" i="20"/>
  <c r="CC76" i="20" s="1"/>
  <c r="R62" i="20"/>
  <c r="BC32" i="20"/>
  <c r="AY31" i="20"/>
  <c r="AN30" i="20"/>
  <c r="BB31" i="20"/>
  <c r="O62" i="20"/>
  <c r="P61" i="20"/>
  <c r="BI31" i="20"/>
  <c r="BL31" i="20" s="1"/>
  <c r="AP31" i="20"/>
  <c r="BD62" i="20"/>
  <c r="CN61" i="20"/>
  <c r="AU30" i="20"/>
  <c r="CN60" i="20"/>
  <c r="AF60" i="20" s="1"/>
  <c r="CK60" i="20"/>
  <c r="AJ32" i="20"/>
  <c r="O31" i="20"/>
  <c r="S89" i="20"/>
  <c r="BI89" i="20"/>
  <c r="BL89" i="20" s="1"/>
  <c r="CO59" i="20"/>
  <c r="CO43" i="20"/>
  <c r="AI43" i="20" s="1"/>
  <c r="CN43" i="20"/>
  <c r="AF43" i="20" s="1"/>
  <c r="CM73" i="20"/>
  <c r="CM58" i="20"/>
  <c r="R87" i="20"/>
  <c r="CM42" i="20"/>
  <c r="AT87" i="20"/>
  <c r="BP87" i="20"/>
  <c r="BZ87" i="20" s="1"/>
  <c r="BA85" i="20"/>
  <c r="CN26" i="20"/>
  <c r="AF26" i="20" s="1"/>
  <c r="AQ85" i="20"/>
  <c r="CN36" i="20"/>
  <c r="AR85" i="20"/>
  <c r="BD81" i="20"/>
  <c r="CO56" i="20"/>
  <c r="AI56" i="20" s="1"/>
  <c r="BE81" i="20"/>
  <c r="BH81" i="20" s="1"/>
  <c r="BC82" i="20"/>
  <c r="AZ82" i="20"/>
  <c r="T84" i="20"/>
  <c r="P83" i="20"/>
  <c r="H86" i="20"/>
  <c r="AL83" i="20"/>
  <c r="BE82" i="20"/>
  <c r="BH82" i="20" s="1"/>
  <c r="BE84" i="20"/>
  <c r="BH84" i="20" s="1"/>
  <c r="T21" i="20"/>
  <c r="AT66" i="20"/>
  <c r="AS36" i="20"/>
  <c r="AW51" i="20"/>
  <c r="BM21" i="20"/>
  <c r="AZ51" i="20"/>
  <c r="I36" i="20"/>
  <c r="AY51" i="20"/>
  <c r="AR21" i="20"/>
  <c r="AU21" i="20"/>
  <c r="Q37" i="20"/>
  <c r="Z37" i="20" s="1"/>
  <c r="BP52" i="20"/>
  <c r="BZ52" i="20" s="1"/>
  <c r="H52" i="20"/>
  <c r="P52" i="20"/>
  <c r="BI52" i="20"/>
  <c r="BL52" i="20" s="1"/>
  <c r="BM37" i="20"/>
  <c r="BE22" i="20"/>
  <c r="BH22" i="20" s="1"/>
  <c r="BC67" i="20"/>
  <c r="AV37" i="20"/>
  <c r="I37" i="20"/>
  <c r="BD22" i="20"/>
  <c r="R68" i="20"/>
  <c r="AY68" i="20"/>
  <c r="AT69" i="20"/>
  <c r="P38" i="20"/>
  <c r="AR38" i="20"/>
  <c r="R23" i="20"/>
  <c r="AU23" i="20"/>
  <c r="BQ38" i="20"/>
  <c r="CC38" i="20" s="1"/>
  <c r="CO68" i="20"/>
  <c r="AO68" i="20"/>
  <c r="S69" i="20"/>
  <c r="T39" i="20"/>
  <c r="AQ39" i="20"/>
  <c r="Q70" i="20"/>
  <c r="Z70" i="20" s="1"/>
  <c r="CM70" i="20"/>
  <c r="BQ54" i="20"/>
  <c r="CC54" i="20" s="1"/>
  <c r="T70" i="20"/>
  <c r="BB24" i="20"/>
  <c r="BO39" i="20"/>
  <c r="BW39" i="20" s="1"/>
  <c r="AL69" i="20"/>
  <c r="T69" i="20"/>
  <c r="AY24" i="20"/>
  <c r="AX70" i="20"/>
  <c r="AM24" i="20"/>
  <c r="BC69" i="20"/>
  <c r="CK54" i="20"/>
  <c r="W54" i="20" s="1"/>
  <c r="AQ69" i="20"/>
  <c r="CN25" i="20"/>
  <c r="AJ55" i="20"/>
  <c r="BQ55" i="20"/>
  <c r="CC55" i="20" s="1"/>
  <c r="AK55" i="20"/>
  <c r="T40" i="20"/>
  <c r="H40" i="20"/>
  <c r="AS55" i="20"/>
  <c r="BB25" i="20"/>
  <c r="O25" i="20"/>
  <c r="BE55" i="20"/>
  <c r="BH55" i="20" s="1"/>
  <c r="AL40" i="20"/>
  <c r="BO55" i="20"/>
  <c r="BW55" i="20" s="1"/>
  <c r="S25" i="20"/>
  <c r="CM25" i="20"/>
  <c r="BB55" i="20"/>
  <c r="AX55" i="20"/>
  <c r="T25" i="20"/>
  <c r="AK25" i="20"/>
  <c r="AX40" i="20"/>
  <c r="AZ40" i="20"/>
  <c r="AR25" i="20"/>
  <c r="AS40" i="20"/>
  <c r="AQ40" i="20"/>
  <c r="AQ71" i="20"/>
  <c r="AY71" i="20"/>
  <c r="BD41" i="20"/>
  <c r="BO71" i="20"/>
  <c r="BW71" i="20" s="1"/>
  <c r="Q71" i="20"/>
  <c r="Z71" i="20" s="1"/>
  <c r="BC71" i="20"/>
  <c r="AO41" i="20"/>
  <c r="AM41" i="20"/>
  <c r="I26" i="20"/>
  <c r="AQ26" i="20"/>
  <c r="AS26" i="20"/>
  <c r="BE71" i="20"/>
  <c r="BH71" i="20" s="1"/>
  <c r="BC56" i="20"/>
  <c r="BE56" i="20"/>
  <c r="BH56" i="20" s="1"/>
  <c r="BP41" i="20"/>
  <c r="BZ41" i="20" s="1"/>
  <c r="AX41" i="20"/>
  <c r="T41" i="20"/>
  <c r="AO26" i="20"/>
  <c r="BI71" i="20"/>
  <c r="BL71" i="20" s="1"/>
  <c r="P56" i="20"/>
  <c r="AX56" i="20"/>
  <c r="I41" i="20"/>
  <c r="BO26" i="20"/>
  <c r="BW26" i="20" s="1"/>
  <c r="I57" i="20"/>
  <c r="AN72" i="20"/>
  <c r="AR27" i="20"/>
  <c r="BB27" i="20"/>
  <c r="BQ42" i="20"/>
  <c r="CC42" i="20" s="1"/>
  <c r="BN42" i="20"/>
  <c r="BT42" i="20" s="1"/>
  <c r="AT72" i="20"/>
  <c r="AQ27" i="20"/>
  <c r="AK27" i="20"/>
  <c r="AQ57" i="20"/>
  <c r="AV72" i="20"/>
  <c r="AT57" i="20"/>
  <c r="O57" i="20"/>
  <c r="H72" i="20"/>
  <c r="AY27" i="20"/>
  <c r="AU57" i="20"/>
  <c r="AS72" i="20"/>
  <c r="AW72" i="20"/>
  <c r="BP27" i="20"/>
  <c r="BZ27" i="20" s="1"/>
  <c r="S27" i="20"/>
  <c r="AL42" i="20"/>
  <c r="P42" i="20"/>
  <c r="AR42" i="20"/>
  <c r="BN27" i="20"/>
  <c r="BT27" i="20" s="1"/>
  <c r="AW27" i="20"/>
  <c r="BD43" i="20"/>
  <c r="BM43" i="20"/>
  <c r="AZ58" i="20"/>
  <c r="Q58" i="20"/>
  <c r="Z58" i="20" s="1"/>
  <c r="AO28" i="20"/>
  <c r="AM28" i="20"/>
  <c r="AR73" i="20"/>
  <c r="AL28" i="20"/>
  <c r="AR28" i="20"/>
  <c r="S73" i="20"/>
  <c r="AM43" i="20"/>
  <c r="Q43" i="20"/>
  <c r="Z43" i="20" s="1"/>
  <c r="P58" i="20"/>
  <c r="AY58" i="20"/>
  <c r="P28" i="20"/>
  <c r="AT73" i="20"/>
  <c r="BC43" i="20"/>
  <c r="AZ43" i="20"/>
  <c r="AO43" i="20"/>
  <c r="AV58" i="20"/>
  <c r="I58" i="20"/>
  <c r="AJ28" i="20"/>
  <c r="BP28" i="20"/>
  <c r="BZ28" i="20" s="1"/>
  <c r="AO73" i="20"/>
  <c r="R73" i="20"/>
  <c r="BN43" i="20"/>
  <c r="BT43" i="20" s="1"/>
  <c r="AN43" i="20"/>
  <c r="BQ58" i="20"/>
  <c r="CC58" i="20" s="1"/>
  <c r="AL58" i="20"/>
  <c r="H73" i="20"/>
  <c r="AM74" i="20"/>
  <c r="Q74" i="20"/>
  <c r="Z74" i="20" s="1"/>
  <c r="AU59" i="20"/>
  <c r="AK59" i="20"/>
  <c r="AQ29" i="20"/>
  <c r="H74" i="20"/>
  <c r="CM7" i="20"/>
  <c r="AV47" i="20"/>
  <c r="P45" i="20"/>
  <c r="AJ46" i="20"/>
  <c r="AV76" i="20"/>
  <c r="AM30" i="20"/>
  <c r="AM31" i="20"/>
  <c r="AR61" i="20"/>
  <c r="AU62" i="20"/>
  <c r="R89" i="20"/>
  <c r="CN73" i="20"/>
  <c r="AY87" i="20"/>
  <c r="BE85" i="20"/>
  <c r="BH85" i="20" s="1"/>
  <c r="CM81" i="20"/>
  <c r="H83" i="20"/>
  <c r="BQ83" i="20"/>
  <c r="CC83" i="20" s="1"/>
  <c r="BO36" i="20"/>
  <c r="BW36" i="20" s="1"/>
  <c r="AQ36" i="20"/>
  <c r="Q52" i="20"/>
  <c r="Z52" i="20" s="1"/>
  <c r="S22" i="20"/>
  <c r="CO52" i="20"/>
  <c r="T37" i="20"/>
  <c r="H53" i="20"/>
  <c r="BA53" i="20"/>
  <c r="AO38" i="20"/>
  <c r="I70" i="20"/>
  <c r="AO54" i="20"/>
  <c r="BM24" i="20"/>
  <c r="AV54" i="20"/>
  <c r="CK69" i="20"/>
  <c r="AU25" i="20"/>
  <c r="AZ55" i="20"/>
  <c r="CN55" i="20"/>
  <c r="BI25" i="20"/>
  <c r="BL25" i="20" s="1"/>
  <c r="S40" i="20"/>
  <c r="BI40" i="20"/>
  <c r="BL40" i="20" s="1"/>
  <c r="AV26" i="20"/>
  <c r="I71" i="20"/>
  <c r="AQ41" i="20"/>
  <c r="AK26" i="20"/>
  <c r="AL56" i="20"/>
  <c r="O26" i="20"/>
  <c r="BM27" i="20"/>
  <c r="BM72" i="20"/>
  <c r="AZ57" i="20"/>
  <c r="BQ57" i="20"/>
  <c r="CC57" i="20" s="1"/>
  <c r="AX57" i="20"/>
  <c r="BC58" i="20"/>
  <c r="BE28" i="20"/>
  <c r="BH28" i="20" s="1"/>
  <c r="AN73" i="20"/>
  <c r="BE58" i="20"/>
  <c r="BH58" i="20" s="1"/>
  <c r="AP43" i="20"/>
  <c r="AO58" i="20"/>
  <c r="O58" i="20"/>
  <c r="BO74" i="20"/>
  <c r="BW74" i="20" s="1"/>
  <c r="BI29" i="20"/>
  <c r="BL29" i="20" s="1"/>
  <c r="AN74" i="20"/>
  <c r="I59" i="20"/>
  <c r="AY29" i="20"/>
  <c r="I44" i="20"/>
  <c r="AS29" i="20"/>
  <c r="AJ59" i="20"/>
  <c r="BE74" i="20"/>
  <c r="BH74" i="20" s="1"/>
  <c r="AN44" i="20"/>
  <c r="BD44" i="20"/>
  <c r="BI74" i="20"/>
  <c r="BL74" i="20" s="1"/>
  <c r="S59" i="20"/>
  <c r="AO75" i="20"/>
  <c r="AU46" i="20"/>
  <c r="T75" i="20"/>
  <c r="I62" i="20"/>
  <c r="BE60" i="20"/>
  <c r="BH60" i="20" s="1"/>
  <c r="AT30" i="20"/>
  <c r="AZ31" i="20"/>
  <c r="AV61" i="20"/>
  <c r="BA89" i="20"/>
  <c r="CO27" i="20"/>
  <c r="CK71" i="20"/>
  <c r="AX81" i="20"/>
  <c r="AP84" i="20"/>
  <c r="I66" i="20"/>
  <c r="AN67" i="20"/>
  <c r="BA67" i="20"/>
  <c r="R53" i="20"/>
  <c r="CK53" i="20"/>
  <c r="BO53" i="20"/>
  <c r="BW53" i="20" s="1"/>
  <c r="AZ39" i="20"/>
  <c r="P39" i="20"/>
  <c r="BD69" i="20"/>
  <c r="AR55" i="20"/>
  <c r="AW69" i="20"/>
  <c r="AX25" i="20"/>
  <c r="Q25" i="20"/>
  <c r="Z25" i="20" s="1"/>
  <c r="AP55" i="20"/>
  <c r="H25" i="20"/>
  <c r="AV56" i="20"/>
  <c r="BM26" i="20"/>
  <c r="H56" i="20"/>
  <c r="BE26" i="20"/>
  <c r="BH26" i="20" s="1"/>
  <c r="AZ71" i="20"/>
  <c r="AK56" i="20"/>
  <c r="P26" i="20"/>
  <c r="AM72" i="20"/>
  <c r="BI72" i="20"/>
  <c r="BL72" i="20" s="1"/>
  <c r="BE42" i="20"/>
  <c r="BH42" i="20" s="1"/>
  <c r="BD57" i="20"/>
  <c r="S72" i="20"/>
  <c r="AR72" i="20"/>
  <c r="AP27" i="20"/>
  <c r="AW73" i="20"/>
  <c r="AK73" i="20"/>
  <c r="BE43" i="20"/>
  <c r="BH43" i="20" s="1"/>
  <c r="AP28" i="20"/>
  <c r="AT28" i="20"/>
  <c r="BN59" i="20"/>
  <c r="BT59" i="20" s="1"/>
  <c r="AK29" i="20"/>
  <c r="AM59" i="20"/>
  <c r="AS59" i="20"/>
  <c r="BE29" i="20"/>
  <c r="BH29" i="20" s="1"/>
  <c r="AV44" i="20"/>
  <c r="AS74" i="20"/>
  <c r="AX29" i="20"/>
  <c r="AO44" i="20"/>
  <c r="AP74" i="20"/>
  <c r="AV59" i="20"/>
  <c r="S44" i="20"/>
  <c r="CK12" i="20"/>
  <c r="O91" i="20"/>
  <c r="AX45" i="20"/>
  <c r="AK32" i="20"/>
  <c r="BN60" i="20"/>
  <c r="BT60" i="20" s="1"/>
  <c r="AY60" i="20"/>
  <c r="AR89" i="20"/>
  <c r="AU88" i="20"/>
  <c r="AK87" i="20"/>
  <c r="BA81" i="20"/>
  <c r="CN83" i="20"/>
  <c r="P82" i="20"/>
  <c r="AX86" i="20"/>
  <c r="BI82" i="20"/>
  <c r="BL82" i="20" s="1"/>
  <c r="S36" i="20"/>
  <c r="AJ36" i="20"/>
  <c r="AW21" i="20"/>
  <c r="AT37" i="20"/>
  <c r="AP37" i="20"/>
  <c r="BA37" i="20"/>
  <c r="AK23" i="20"/>
  <c r="BQ53" i="20"/>
  <c r="CC53" i="20" s="1"/>
  <c r="AV23" i="20"/>
  <c r="BM69" i="20"/>
  <c r="BN54" i="20"/>
  <c r="BT54" i="20" s="1"/>
  <c r="BN70" i="20"/>
  <c r="BT70" i="20" s="1"/>
  <c r="AR54" i="20"/>
  <c r="AO24" i="20"/>
  <c r="AQ54" i="20"/>
  <c r="AY25" i="20"/>
  <c r="BD25" i="20"/>
  <c r="AV25" i="20"/>
  <c r="BC55" i="20"/>
  <c r="BC40" i="20"/>
  <c r="BD71" i="20"/>
  <c r="H41" i="20"/>
  <c r="AU26" i="20"/>
  <c r="BB41" i="20"/>
  <c r="BN26" i="20"/>
  <c r="BT26" i="20" s="1"/>
  <c r="BB56" i="20"/>
  <c r="AS71" i="20"/>
  <c r="AV41" i="20"/>
  <c r="Q57" i="20"/>
  <c r="Z57" i="20" s="1"/>
  <c r="BQ72" i="20"/>
  <c r="CC72" i="20" s="1"/>
  <c r="O42" i="20"/>
  <c r="AJ27" i="20"/>
  <c r="BC42" i="20"/>
  <c r="AZ27" i="20"/>
  <c r="BC72" i="20"/>
  <c r="I43" i="20"/>
  <c r="BM28" i="20"/>
  <c r="AX73" i="20"/>
  <c r="BQ28" i="20"/>
  <c r="CC28" i="20" s="1"/>
  <c r="AU43" i="20"/>
  <c r="BQ43" i="20"/>
  <c r="CC43" i="20" s="1"/>
  <c r="BQ74" i="20"/>
  <c r="CC74" i="20" s="1"/>
  <c r="AX59" i="20"/>
  <c r="T59" i="20"/>
  <c r="R59" i="20"/>
  <c r="O74" i="20"/>
  <c r="BA44" i="20"/>
  <c r="BO44" i="20"/>
  <c r="BW44" i="20" s="1"/>
  <c r="AO90" i="20"/>
  <c r="AL91" i="20"/>
  <c r="AS46" i="20"/>
  <c r="BM47" i="20"/>
  <c r="BO31" i="20"/>
  <c r="BW31" i="20" s="1"/>
  <c r="BE32" i="20"/>
  <c r="BH32" i="20" s="1"/>
  <c r="AQ62" i="20"/>
  <c r="AJ31" i="20"/>
  <c r="CK59" i="20"/>
  <c r="I88" i="20"/>
  <c r="AN87" i="20"/>
  <c r="CN86" i="20"/>
  <c r="H81" i="20"/>
  <c r="BD86" i="20"/>
  <c r="AK84" i="20"/>
  <c r="AJ84" i="20"/>
  <c r="H66" i="20"/>
  <c r="H21" i="20"/>
  <c r="I22" i="20"/>
  <c r="AV22" i="20"/>
  <c r="H67" i="20"/>
  <c r="BC38" i="20"/>
  <c r="S23" i="20"/>
  <c r="R24" i="20"/>
  <c r="P69" i="20"/>
  <c r="H39" i="20"/>
  <c r="BO24" i="20"/>
  <c r="BW24" i="20" s="1"/>
  <c r="AP39" i="20"/>
  <c r="S55" i="20"/>
  <c r="AW40" i="20"/>
  <c r="CM55" i="20"/>
  <c r="AN25" i="20"/>
  <c r="BD55" i="20"/>
  <c r="BM25" i="20"/>
  <c r="AZ25" i="20"/>
  <c r="BP71" i="20"/>
  <c r="BZ71" i="20" s="1"/>
  <c r="AZ41" i="20"/>
  <c r="AY26" i="20"/>
  <c r="BB26" i="20"/>
  <c r="AM56" i="20"/>
  <c r="AW41" i="20"/>
  <c r="AR57" i="20"/>
  <c r="AV27" i="20"/>
  <c r="AW57" i="20"/>
  <c r="BM42" i="20"/>
  <c r="BP72" i="20"/>
  <c r="BZ72" i="20" s="1"/>
  <c r="AO57" i="20"/>
  <c r="I27" i="20"/>
  <c r="BP42" i="20"/>
  <c r="BZ42" i="20" s="1"/>
  <c r="BB43" i="20"/>
  <c r="AZ28" i="20"/>
  <c r="T73" i="20"/>
  <c r="AK58" i="20"/>
  <c r="AV73" i="20"/>
  <c r="BN58" i="20"/>
  <c r="BT58" i="20" s="1"/>
  <c r="BO28" i="20"/>
  <c r="BW28" i="20" s="1"/>
  <c r="I74" i="20"/>
  <c r="BO29" i="20"/>
  <c r="BW29" i="20" s="1"/>
  <c r="BN44" i="20"/>
  <c r="BT44" i="20" s="1"/>
  <c r="O59" i="20"/>
  <c r="T44" i="20"/>
  <c r="BD74" i="20"/>
  <c r="AM29" i="20"/>
  <c r="Q44" i="20"/>
  <c r="Z44" i="20" s="1"/>
  <c r="T29" i="20"/>
  <c r="BQ59" i="20"/>
  <c r="CC59" i="20" s="1"/>
  <c r="AU44" i="20"/>
  <c r="AY44" i="20"/>
  <c r="BF91" i="20"/>
  <c r="CA77" i="20"/>
  <c r="CB77" i="20" s="1"/>
  <c r="BX46" i="20"/>
  <c r="BJ77" i="20"/>
  <c r="U76" i="20"/>
  <c r="AG76" i="20"/>
  <c r="AG75" i="20"/>
  <c r="U62" i="20"/>
  <c r="J62" i="20"/>
  <c r="J54" i="20"/>
  <c r="K54" i="20" s="1"/>
  <c r="J72" i="20"/>
  <c r="BF44" i="20"/>
  <c r="BF45" i="20"/>
  <c r="BJ46" i="20"/>
  <c r="AD77" i="20"/>
  <c r="AE77" i="20" s="1"/>
  <c r="AA77" i="20"/>
  <c r="AG30" i="20"/>
  <c r="BF54" i="20"/>
  <c r="BJ91" i="20"/>
  <c r="BX77" i="20"/>
  <c r="BY77" i="20" s="1"/>
  <c r="AG62" i="20"/>
  <c r="U61" i="20"/>
  <c r="V61" i="20" s="1"/>
  <c r="BF62" i="20"/>
  <c r="AG61" i="20"/>
  <c r="AG32" i="20"/>
  <c r="AD32" i="20"/>
  <c r="J81" i="20"/>
  <c r="AA60" i="20"/>
  <c r="BX32" i="20"/>
  <c r="BF71" i="20"/>
  <c r="J27" i="20"/>
  <c r="BU58" i="20"/>
  <c r="CA59" i="20"/>
  <c r="BX71" i="20"/>
  <c r="X59" i="20"/>
  <c r="BX55" i="20"/>
  <c r="BJ26" i="20"/>
  <c r="U72" i="20"/>
  <c r="U16" i="20"/>
  <c r="BJ90" i="20"/>
  <c r="BU90" i="20"/>
  <c r="X90" i="20"/>
  <c r="AG90" i="20"/>
  <c r="BX90" i="20"/>
  <c r="CA90" i="20"/>
  <c r="AA91" i="20"/>
  <c r="AG91" i="20"/>
  <c r="X91" i="20"/>
  <c r="BR91" i="20"/>
  <c r="CA91" i="20"/>
  <c r="BU77" i="20"/>
  <c r="BX47" i="20"/>
  <c r="J46" i="20"/>
  <c r="AA76" i="20"/>
  <c r="AB76" i="20" s="1"/>
  <c r="U45" i="20"/>
  <c r="J45" i="20"/>
  <c r="X75" i="20"/>
  <c r="BX45" i="20"/>
  <c r="BY45" i="20" s="1"/>
  <c r="X46" i="20"/>
  <c r="X77" i="20"/>
  <c r="J47" i="20"/>
  <c r="BU76" i="20"/>
  <c r="BV76" i="20" s="1"/>
  <c r="BR46" i="20"/>
  <c r="AG46" i="20"/>
  <c r="AD45" i="20"/>
  <c r="BR75" i="20"/>
  <c r="BS75" i="20" s="1"/>
  <c r="BU47" i="20"/>
  <c r="BV47" i="20" s="1"/>
  <c r="U47" i="20"/>
  <c r="BU46" i="20"/>
  <c r="CA76" i="20"/>
  <c r="CA46" i="20"/>
  <c r="U75" i="20"/>
  <c r="BX75" i="20"/>
  <c r="BJ75" i="20"/>
  <c r="AG45" i="20"/>
  <c r="BF77" i="20"/>
  <c r="AA47" i="20"/>
  <c r="BR76" i="20"/>
  <c r="BU45" i="20"/>
  <c r="BU32" i="20"/>
  <c r="U32" i="20"/>
  <c r="J30" i="20"/>
  <c r="BX31" i="20"/>
  <c r="BY31" i="20" s="1"/>
  <c r="J31" i="20"/>
  <c r="AG60" i="20"/>
  <c r="CA60" i="20"/>
  <c r="BJ60" i="20"/>
  <c r="BX62" i="20"/>
  <c r="J32" i="20"/>
  <c r="U31" i="20"/>
  <c r="CA61" i="20"/>
  <c r="AG31" i="20"/>
  <c r="AD30" i="20"/>
  <c r="BR60" i="20"/>
  <c r="AA62" i="20"/>
  <c r="BR61" i="20"/>
  <c r="BS61" i="20" s="1"/>
  <c r="BJ31" i="20"/>
  <c r="BF30" i="20"/>
  <c r="X30" i="20"/>
  <c r="BU62" i="20"/>
  <c r="BJ32" i="20"/>
  <c r="J61" i="20"/>
  <c r="K61" i="20" s="1"/>
  <c r="AA30" i="20"/>
  <c r="BF31" i="20"/>
  <c r="AD60" i="20"/>
  <c r="BR30" i="20"/>
  <c r="BJ62" i="20"/>
  <c r="X32" i="20"/>
  <c r="BX60" i="20"/>
  <c r="X89" i="20"/>
  <c r="BJ89" i="20"/>
  <c r="AD89" i="20"/>
  <c r="J89" i="20"/>
  <c r="U89" i="20"/>
  <c r="BX89" i="20"/>
  <c r="BR88" i="20"/>
  <c r="BU88" i="20"/>
  <c r="AD88" i="20"/>
  <c r="BF88" i="20"/>
  <c r="U88" i="20"/>
  <c r="AA88" i="20"/>
  <c r="CA87" i="20"/>
  <c r="BJ87" i="20"/>
  <c r="AG87" i="20"/>
  <c r="J87" i="20"/>
  <c r="AD87" i="20"/>
  <c r="X87" i="20"/>
  <c r="BR84" i="20"/>
  <c r="X86" i="20"/>
  <c r="Y86" i="20" s="1"/>
  <c r="AD81" i="20"/>
  <c r="BJ85" i="20"/>
  <c r="AA81" i="20"/>
  <c r="U81" i="20"/>
  <c r="BF84" i="20"/>
  <c r="BG84" i="20" s="1"/>
  <c r="BX82" i="20"/>
  <c r="BX85" i="20"/>
  <c r="AA83" i="20"/>
  <c r="X82" i="20"/>
  <c r="BU81" i="20"/>
  <c r="CA84" i="20"/>
  <c r="BU82" i="20"/>
  <c r="J85" i="20"/>
  <c r="BU84" i="20"/>
  <c r="AD82" i="20"/>
  <c r="AD85" i="20"/>
  <c r="CA81" i="20"/>
  <c r="BJ83" i="20"/>
  <c r="X85" i="20"/>
  <c r="AG84" i="20"/>
  <c r="AA85" i="20"/>
  <c r="BF83" i="20"/>
  <c r="J84" i="20"/>
  <c r="BF81" i="20"/>
  <c r="U84" i="20"/>
  <c r="V84" i="20" s="1"/>
  <c r="BU86" i="20"/>
  <c r="BR82" i="20"/>
  <c r="X84" i="20"/>
  <c r="BJ81" i="20"/>
  <c r="BK81" i="20" s="1"/>
  <c r="BX81" i="20"/>
  <c r="BR83" i="20"/>
  <c r="CA82" i="20"/>
  <c r="CB82" i="20" s="1"/>
  <c r="BF85" i="20"/>
  <c r="AG85" i="20"/>
  <c r="AA12" i="20"/>
  <c r="S15" i="10" s="1"/>
  <c r="AA36" i="20"/>
  <c r="BJ36" i="20"/>
  <c r="BK36" i="20" s="1"/>
  <c r="BF66" i="20"/>
  <c r="BR21" i="20"/>
  <c r="AD66" i="20"/>
  <c r="BJ51" i="20"/>
  <c r="J51" i="20"/>
  <c r="BR36" i="20"/>
  <c r="X51" i="20"/>
  <c r="BF36" i="20"/>
  <c r="CA51" i="20"/>
  <c r="U51" i="20"/>
  <c r="V51" i="20" s="1"/>
  <c r="BR66" i="20"/>
  <c r="CA66" i="20"/>
  <c r="CB66" i="20" s="1"/>
  <c r="BJ69" i="20"/>
  <c r="BU54" i="20"/>
  <c r="U70" i="20"/>
  <c r="CA70" i="20"/>
  <c r="U39" i="20"/>
  <c r="X70" i="20"/>
  <c r="AD24" i="20"/>
  <c r="J55" i="20"/>
  <c r="AG39" i="20"/>
  <c r="BR55" i="20"/>
  <c r="BR24" i="20"/>
  <c r="BX69" i="20"/>
  <c r="BY69" i="20" s="1"/>
  <c r="AG54" i="20"/>
  <c r="U54" i="20"/>
  <c r="BJ39" i="20"/>
  <c r="AT10" i="20"/>
  <c r="AG40" i="20"/>
  <c r="O10" i="20"/>
  <c r="AA55" i="20"/>
  <c r="AB55" i="20" s="1"/>
  <c r="BF25" i="20"/>
  <c r="AL6" i="20"/>
  <c r="P9" i="29" s="1"/>
  <c r="BF55" i="20"/>
  <c r="AA25" i="20"/>
  <c r="U40" i="20"/>
  <c r="I17" i="20"/>
  <c r="AG71" i="20"/>
  <c r="AH71" i="20" s="1"/>
  <c r="BU26" i="20"/>
  <c r="AD26" i="20"/>
  <c r="BJ71" i="20"/>
  <c r="BK71" i="20" s="1"/>
  <c r="BR71" i="20"/>
  <c r="CA71" i="20"/>
  <c r="AT11" i="20"/>
  <c r="I12" i="20"/>
  <c r="AA71" i="20"/>
  <c r="BF26" i="20"/>
  <c r="BR41" i="20"/>
  <c r="U41" i="20"/>
  <c r="BX56" i="20"/>
  <c r="BY56" i="20" s="1"/>
  <c r="AA10" i="20"/>
  <c r="S13" i="10" s="1"/>
  <c r="CA56" i="20"/>
  <c r="BX26" i="20"/>
  <c r="BJ56" i="20"/>
  <c r="BK56" i="20" s="1"/>
  <c r="BJ41" i="20"/>
  <c r="O13" i="20"/>
  <c r="BX7" i="20"/>
  <c r="S10" i="33" s="1"/>
  <c r="BJ74" i="20"/>
  <c r="BR74" i="20"/>
  <c r="AA44" i="20"/>
  <c r="CA44" i="20"/>
  <c r="BX59" i="20"/>
  <c r="BY59" i="20" s="1"/>
  <c r="AD74" i="20"/>
  <c r="BO7" i="20"/>
  <c r="AA59" i="20"/>
  <c r="AA29" i="20"/>
  <c r="BU59" i="20"/>
  <c r="X74" i="20"/>
  <c r="BR29" i="20"/>
  <c r="AD59" i="20"/>
  <c r="AD44" i="20"/>
  <c r="BF74" i="20"/>
  <c r="AG29" i="20"/>
  <c r="X44" i="20"/>
  <c r="AG74" i="20"/>
  <c r="BR7" i="20"/>
  <c r="BU8" i="20"/>
  <c r="BO9" i="20"/>
  <c r="BW9" i="20" s="1"/>
  <c r="BO8" i="20"/>
  <c r="BF8" i="20"/>
  <c r="M11" i="32" s="1"/>
  <c r="BE8" i="20"/>
  <c r="BI8" i="20"/>
  <c r="I9" i="20"/>
  <c r="AK7" i="20"/>
  <c r="J8" i="20"/>
  <c r="T25" i="29"/>
  <c r="G26" i="29"/>
  <c r="M23" i="33"/>
  <c r="O21" i="10"/>
  <c r="L26" i="29"/>
  <c r="T23" i="33"/>
  <c r="W21" i="10"/>
  <c r="U22" i="10"/>
  <c r="U24" i="33"/>
  <c r="Y22" i="10"/>
  <c r="O27" i="29"/>
  <c r="H22" i="10"/>
  <c r="O24" i="33"/>
  <c r="G23" i="10"/>
  <c r="K28" i="29"/>
  <c r="E23" i="10"/>
  <c r="U25" i="33"/>
  <c r="AF23" i="10"/>
  <c r="S25" i="33"/>
  <c r="E21" i="30"/>
  <c r="O26" i="33"/>
  <c r="L21" i="30"/>
  <c r="W26" i="33"/>
  <c r="AA26" i="33"/>
  <c r="AE24" i="10"/>
  <c r="Z24" i="10"/>
  <c r="Z25" i="10"/>
  <c r="Q25" i="10"/>
  <c r="I23" i="32"/>
  <c r="K27" i="33"/>
  <c r="U25" i="10"/>
  <c r="I28" i="33"/>
  <c r="J23" i="30"/>
  <c r="O24" i="32"/>
  <c r="K23" i="30"/>
  <c r="S28" i="33"/>
  <c r="N26" i="10"/>
  <c r="H28" i="33"/>
  <c r="AE26" i="10"/>
  <c r="G27" i="10"/>
  <c r="AA27" i="10"/>
  <c r="H25" i="32"/>
  <c r="AC27" i="10"/>
  <c r="M26" i="32"/>
  <c r="AE28" i="10"/>
  <c r="L25" i="30"/>
  <c r="Y28" i="10"/>
  <c r="J25" i="30"/>
  <c r="K27" i="32"/>
  <c r="I27" i="32"/>
  <c r="M27" i="32"/>
  <c r="O28" i="32"/>
  <c r="M27" i="30"/>
  <c r="K27" i="30"/>
  <c r="K28" i="32"/>
  <c r="J28" i="30"/>
  <c r="P24" i="29"/>
  <c r="O21" i="33"/>
  <c r="E22" i="33"/>
  <c r="K25" i="29"/>
  <c r="K23" i="33"/>
  <c r="Y21" i="10"/>
  <c r="AC21" i="10"/>
  <c r="Q27" i="29"/>
  <c r="M24" i="33"/>
  <c r="E24" i="33"/>
  <c r="AC22" i="10"/>
  <c r="N24" i="33"/>
  <c r="Z25" i="33"/>
  <c r="N23" i="10"/>
  <c r="U23" i="10"/>
  <c r="AA23" i="10"/>
  <c r="H22" i="32"/>
  <c r="T24" i="10"/>
  <c r="I26" i="33"/>
  <c r="AC26" i="33"/>
  <c r="W24" i="10"/>
  <c r="Z27" i="33"/>
  <c r="N23" i="32"/>
  <c r="I27" i="33"/>
  <c r="M25" i="10"/>
  <c r="O28" i="33"/>
  <c r="I26" i="10"/>
  <c r="K28" i="33"/>
  <c r="Z28" i="33"/>
  <c r="O25" i="32"/>
  <c r="M25" i="32"/>
  <c r="E25" i="32"/>
  <c r="K28" i="10"/>
  <c r="H28" i="10"/>
  <c r="G26" i="32"/>
  <c r="L24" i="29"/>
  <c r="Z21" i="33"/>
  <c r="AA22" i="33"/>
  <c r="Z22" i="33"/>
  <c r="AF21" i="10"/>
  <c r="O26" i="29"/>
  <c r="P27" i="29"/>
  <c r="Z24" i="33"/>
  <c r="H24" i="33"/>
  <c r="N22" i="10"/>
  <c r="G21" i="32"/>
  <c r="T23" i="10"/>
  <c r="N21" i="32"/>
  <c r="Q24" i="10"/>
  <c r="U24" i="10"/>
  <c r="I22" i="32"/>
  <c r="E26" i="33"/>
  <c r="E22" i="30"/>
  <c r="I25" i="10"/>
  <c r="U27" i="33"/>
  <c r="O26" i="10"/>
  <c r="T28" i="33"/>
  <c r="E28" i="33"/>
  <c r="AG27" i="10"/>
  <c r="K27" i="10"/>
  <c r="E27" i="10"/>
  <c r="I25" i="30"/>
  <c r="H26" i="32"/>
  <c r="L26" i="30"/>
  <c r="E28" i="30"/>
  <c r="K23" i="29"/>
  <c r="T22" i="29"/>
  <c r="P23" i="29"/>
  <c r="P21" i="29"/>
  <c r="T21" i="29"/>
  <c r="E21" i="33"/>
  <c r="N21" i="33"/>
  <c r="Q24" i="29"/>
  <c r="O25" i="29"/>
  <c r="Q22" i="33"/>
  <c r="U21" i="10"/>
  <c r="Q23" i="33"/>
  <c r="AA23" i="33"/>
  <c r="Z23" i="33"/>
  <c r="T27" i="29"/>
  <c r="I22" i="10"/>
  <c r="E27" i="29"/>
  <c r="AE23" i="10"/>
  <c r="H23" i="10"/>
  <c r="G25" i="33"/>
  <c r="T25" i="33"/>
  <c r="M21" i="32"/>
  <c r="AG24" i="10"/>
  <c r="O22" i="32"/>
  <c r="E22" i="32"/>
  <c r="K21" i="30"/>
  <c r="O23" i="32"/>
  <c r="AA25" i="10"/>
  <c r="M27" i="33"/>
  <c r="K22" i="30"/>
  <c r="N27" i="33"/>
  <c r="I23" i="30"/>
  <c r="N28" i="33"/>
  <c r="S26" i="10"/>
  <c r="AA26" i="10"/>
  <c r="AG26" i="10"/>
  <c r="T27" i="10"/>
  <c r="W27" i="10"/>
  <c r="Z27" i="10"/>
  <c r="N28" i="10"/>
  <c r="S28" i="10"/>
  <c r="M28" i="10"/>
  <c r="H27" i="32"/>
  <c r="O27" i="32"/>
  <c r="J27" i="30"/>
  <c r="E21" i="29"/>
  <c r="T23" i="29"/>
  <c r="P22" i="29"/>
  <c r="AC21" i="33"/>
  <c r="Y21" i="33"/>
  <c r="Y22" i="33"/>
  <c r="G22" i="33"/>
  <c r="AC22" i="33"/>
  <c r="AC23" i="33"/>
  <c r="H23" i="33"/>
  <c r="W23" i="33"/>
  <c r="Y23" i="33"/>
  <c r="T22" i="10"/>
  <c r="S22" i="10"/>
  <c r="W22" i="10"/>
  <c r="Q24" i="33"/>
  <c r="K25" i="33"/>
  <c r="W25" i="33"/>
  <c r="AA25" i="33"/>
  <c r="G22" i="32"/>
  <c r="T26" i="33"/>
  <c r="E24" i="10"/>
  <c r="G25" i="10"/>
  <c r="E25" i="10"/>
  <c r="AG25" i="10"/>
  <c r="AF25" i="10"/>
  <c r="AE25" i="10"/>
  <c r="U28" i="33"/>
  <c r="K25" i="32"/>
  <c r="N27" i="10"/>
  <c r="O27" i="10"/>
  <c r="T28" i="10"/>
  <c r="AC28" i="10"/>
  <c r="G28" i="30"/>
  <c r="L21" i="29"/>
  <c r="K22" i="29"/>
  <c r="L22" i="29"/>
  <c r="T21" i="33"/>
  <c r="U21" i="33"/>
  <c r="M21" i="33"/>
  <c r="S22" i="33"/>
  <c r="G21" i="10"/>
  <c r="I21" i="10"/>
  <c r="Z21" i="10"/>
  <c r="AG21" i="10"/>
  <c r="O22" i="10"/>
  <c r="K27" i="29"/>
  <c r="K22" i="10"/>
  <c r="Q23" i="10"/>
  <c r="I23" i="10"/>
  <c r="AG23" i="10"/>
  <c r="E28" i="29"/>
  <c r="N22" i="32"/>
  <c r="S26" i="33"/>
  <c r="H26" i="33"/>
  <c r="O27" i="33"/>
  <c r="AC28" i="33"/>
  <c r="K24" i="32"/>
  <c r="Z26" i="10"/>
  <c r="N24" i="32"/>
  <c r="Q28" i="10"/>
  <c r="O26" i="32"/>
  <c r="G28" i="10"/>
  <c r="J26" i="30"/>
  <c r="G28" i="32"/>
  <c r="H28" i="32"/>
  <c r="E22" i="29"/>
  <c r="K21" i="29"/>
  <c r="G22" i="29"/>
  <c r="O21" i="29"/>
  <c r="Q23" i="29"/>
  <c r="G23" i="29"/>
  <c r="E23" i="29"/>
  <c r="AA21" i="33"/>
  <c r="O24" i="29"/>
  <c r="K21" i="33"/>
  <c r="I21" i="33"/>
  <c r="S21" i="33"/>
  <c r="G25" i="29"/>
  <c r="W22" i="33"/>
  <c r="P25" i="29"/>
  <c r="T22" i="33"/>
  <c r="L25" i="29"/>
  <c r="H22" i="33"/>
  <c r="AA21" i="10"/>
  <c r="G23" i="33"/>
  <c r="AE21" i="10"/>
  <c r="O23" i="33"/>
  <c r="E26" i="29"/>
  <c r="S21" i="10"/>
  <c r="S23" i="33"/>
  <c r="T26" i="29"/>
  <c r="N21" i="10"/>
  <c r="N23" i="33"/>
  <c r="E22" i="10"/>
  <c r="Z22" i="10"/>
  <c r="Y24" i="33"/>
  <c r="I24" i="33"/>
  <c r="G22" i="10"/>
  <c r="AG22" i="10"/>
  <c r="K24" i="33"/>
  <c r="G24" i="33"/>
  <c r="AA22" i="10"/>
  <c r="W24" i="33"/>
  <c r="M22" i="10"/>
  <c r="O28" i="29"/>
  <c r="S23" i="10"/>
  <c r="M25" i="33"/>
  <c r="I25" i="33"/>
  <c r="G28" i="29"/>
  <c r="Z23" i="10"/>
  <c r="E21" i="32"/>
  <c r="AC25" i="33"/>
  <c r="L28" i="29"/>
  <c r="O25" i="33"/>
  <c r="T28" i="29"/>
  <c r="O23" i="10"/>
  <c r="Q25" i="33"/>
  <c r="W23" i="10"/>
  <c r="G21" i="30"/>
  <c r="I24" i="10"/>
  <c r="AC24" i="10"/>
  <c r="Q26" i="33"/>
  <c r="J21" i="30"/>
  <c r="M24" i="10"/>
  <c r="AA24" i="10"/>
  <c r="N26" i="33"/>
  <c r="Z26" i="33"/>
  <c r="K22" i="32"/>
  <c r="Y24" i="10"/>
  <c r="U26" i="33"/>
  <c r="M22" i="32"/>
  <c r="G22" i="30"/>
  <c r="T25" i="10"/>
  <c r="M22" i="30"/>
  <c r="Q27" i="33"/>
  <c r="H23" i="32"/>
  <c r="S25" i="10"/>
  <c r="H27" i="33"/>
  <c r="AA27" i="33"/>
  <c r="W25" i="10"/>
  <c r="J22" i="30"/>
  <c r="Y27" i="33"/>
  <c r="G23" i="32"/>
  <c r="AC25" i="10"/>
  <c r="G23" i="30"/>
  <c r="G26" i="10"/>
  <c r="E24" i="32"/>
  <c r="AA28" i="33"/>
  <c r="T26" i="10"/>
  <c r="I24" i="32"/>
  <c r="G28" i="33"/>
  <c r="AC26" i="10"/>
  <c r="G24" i="32"/>
  <c r="W28" i="33"/>
  <c r="L23" i="30"/>
  <c r="U26" i="10"/>
  <c r="M24" i="32"/>
  <c r="S27" i="10"/>
  <c r="Q27" i="10"/>
  <c r="J24" i="30"/>
  <c r="I27" i="10"/>
  <c r="I24" i="30"/>
  <c r="H27" i="10"/>
  <c r="Y27" i="10"/>
  <c r="K24" i="30"/>
  <c r="U27" i="10"/>
  <c r="E25" i="30"/>
  <c r="O28" i="10"/>
  <c r="N26" i="32"/>
  <c r="Z28" i="10"/>
  <c r="K25" i="30"/>
  <c r="U28" i="10"/>
  <c r="K26" i="32"/>
  <c r="AF28" i="10"/>
  <c r="G25" i="30"/>
  <c r="I26" i="32"/>
  <c r="I26" i="30"/>
  <c r="M26" i="30"/>
  <c r="G26" i="30"/>
  <c r="E27" i="30"/>
  <c r="L27" i="30"/>
  <c r="N28" i="32"/>
  <c r="M28" i="32"/>
  <c r="K28" i="30"/>
  <c r="M28" i="30"/>
  <c r="I28" i="30"/>
  <c r="Q22" i="29"/>
  <c r="Q21" i="29"/>
  <c r="O23" i="29"/>
  <c r="G21" i="29"/>
  <c r="O22" i="29"/>
  <c r="L23" i="29"/>
  <c r="K24" i="29"/>
  <c r="W21" i="33"/>
  <c r="T24" i="29"/>
  <c r="Q21" i="33"/>
  <c r="G24" i="29"/>
  <c r="G21" i="33"/>
  <c r="E25" i="29"/>
  <c r="U22" i="33"/>
  <c r="O22" i="33"/>
  <c r="Q25" i="29"/>
  <c r="N22" i="33"/>
  <c r="H21" i="10"/>
  <c r="K26" i="29"/>
  <c r="U23" i="33"/>
  <c r="K21" i="10"/>
  <c r="Q21" i="10"/>
  <c r="E23" i="33"/>
  <c r="AC24" i="33"/>
  <c r="G27" i="29"/>
  <c r="S24" i="33"/>
  <c r="T24" i="33"/>
  <c r="AF22" i="10"/>
  <c r="AC23" i="10"/>
  <c r="H25" i="33"/>
  <c r="O21" i="32"/>
  <c r="K23" i="10"/>
  <c r="Y23" i="10"/>
  <c r="M23" i="10"/>
  <c r="O24" i="10"/>
  <c r="K24" i="10"/>
  <c r="S24" i="10"/>
  <c r="G26" i="33"/>
  <c r="H24" i="10"/>
  <c r="K26" i="33"/>
  <c r="M23" i="32"/>
  <c r="L22" i="30"/>
  <c r="T27" i="33"/>
  <c r="Y25" i="10"/>
  <c r="G27" i="33"/>
  <c r="H25" i="10"/>
  <c r="AC27" i="33"/>
  <c r="K25" i="10"/>
  <c r="W27" i="33"/>
  <c r="Q28" i="33"/>
  <c r="Y26" i="10"/>
  <c r="M28" i="33"/>
  <c r="W26" i="10"/>
  <c r="H24" i="32"/>
  <c r="E23" i="30"/>
  <c r="G24" i="30"/>
  <c r="E24" i="30"/>
  <c r="I25" i="32"/>
  <c r="M24" i="30"/>
  <c r="AE27" i="10"/>
  <c r="AF27" i="10"/>
  <c r="M25" i="30"/>
  <c r="AG28" i="10"/>
  <c r="I28" i="10"/>
  <c r="W28" i="10"/>
  <c r="E26" i="30"/>
  <c r="G27" i="32"/>
  <c r="N27" i="32"/>
  <c r="I27" i="30"/>
  <c r="E24" i="29"/>
  <c r="I22" i="33"/>
  <c r="K22" i="33"/>
  <c r="Q26" i="29"/>
  <c r="P26" i="29"/>
  <c r="M21" i="10"/>
  <c r="T21" i="10"/>
  <c r="AE22" i="10"/>
  <c r="L27" i="29"/>
  <c r="Q22" i="10"/>
  <c r="AA24" i="33"/>
  <c r="K21" i="32"/>
  <c r="P28" i="29"/>
  <c r="Q28" i="29"/>
  <c r="N25" i="33"/>
  <c r="Y25" i="33"/>
  <c r="M26" i="33"/>
  <c r="AF24" i="10"/>
  <c r="G24" i="10"/>
  <c r="I21" i="30"/>
  <c r="O25" i="10"/>
  <c r="I22" i="30"/>
  <c r="N25" i="10"/>
  <c r="E27" i="33"/>
  <c r="Y28" i="33"/>
  <c r="Q26" i="10"/>
  <c r="M23" i="30"/>
  <c r="H26" i="10"/>
  <c r="G25" i="32"/>
  <c r="L24" i="30"/>
  <c r="E26" i="32"/>
  <c r="K26" i="30"/>
  <c r="E27" i="32"/>
  <c r="I28" i="32"/>
  <c r="G27" i="30"/>
  <c r="H21" i="32"/>
  <c r="I21" i="32"/>
  <c r="E25" i="33"/>
  <c r="Y26" i="33"/>
  <c r="N24" i="10"/>
  <c r="M21" i="30"/>
  <c r="E23" i="32"/>
  <c r="S27" i="33"/>
  <c r="K23" i="32"/>
  <c r="AF26" i="10"/>
  <c r="K26" i="10"/>
  <c r="M26" i="10"/>
  <c r="E26" i="10"/>
  <c r="M27" i="10"/>
  <c r="N25" i="32"/>
  <c r="AA28" i="10"/>
  <c r="E28" i="10"/>
  <c r="E28" i="32"/>
  <c r="L28" i="30"/>
  <c r="X22" i="31"/>
  <c r="L22" i="31" s="1"/>
  <c r="Z22" i="31"/>
  <c r="N22" i="31" s="1"/>
  <c r="X23" i="31"/>
  <c r="L23" i="31" s="1"/>
  <c r="Z23" i="31"/>
  <c r="N23" i="31" s="1"/>
  <c r="R26" i="31"/>
  <c r="F26" i="31" s="1"/>
  <c r="S26" i="31"/>
  <c r="G26" i="31" s="1"/>
  <c r="S15" i="20"/>
  <c r="AM10" i="20"/>
  <c r="Q13" i="29" s="1"/>
  <c r="BO13" i="20"/>
  <c r="AG7" i="20"/>
  <c r="AE10" i="10" s="1"/>
  <c r="AR10" i="20"/>
  <c r="T13" i="29" s="1"/>
  <c r="CA12" i="20"/>
  <c r="BP12" i="20"/>
  <c r="BN11" i="20"/>
  <c r="BO17" i="20"/>
  <c r="J23" i="29"/>
  <c r="H13" i="20"/>
  <c r="E16" i="30" s="1"/>
  <c r="S24" i="29"/>
  <c r="AG17" i="20"/>
  <c r="AE20" i="10" s="1"/>
  <c r="R11" i="20"/>
  <c r="Q14" i="10" s="1"/>
  <c r="P17" i="20"/>
  <c r="E20" i="10" s="1"/>
  <c r="X11" i="20"/>
  <c r="S12" i="20"/>
  <c r="J15" i="20"/>
  <c r="P12" i="20"/>
  <c r="E15" i="10" s="1"/>
  <c r="BP14" i="20"/>
  <c r="BZ14" i="20" s="1"/>
  <c r="X21" i="31"/>
  <c r="L21" i="31" s="1"/>
  <c r="AA21" i="31"/>
  <c r="O21" i="31" s="1"/>
  <c r="S24" i="31"/>
  <c r="G24" i="31" s="1"/>
  <c r="P14" i="20"/>
  <c r="BI14" i="20"/>
  <c r="BQ16" i="20"/>
  <c r="AM15" i="20"/>
  <c r="Q18" i="29" s="1"/>
  <c r="AP17" i="20"/>
  <c r="L20" i="29" s="1"/>
  <c r="AK16" i="20"/>
  <c r="O19" i="29" s="1"/>
  <c r="R7" i="20"/>
  <c r="Q10" i="10" s="1"/>
  <c r="BM13" i="20"/>
  <c r="AC16" i="33" s="1"/>
  <c r="BR11" i="20"/>
  <c r="G14" i="33" s="1"/>
  <c r="BQ15" i="20"/>
  <c r="AM11" i="20"/>
  <c r="T8" i="20"/>
  <c r="AC11" i="10" s="1"/>
  <c r="T16" i="20"/>
  <c r="Q9" i="20"/>
  <c r="AR12" i="20"/>
  <c r="T15" i="29" s="1"/>
  <c r="AK13" i="20"/>
  <c r="O16" i="29" s="1"/>
  <c r="Q10" i="20"/>
  <c r="Q17" i="20"/>
  <c r="BI15" i="20"/>
  <c r="H25" i="29"/>
  <c r="H15" i="20"/>
  <c r="E18" i="30" s="1"/>
  <c r="S25" i="29"/>
  <c r="X12" i="20"/>
  <c r="M15" i="10" s="1"/>
  <c r="U25" i="29"/>
  <c r="S26" i="29"/>
  <c r="T6" i="20"/>
  <c r="BU16" i="20"/>
  <c r="M19" i="33" s="1"/>
  <c r="BJ15" i="20"/>
  <c r="BR90" i="20"/>
  <c r="J90" i="20"/>
  <c r="AA90" i="20"/>
  <c r="BF90" i="20"/>
  <c r="BG90" i="20" s="1"/>
  <c r="AD90" i="20"/>
  <c r="U90" i="20"/>
  <c r="U91" i="20"/>
  <c r="BX91" i="20"/>
  <c r="AD91" i="20"/>
  <c r="BU91" i="20"/>
  <c r="J91" i="20"/>
  <c r="J77" i="20"/>
  <c r="K77" i="20" s="1"/>
  <c r="X47" i="20"/>
  <c r="AD47" i="20"/>
  <c r="BJ76" i="20"/>
  <c r="AA46" i="20"/>
  <c r="J75" i="20"/>
  <c r="BJ45" i="20"/>
  <c r="X45" i="20"/>
  <c r="AD75" i="20"/>
  <c r="AE75" i="20" s="1"/>
  <c r="BR77" i="20"/>
  <c r="BR47" i="20"/>
  <c r="BF47" i="20"/>
  <c r="AD76" i="20"/>
  <c r="X76" i="20"/>
  <c r="BF46" i="20"/>
  <c r="AA45" i="20"/>
  <c r="CA47" i="20"/>
  <c r="CB47" i="20" s="1"/>
  <c r="AG47" i="20"/>
  <c r="U46" i="20"/>
  <c r="BX76" i="20"/>
  <c r="AD46" i="20"/>
  <c r="CA45" i="20"/>
  <c r="BF75" i="20"/>
  <c r="BU75" i="20"/>
  <c r="BR45" i="20"/>
  <c r="AA75" i="20"/>
  <c r="BJ47" i="20"/>
  <c r="J76" i="20"/>
  <c r="BF76" i="20"/>
  <c r="CA75" i="20"/>
  <c r="X62" i="20"/>
  <c r="BR32" i="20"/>
  <c r="BU61" i="20"/>
  <c r="BV61" i="20" s="1"/>
  <c r="AD61" i="20"/>
  <c r="CA31" i="20"/>
  <c r="BJ30" i="20"/>
  <c r="J60" i="20"/>
  <c r="AD62" i="20"/>
  <c r="AE62" i="20" s="1"/>
  <c r="BF32" i="20"/>
  <c r="BX61" i="20"/>
  <c r="AA61" i="20"/>
  <c r="BR31" i="20"/>
  <c r="BS31" i="20" s="1"/>
  <c r="U30" i="20"/>
  <c r="U60" i="20"/>
  <c r="BF60" i="20"/>
  <c r="X31" i="20"/>
  <c r="BJ61" i="20"/>
  <c r="AA31" i="20"/>
  <c r="BU60" i="20"/>
  <c r="BV60" i="20" s="1"/>
  <c r="BR62" i="20"/>
  <c r="AA32" i="20"/>
  <c r="BF61" i="20"/>
  <c r="X61" i="20"/>
  <c r="BU31" i="20"/>
  <c r="BX30" i="20"/>
  <c r="CA30" i="20"/>
  <c r="X60" i="20"/>
  <c r="Y60" i="20" s="1"/>
  <c r="CA32" i="20"/>
  <c r="AD31" i="20"/>
  <c r="BU30" i="20"/>
  <c r="AA15" i="20"/>
  <c r="U15" i="20"/>
  <c r="G18" i="10" s="1"/>
  <c r="BU89" i="20"/>
  <c r="AA89" i="20"/>
  <c r="AG89" i="20"/>
  <c r="BF89" i="20"/>
  <c r="CA89" i="20"/>
  <c r="BR89" i="20"/>
  <c r="AD69" i="20"/>
  <c r="BX24" i="20"/>
  <c r="BJ24" i="20"/>
  <c r="BX39" i="20"/>
  <c r="AA70" i="20"/>
  <c r="U10" i="20"/>
  <c r="G13" i="10" s="1"/>
  <c r="O6" i="20"/>
  <c r="CA25" i="20"/>
  <c r="AD40" i="20"/>
  <c r="AO6" i="20"/>
  <c r="K9" i="29" s="1"/>
  <c r="U56" i="20"/>
  <c r="J56" i="20"/>
  <c r="BX41" i="20"/>
  <c r="J41" i="20"/>
  <c r="BU44" i="20"/>
  <c r="BR44" i="20"/>
  <c r="BX74" i="20"/>
  <c r="J29" i="20"/>
  <c r="K29" i="20" s="1"/>
  <c r="U29" i="20"/>
  <c r="BJ44" i="20"/>
  <c r="BM9" i="20"/>
  <c r="AC12" i="33" s="1"/>
  <c r="AS7" i="20"/>
  <c r="R21" i="31"/>
  <c r="F21" i="31" s="1"/>
  <c r="Y21" i="31"/>
  <c r="M21" i="31" s="1"/>
  <c r="AA23" i="31"/>
  <c r="O23" i="31" s="1"/>
  <c r="X25" i="31"/>
  <c r="L25" i="31" s="1"/>
  <c r="AA26" i="31"/>
  <c r="O26" i="31" s="1"/>
  <c r="AK15" i="20"/>
  <c r="O18" i="29" s="1"/>
  <c r="X15" i="20"/>
  <c r="M18" i="10" s="1"/>
  <c r="BQ11" i="20"/>
  <c r="CC11" i="20" s="1"/>
  <c r="BM11" i="20"/>
  <c r="AC14" i="33" s="1"/>
  <c r="BM14" i="20"/>
  <c r="AC17" i="33" s="1"/>
  <c r="CA16" i="20"/>
  <c r="Y19" i="33" s="1"/>
  <c r="BM15" i="20"/>
  <c r="AC18" i="33" s="1"/>
  <c r="AV9" i="20"/>
  <c r="W12" i="31" s="1"/>
  <c r="BP17" i="20"/>
  <c r="BZ17" i="20" s="1"/>
  <c r="BR17" i="20"/>
  <c r="G20" i="33" s="1"/>
  <c r="AX11" i="20"/>
  <c r="X14" i="31" s="1"/>
  <c r="AW13" i="20"/>
  <c r="R16" i="31" s="1"/>
  <c r="AZ13" i="20"/>
  <c r="Y16" i="31" s="1"/>
  <c r="BB12" i="20"/>
  <c r="Z15" i="31" s="1"/>
  <c r="AM13" i="20"/>
  <c r="Q16" i="29" s="1"/>
  <c r="R10" i="20"/>
  <c r="BD13" i="20"/>
  <c r="AA16" i="31" s="1"/>
  <c r="S13" i="20"/>
  <c r="W16" i="10" s="1"/>
  <c r="AV17" i="20"/>
  <c r="W20" i="31" s="1"/>
  <c r="AQ10" i="20"/>
  <c r="I6" i="20"/>
  <c r="AD16" i="20"/>
  <c r="Y19" i="10" s="1"/>
  <c r="AA17" i="20"/>
  <c r="S20" i="10" s="1"/>
  <c r="AA16" i="20"/>
  <c r="BX12" i="20"/>
  <c r="AA13" i="20"/>
  <c r="S16" i="10" s="1"/>
  <c r="U11" i="20"/>
  <c r="BX66" i="20"/>
  <c r="BU51" i="20"/>
  <c r="BF51" i="20"/>
  <c r="BX51" i="20"/>
  <c r="BY51" i="20" s="1"/>
  <c r="CA36" i="20"/>
  <c r="U21" i="20"/>
  <c r="J21" i="20"/>
  <c r="X22" i="20"/>
  <c r="Y22" i="20" s="1"/>
  <c r="BU52" i="20"/>
  <c r="BU22" i="20"/>
  <c r="AA22" i="20"/>
  <c r="AG22" i="20"/>
  <c r="U52" i="20"/>
  <c r="AA67" i="20"/>
  <c r="X37" i="20"/>
  <c r="AD37" i="20"/>
  <c r="AE37" i="20" s="1"/>
  <c r="AG67" i="20"/>
  <c r="BR52" i="20"/>
  <c r="BX22" i="20"/>
  <c r="AD52" i="20"/>
  <c r="BU67" i="20"/>
  <c r="BJ22" i="20"/>
  <c r="BR67" i="20"/>
  <c r="X67" i="20"/>
  <c r="BJ67" i="20"/>
  <c r="BX67" i="20"/>
  <c r="CA52" i="20"/>
  <c r="AA37" i="20"/>
  <c r="AB37" i="20" s="1"/>
  <c r="X52" i="20"/>
  <c r="BJ37" i="20"/>
  <c r="BF37" i="20"/>
  <c r="AA38" i="20"/>
  <c r="AB38" i="20" s="1"/>
  <c r="J68" i="20"/>
  <c r="BX23" i="20"/>
  <c r="AD68" i="20"/>
  <c r="BX53" i="20"/>
  <c r="BY53" i="20" s="1"/>
  <c r="J53" i="20"/>
  <c r="AG23" i="20"/>
  <c r="U23" i="20"/>
  <c r="BJ53" i="20"/>
  <c r="AA23" i="20"/>
  <c r="X23" i="20"/>
  <c r="Y23" i="20" s="1"/>
  <c r="BU53" i="20"/>
  <c r="BU68" i="20"/>
  <c r="BV68" i="20" s="1"/>
  <c r="BX38" i="20"/>
  <c r="U38" i="20"/>
  <c r="AG53" i="20"/>
  <c r="U68" i="20"/>
  <c r="V68" i="20" s="1"/>
  <c r="CA23" i="20"/>
  <c r="BF23" i="20"/>
  <c r="X68" i="20"/>
  <c r="BU23" i="20"/>
  <c r="BR53" i="20"/>
  <c r="AA53" i="20"/>
  <c r="BR68" i="20"/>
  <c r="BR69" i="20"/>
  <c r="R6" i="20"/>
  <c r="AG69" i="20"/>
  <c r="BX54" i="20"/>
  <c r="J39" i="20"/>
  <c r="BF70" i="20"/>
  <c r="BR39" i="20"/>
  <c r="P6" i="20"/>
  <c r="BF69" i="20"/>
  <c r="BG69" i="20" s="1"/>
  <c r="CA54" i="20"/>
  <c r="X24" i="20"/>
  <c r="BX70" i="20"/>
  <c r="J24" i="20"/>
  <c r="K24" i="20" s="1"/>
  <c r="J70" i="20"/>
  <c r="BJ70" i="20"/>
  <c r="X39" i="20"/>
  <c r="CA39" i="20"/>
  <c r="CB39" i="20" s="1"/>
  <c r="X55" i="20"/>
  <c r="J25" i="20"/>
  <c r="BU25" i="20"/>
  <c r="BV25" i="20" s="1"/>
  <c r="AG8" i="20"/>
  <c r="BJ55" i="20"/>
  <c r="X25" i="20"/>
  <c r="BF40" i="20"/>
  <c r="BR40" i="20"/>
  <c r="BS40" i="20" s="1"/>
  <c r="X10" i="20"/>
  <c r="AT6" i="20"/>
  <c r="CK14" i="20"/>
  <c r="BX40" i="20"/>
  <c r="I10" i="20"/>
  <c r="BU55" i="20"/>
  <c r="BU40" i="20"/>
  <c r="AP6" i="20"/>
  <c r="L9" i="29" s="1"/>
  <c r="AJ6" i="20"/>
  <c r="AT15" i="20"/>
  <c r="O14" i="20"/>
  <c r="O15" i="20"/>
  <c r="AT17" i="20"/>
  <c r="AT13" i="20"/>
  <c r="BR56" i="20"/>
  <c r="U26" i="20"/>
  <c r="J26" i="20"/>
  <c r="AD71" i="20"/>
  <c r="X41" i="20"/>
  <c r="BU56" i="20"/>
  <c r="BV56" i="20" s="1"/>
  <c r="X57" i="20"/>
  <c r="AA72" i="20"/>
  <c r="CA42" i="20"/>
  <c r="AD72" i="20"/>
  <c r="BR72" i="20"/>
  <c r="BX42" i="20"/>
  <c r="BX72" i="20"/>
  <c r="AA27" i="20"/>
  <c r="AB27" i="20" s="1"/>
  <c r="AG27" i="20"/>
  <c r="CA72" i="20"/>
  <c r="BU72" i="20"/>
  <c r="U42" i="20"/>
  <c r="X27" i="20"/>
  <c r="BF42" i="20"/>
  <c r="BX27" i="20"/>
  <c r="BR42" i="20"/>
  <c r="BF72" i="20"/>
  <c r="AG57" i="20"/>
  <c r="BR57" i="20"/>
  <c r="AG72" i="20"/>
  <c r="AH72" i="20" s="1"/>
  <c r="J42" i="20"/>
  <c r="U27" i="20"/>
  <c r="BJ72" i="20"/>
  <c r="BR28" i="20"/>
  <c r="BU73" i="20"/>
  <c r="X43" i="20"/>
  <c r="BF73" i="20"/>
  <c r="CA43" i="20"/>
  <c r="AD28" i="20"/>
  <c r="CA28" i="20"/>
  <c r="X28" i="20"/>
  <c r="J73" i="20"/>
  <c r="K73" i="20" s="1"/>
  <c r="J43" i="20"/>
  <c r="BX28" i="20"/>
  <c r="BF43" i="20"/>
  <c r="AA28" i="20"/>
  <c r="BR43" i="20"/>
  <c r="AA58" i="20"/>
  <c r="X58" i="20"/>
  <c r="BR73" i="20"/>
  <c r="BS73" i="20" s="1"/>
  <c r="BF28" i="20"/>
  <c r="BX58" i="20"/>
  <c r="AA73" i="20"/>
  <c r="BX43" i="20"/>
  <c r="CA58" i="20"/>
  <c r="CA73" i="20"/>
  <c r="CA74" i="20"/>
  <c r="BR59" i="20"/>
  <c r="BS59" i="20" s="1"/>
  <c r="BJ29" i="20"/>
  <c r="U44" i="20"/>
  <c r="BF29" i="20"/>
  <c r="BU74" i="20"/>
  <c r="BQ7" i="20"/>
  <c r="CA7" i="20"/>
  <c r="Y10" i="33" s="1"/>
  <c r="BR8" i="20"/>
  <c r="BP8" i="20"/>
  <c r="BQ9" i="20"/>
  <c r="BU9" i="20"/>
  <c r="M12" i="33" s="1"/>
  <c r="BM10" i="20"/>
  <c r="AC13" i="33" s="1"/>
  <c r="BQ10" i="20"/>
  <c r="CC10" i="20" s="1"/>
  <c r="CA10" i="20"/>
  <c r="H7" i="20"/>
  <c r="E10" i="30" s="1"/>
  <c r="I8" i="20"/>
  <c r="AR7" i="20"/>
  <c r="T10" i="29" s="1"/>
  <c r="H9" i="20"/>
  <c r="E12" i="30" s="1"/>
  <c r="AJ7" i="20"/>
  <c r="H10" i="29" s="1"/>
  <c r="BE9" i="20"/>
  <c r="AT7" i="20"/>
  <c r="J10" i="20"/>
  <c r="AO9" i="20"/>
  <c r="K12" i="29" s="1"/>
  <c r="AP9" i="20"/>
  <c r="L12" i="29" s="1"/>
  <c r="BE10" i="20"/>
  <c r="AR9" i="20"/>
  <c r="T12" i="29" s="1"/>
  <c r="U21" i="31"/>
  <c r="I21" i="31" s="1"/>
  <c r="U22" i="31"/>
  <c r="I22" i="31" s="1"/>
  <c r="W23" i="31"/>
  <c r="K23" i="31" s="1"/>
  <c r="U24" i="31"/>
  <c r="I24" i="31" s="1"/>
  <c r="T24" i="31"/>
  <c r="H24" i="31" s="1"/>
  <c r="Q24" i="31"/>
  <c r="E24" i="31" s="1"/>
  <c r="X24" i="31"/>
  <c r="L24" i="31" s="1"/>
  <c r="T14" i="20"/>
  <c r="S25" i="31"/>
  <c r="G25" i="31" s="1"/>
  <c r="W26" i="31"/>
  <c r="K26" i="31" s="1"/>
  <c r="T26" i="31"/>
  <c r="H26" i="31" s="1"/>
  <c r="Z26" i="31"/>
  <c r="N26" i="31" s="1"/>
  <c r="BR15" i="20"/>
  <c r="G18" i="33" s="1"/>
  <c r="Q14" i="20"/>
  <c r="Q7" i="20"/>
  <c r="AD7" i="20"/>
  <c r="Y10" i="10" s="1"/>
  <c r="CA13" i="20"/>
  <c r="H11" i="20"/>
  <c r="E14" i="30" s="1"/>
  <c r="AM16" i="20"/>
  <c r="Q19" i="29" s="1"/>
  <c r="Q15" i="20"/>
  <c r="BU11" i="20"/>
  <c r="M14" i="33" s="1"/>
  <c r="AS16" i="20"/>
  <c r="AJ15" i="20"/>
  <c r="H18" i="29" s="1"/>
  <c r="AJ17" i="20"/>
  <c r="H20" i="29" s="1"/>
  <c r="S21" i="29"/>
  <c r="U21" i="29"/>
  <c r="BE12" i="20"/>
  <c r="BM17" i="20"/>
  <c r="AC20" i="33" s="1"/>
  <c r="S22" i="29"/>
  <c r="J22" i="29"/>
  <c r="AQ15" i="20"/>
  <c r="AO11" i="20"/>
  <c r="K14" i="29" s="1"/>
  <c r="AK11" i="20"/>
  <c r="R16" i="20"/>
  <c r="P9" i="20"/>
  <c r="AP12" i="20"/>
  <c r="L15" i="29" s="1"/>
  <c r="BE15" i="20"/>
  <c r="S17" i="20"/>
  <c r="J14" i="20"/>
  <c r="AG11" i="20"/>
  <c r="AE14" i="10" s="1"/>
  <c r="T10" i="20"/>
  <c r="BE16" i="20"/>
  <c r="AG13" i="20"/>
  <c r="J26" i="29"/>
  <c r="S27" i="29"/>
  <c r="AL8" i="20"/>
  <c r="P11" i="29" s="1"/>
  <c r="S28" i="29"/>
  <c r="AN11" i="20"/>
  <c r="AJ9" i="20"/>
  <c r="H12" i="29" s="1"/>
  <c r="BM6" i="20"/>
  <c r="AC9" i="33" s="1"/>
  <c r="AD36" i="20"/>
  <c r="CA21" i="20"/>
  <c r="U66" i="20"/>
  <c r="AA66" i="20"/>
  <c r="AG66" i="20"/>
  <c r="AH66" i="20" s="1"/>
  <c r="BX36" i="20"/>
  <c r="BU66" i="20"/>
  <c r="AG51" i="20"/>
  <c r="AH51" i="20" s="1"/>
  <c r="AG36" i="20"/>
  <c r="AH36" i="20" s="1"/>
  <c r="X36" i="20"/>
  <c r="X66" i="20"/>
  <c r="J36" i="20"/>
  <c r="BJ54" i="20"/>
  <c r="BF39" i="20"/>
  <c r="AA54" i="20"/>
  <c r="AD39" i="20"/>
  <c r="BJ40" i="20"/>
  <c r="AS6" i="20"/>
  <c r="U55" i="20"/>
  <c r="J40" i="20"/>
  <c r="U25" i="20"/>
  <c r="AG55" i="20"/>
  <c r="BJ25" i="20"/>
  <c r="AA8" i="20"/>
  <c r="S11" i="10" s="1"/>
  <c r="BF56" i="20"/>
  <c r="AG41" i="20"/>
  <c r="I15" i="20"/>
  <c r="BM7" i="20"/>
  <c r="AC10" i="33" s="1"/>
  <c r="BX29" i="20"/>
  <c r="BJ10" i="20"/>
  <c r="H23" i="29"/>
  <c r="AA27" i="31"/>
  <c r="O27" i="31" s="1"/>
  <c r="X27" i="31"/>
  <c r="L27" i="31" s="1"/>
  <c r="BX15" i="20"/>
  <c r="S18" i="33" s="1"/>
  <c r="AP16" i="20"/>
  <c r="L19" i="29" s="1"/>
  <c r="AL10" i="20"/>
  <c r="P13" i="29" s="1"/>
  <c r="P7" i="20"/>
  <c r="E10" i="10" s="1"/>
  <c r="CA11" i="20"/>
  <c r="H12" i="20"/>
  <c r="E15" i="30" s="1"/>
  <c r="J21" i="29"/>
  <c r="AQ16" i="20"/>
  <c r="J12" i="20"/>
  <c r="AU10" i="20"/>
  <c r="Q13" i="31" s="1"/>
  <c r="X8" i="20"/>
  <c r="M11" i="10" s="1"/>
  <c r="U23" i="29"/>
  <c r="AM12" i="20"/>
  <c r="X17" i="20"/>
  <c r="U17" i="20"/>
  <c r="H16" i="20"/>
  <c r="E19" i="30" s="1"/>
  <c r="AZ16" i="20"/>
  <c r="Y19" i="31" s="1"/>
  <c r="AM8" i="20"/>
  <c r="Q11" i="29" s="1"/>
  <c r="AX16" i="20"/>
  <c r="X19" i="31" s="1"/>
  <c r="AN7" i="20"/>
  <c r="BO6" i="20"/>
  <c r="S14" i="20"/>
  <c r="BI6" i="20"/>
  <c r="BC14" i="20"/>
  <c r="U17" i="31" s="1"/>
  <c r="AV14" i="20"/>
  <c r="W17" i="31" s="1"/>
  <c r="U77" i="20"/>
  <c r="CA62" i="20"/>
  <c r="X88" i="20"/>
  <c r="AG88" i="20"/>
  <c r="AH88" i="20" s="1"/>
  <c r="BX88" i="20"/>
  <c r="BJ88" i="20"/>
  <c r="J88" i="20"/>
  <c r="CA88" i="20"/>
  <c r="CB88" i="20" s="1"/>
  <c r="U13" i="20"/>
  <c r="BX87" i="20"/>
  <c r="BU87" i="20"/>
  <c r="BV87" i="20" s="1"/>
  <c r="AA87" i="20"/>
  <c r="U87" i="20"/>
  <c r="BF87" i="20"/>
  <c r="BR87" i="20"/>
  <c r="BU85" i="20"/>
  <c r="AG83" i="20"/>
  <c r="AH83" i="20" s="1"/>
  <c r="CA85" i="20"/>
  <c r="BF82" i="20"/>
  <c r="J86" i="20"/>
  <c r="CA83" i="20"/>
  <c r="BF86" i="20"/>
  <c r="AG81" i="20"/>
  <c r="BX86" i="20"/>
  <c r="BJ84" i="20"/>
  <c r="BX84" i="20"/>
  <c r="U83" i="20"/>
  <c r="U82" i="20"/>
  <c r="AA86" i="20"/>
  <c r="X83" i="20"/>
  <c r="BJ86" i="20"/>
  <c r="U85" i="20"/>
  <c r="V85" i="20" s="1"/>
  <c r="U86" i="20"/>
  <c r="CA86" i="20"/>
  <c r="BX83" i="20"/>
  <c r="AG82" i="20"/>
  <c r="X81" i="20"/>
  <c r="BU83" i="20"/>
  <c r="AA82" i="20"/>
  <c r="BR85" i="20"/>
  <c r="J82" i="20"/>
  <c r="J83" i="20"/>
  <c r="BJ82" i="20"/>
  <c r="AG86" i="20"/>
  <c r="AH86" i="20" s="1"/>
  <c r="AD83" i="20"/>
  <c r="AA84" i="20"/>
  <c r="AD86" i="20"/>
  <c r="AD84" i="20"/>
  <c r="AE84" i="20" s="1"/>
  <c r="AA11" i="20"/>
  <c r="U12" i="20"/>
  <c r="BR51" i="20"/>
  <c r="BS51" i="20" s="1"/>
  <c r="AD70" i="20"/>
  <c r="AE70" i="20" s="1"/>
  <c r="AA69" i="20"/>
  <c r="J69" i="20"/>
  <c r="K69" i="20" s="1"/>
  <c r="BR54" i="20"/>
  <c r="AG24" i="20"/>
  <c r="AQ6" i="20"/>
  <c r="BF59" i="20"/>
  <c r="AG59" i="20"/>
  <c r="BU29" i="20"/>
  <c r="BJ59" i="20"/>
  <c r="J74" i="20"/>
  <c r="AD29" i="20"/>
  <c r="U59" i="20"/>
  <c r="CA29" i="20"/>
  <c r="BX44" i="20"/>
  <c r="J59" i="20"/>
  <c r="BN9" i="20"/>
  <c r="BQ8" i="20"/>
  <c r="BM8" i="20"/>
  <c r="AC11" i="33" s="1"/>
  <c r="BR10" i="20"/>
  <c r="G13" i="33" s="1"/>
  <c r="J7" i="20"/>
  <c r="BA7" i="20"/>
  <c r="T10" i="31" s="1"/>
  <c r="AL7" i="20"/>
  <c r="P10" i="29" s="1"/>
  <c r="AX7" i="20"/>
  <c r="X10" i="31" s="1"/>
  <c r="BF10" i="20"/>
  <c r="M13" i="32" s="1"/>
  <c r="BA8" i="20"/>
  <c r="T11" i="31" s="1"/>
  <c r="AT14" i="20"/>
  <c r="T22" i="31"/>
  <c r="H22" i="31" s="1"/>
  <c r="Y23" i="31"/>
  <c r="M23" i="31" s="1"/>
  <c r="Z25" i="31"/>
  <c r="N25" i="31" s="1"/>
  <c r="W25" i="31"/>
  <c r="K25" i="31" s="1"/>
  <c r="Y25" i="31"/>
  <c r="M25" i="31" s="1"/>
  <c r="T25" i="31"/>
  <c r="H25" i="31" s="1"/>
  <c r="X26" i="31"/>
  <c r="L26" i="31" s="1"/>
  <c r="AP10" i="20"/>
  <c r="L13" i="29" s="1"/>
  <c r="BR12" i="20"/>
  <c r="BO16" i="20"/>
  <c r="X7" i="20"/>
  <c r="M10" i="10" s="1"/>
  <c r="BM12" i="20"/>
  <c r="AC15" i="33" s="1"/>
  <c r="BU12" i="20"/>
  <c r="M15" i="33" s="1"/>
  <c r="AL17" i="20"/>
  <c r="X16" i="20"/>
  <c r="M19" i="10" s="1"/>
  <c r="AL12" i="20"/>
  <c r="P15" i="29" s="1"/>
  <c r="AR13" i="20"/>
  <c r="AP13" i="20"/>
  <c r="L16" i="29" s="1"/>
  <c r="T12" i="20"/>
  <c r="T13" i="20"/>
  <c r="AD13" i="20"/>
  <c r="Y16" i="10" s="1"/>
  <c r="BD16" i="20"/>
  <c r="AA19" i="31" s="1"/>
  <c r="AQ12" i="20"/>
  <c r="AQ9" i="20"/>
  <c r="BN6" i="20"/>
  <c r="BT6" i="20" s="1"/>
  <c r="BN14" i="20"/>
  <c r="BT14" i="20" s="1"/>
  <c r="S6" i="20"/>
  <c r="AG77" i="20"/>
  <c r="BF16" i="20"/>
  <c r="BX21" i="20"/>
  <c r="AA51" i="20"/>
  <c r="AB51" i="20" s="1"/>
  <c r="BX10" i="20"/>
  <c r="BU7" i="20"/>
  <c r="M10" i="33" s="1"/>
  <c r="BU36" i="20"/>
  <c r="BJ66" i="20"/>
  <c r="BU21" i="20"/>
  <c r="AD51" i="20"/>
  <c r="X21" i="20"/>
  <c r="AG21" i="20"/>
  <c r="AH21" i="20" s="1"/>
  <c r="AD21" i="20"/>
  <c r="AA21" i="20"/>
  <c r="BU37" i="20"/>
  <c r="J22" i="20"/>
  <c r="AD67" i="20"/>
  <c r="U37" i="20"/>
  <c r="J37" i="20"/>
  <c r="BF67" i="20"/>
  <c r="BR22" i="20"/>
  <c r="AD22" i="20"/>
  <c r="AG52" i="20"/>
  <c r="BX37" i="20"/>
  <c r="BY37" i="20" s="1"/>
  <c r="CA67" i="20"/>
  <c r="J67" i="20"/>
  <c r="AA52" i="20"/>
  <c r="BR37" i="20"/>
  <c r="BX52" i="20"/>
  <c r="U22" i="20"/>
  <c r="BJ52" i="20"/>
  <c r="U67" i="20"/>
  <c r="CA22" i="20"/>
  <c r="BF22" i="20"/>
  <c r="BF52" i="20"/>
  <c r="AG37" i="20"/>
  <c r="J52" i="20"/>
  <c r="CA37" i="20"/>
  <c r="AA68" i="20"/>
  <c r="U53" i="20"/>
  <c r="BJ23" i="20"/>
  <c r="AD38" i="20"/>
  <c r="J38" i="20"/>
  <c r="BX68" i="20"/>
  <c r="BJ38" i="20"/>
  <c r="CA53" i="20"/>
  <c r="AD53" i="20"/>
  <c r="X38" i="20"/>
  <c r="Y38" i="20" s="1"/>
  <c r="CA38" i="20"/>
  <c r="J23" i="20"/>
  <c r="BF68" i="20"/>
  <c r="BR23" i="20"/>
  <c r="BF53" i="20"/>
  <c r="BR38" i="20"/>
  <c r="AG68" i="20"/>
  <c r="BJ68" i="20"/>
  <c r="BK68" i="20" s="1"/>
  <c r="BF38" i="20"/>
  <c r="BU38" i="20"/>
  <c r="AD23" i="20"/>
  <c r="AG38" i="20"/>
  <c r="AH38" i="20" s="1"/>
  <c r="CA68" i="20"/>
  <c r="X53" i="20"/>
  <c r="BU69" i="20"/>
  <c r="X69" i="20"/>
  <c r="Y69" i="20" s="1"/>
  <c r="BF24" i="20"/>
  <c r="CA24" i="20"/>
  <c r="BR70" i="20"/>
  <c r="U69" i="20"/>
  <c r="V69" i="20" s="1"/>
  <c r="CA69" i="20"/>
  <c r="AD54" i="20"/>
  <c r="X54" i="20"/>
  <c r="AA24" i="20"/>
  <c r="AG70" i="20"/>
  <c r="BU70" i="20"/>
  <c r="U24" i="20"/>
  <c r="AA39" i="20"/>
  <c r="BU39" i="20"/>
  <c r="BU24" i="20"/>
  <c r="CN6" i="20"/>
  <c r="CA55" i="20"/>
  <c r="AD25" i="20"/>
  <c r="BR25" i="20"/>
  <c r="CM14" i="20"/>
  <c r="AD55" i="20"/>
  <c r="BX25" i="20"/>
  <c r="AG25" i="20"/>
  <c r="X40" i="20"/>
  <c r="AR6" i="20"/>
  <c r="T9" i="29" s="1"/>
  <c r="AM6" i="20"/>
  <c r="Q9" i="29" s="1"/>
  <c r="CM6" i="20"/>
  <c r="CO14" i="20"/>
  <c r="AA40" i="20"/>
  <c r="I13" i="20"/>
  <c r="AK6" i="20"/>
  <c r="O9" i="29" s="1"/>
  <c r="J9" i="20"/>
  <c r="CA40" i="20"/>
  <c r="O17" i="20"/>
  <c r="O11" i="20"/>
  <c r="I14" i="20"/>
  <c r="I16" i="20"/>
  <c r="AT12" i="20"/>
  <c r="AQ13" i="20"/>
  <c r="O12" i="20"/>
  <c r="I11" i="20"/>
  <c r="BF41" i="20"/>
  <c r="AD56" i="20"/>
  <c r="AA41" i="20"/>
  <c r="X56" i="20"/>
  <c r="AG56" i="20"/>
  <c r="BU71" i="20"/>
  <c r="U71" i="20"/>
  <c r="BJ27" i="20"/>
  <c r="BU42" i="20"/>
  <c r="BX57" i="20"/>
  <c r="BY57" i="20" s="1"/>
  <c r="BU57" i="20"/>
  <c r="CA27" i="20"/>
  <c r="AA42" i="20"/>
  <c r="BJ57" i="20"/>
  <c r="BR27" i="20"/>
  <c r="J57" i="20"/>
  <c r="AD27" i="20"/>
  <c r="BU27" i="20"/>
  <c r="BJ42" i="20"/>
  <c r="AD57" i="20"/>
  <c r="X72" i="20"/>
  <c r="AG42" i="20"/>
  <c r="AA57" i="20"/>
  <c r="AD42" i="20"/>
  <c r="CA57" i="20"/>
  <c r="X42" i="20"/>
  <c r="U57" i="20"/>
  <c r="BF27" i="20"/>
  <c r="BF57" i="20"/>
  <c r="AG28" i="20"/>
  <c r="X73" i="20"/>
  <c r="J28" i="20"/>
  <c r="AG58" i="20"/>
  <c r="BJ73" i="20"/>
  <c r="BK73" i="20" s="1"/>
  <c r="BR58" i="20"/>
  <c r="BJ28" i="20"/>
  <c r="BU28" i="20"/>
  <c r="BJ58" i="20"/>
  <c r="AD58" i="20"/>
  <c r="AG73" i="20"/>
  <c r="U58" i="20"/>
  <c r="AD73" i="20"/>
  <c r="AD43" i="20"/>
  <c r="U43" i="20"/>
  <c r="BF58" i="20"/>
  <c r="AA43" i="20"/>
  <c r="BX73" i="20"/>
  <c r="J58" i="20"/>
  <c r="BJ43" i="20"/>
  <c r="BU43" i="20"/>
  <c r="U28" i="20"/>
  <c r="U73" i="20"/>
  <c r="AG43" i="20"/>
  <c r="AA74" i="20"/>
  <c r="J44" i="20"/>
  <c r="U74" i="20"/>
  <c r="X29" i="20"/>
  <c r="AG44" i="20"/>
  <c r="BP7" i="20"/>
  <c r="BN7" i="20"/>
  <c r="BX8" i="20"/>
  <c r="CA8" i="20"/>
  <c r="Y11" i="33" s="1"/>
  <c r="BU10" i="20"/>
  <c r="M13" i="33" s="1"/>
  <c r="BP10" i="20"/>
  <c r="BO10" i="20"/>
  <c r="BE7" i="20"/>
  <c r="BJ7" i="20"/>
  <c r="G10" i="32" s="1"/>
  <c r="BI7" i="20"/>
  <c r="I7" i="20"/>
  <c r="BJ8" i="20"/>
  <c r="G11" i="32" s="1"/>
  <c r="AW7" i="20"/>
  <c r="R10" i="31" s="1"/>
  <c r="BF9" i="20"/>
  <c r="M12" i="32" s="1"/>
  <c r="H8" i="20"/>
  <c r="E11" i="30" s="1"/>
  <c r="AU7" i="20"/>
  <c r="Q10" i="31" s="1"/>
  <c r="BC7" i="20"/>
  <c r="U10" i="31" s="1"/>
  <c r="AM7" i="20"/>
  <c r="Q10" i="29" s="1"/>
  <c r="AY7" i="20"/>
  <c r="S10" i="31" s="1"/>
  <c r="AO7" i="20"/>
  <c r="K10" i="29" s="1"/>
  <c r="O7" i="20"/>
  <c r="E10" i="29" s="1"/>
  <c r="BI9" i="20"/>
  <c r="AV7" i="20"/>
  <c r="W10" i="31" s="1"/>
  <c r="AQ7" i="20"/>
  <c r="S10" i="29" s="1"/>
  <c r="BB7" i="20"/>
  <c r="Z10" i="31" s="1"/>
  <c r="AP7" i="20"/>
  <c r="O9" i="20"/>
  <c r="BD8" i="20"/>
  <c r="AA11" i="31" s="1"/>
  <c r="AX8" i="20"/>
  <c r="X11" i="31" s="1"/>
  <c r="AY8" i="20"/>
  <c r="S11" i="31" s="1"/>
  <c r="AU8" i="20"/>
  <c r="Q11" i="31" s="1"/>
  <c r="BI10" i="20"/>
  <c r="AM9" i="20"/>
  <c r="Q12" i="29" s="1"/>
  <c r="BB8" i="20"/>
  <c r="Z11" i="31" s="1"/>
  <c r="H10" i="20"/>
  <c r="E13" i="30" s="1"/>
  <c r="AV8" i="20"/>
  <c r="W11" i="31" s="1"/>
  <c r="U24" i="29"/>
  <c r="AO14" i="20"/>
  <c r="K17" i="29" s="1"/>
  <c r="T21" i="31"/>
  <c r="H21" i="31" s="1"/>
  <c r="Z21" i="31"/>
  <c r="N21" i="31" s="1"/>
  <c r="S22" i="31"/>
  <c r="G22" i="31" s="1"/>
  <c r="R22" i="31"/>
  <c r="F22" i="31" s="1"/>
  <c r="U23" i="31"/>
  <c r="I23" i="31" s="1"/>
  <c r="T23" i="31"/>
  <c r="H23" i="31" s="1"/>
  <c r="W24" i="31"/>
  <c r="K24" i="31" s="1"/>
  <c r="AA24" i="31"/>
  <c r="O24" i="31" s="1"/>
  <c r="R24" i="31"/>
  <c r="F24" i="31" s="1"/>
  <c r="Q26" i="31"/>
  <c r="E26" i="31" s="1"/>
  <c r="Y26" i="31"/>
  <c r="M26" i="31" s="1"/>
  <c r="Z27" i="31"/>
  <c r="N27" i="31" s="1"/>
  <c r="X28" i="31"/>
  <c r="L28" i="31" s="1"/>
  <c r="AA28" i="31"/>
  <c r="O28" i="31" s="1"/>
  <c r="R28" i="31"/>
  <c r="F28" i="31" s="1"/>
  <c r="Y28" i="31"/>
  <c r="M28" i="31" s="1"/>
  <c r="W28" i="31"/>
  <c r="K28" i="31" s="1"/>
  <c r="BP15" i="20"/>
  <c r="AD15" i="20"/>
  <c r="Y18" i="10" s="1"/>
  <c r="AA7" i="20"/>
  <c r="S10" i="10" s="1"/>
  <c r="T7" i="20"/>
  <c r="AC10" i="10" s="1"/>
  <c r="BC9" i="20"/>
  <c r="U12" i="31" s="1"/>
  <c r="BA9" i="20"/>
  <c r="T12" i="31" s="1"/>
  <c r="BP13" i="20"/>
  <c r="BN13" i="20"/>
  <c r="BP11" i="20"/>
  <c r="CA15" i="20"/>
  <c r="Y18" i="33" s="1"/>
  <c r="BQ12" i="20"/>
  <c r="AO15" i="20"/>
  <c r="K18" i="29" s="1"/>
  <c r="AO16" i="20"/>
  <c r="K19" i="29" s="1"/>
  <c r="AW9" i="20"/>
  <c r="R12" i="31" s="1"/>
  <c r="BX13" i="20"/>
  <c r="S16" i="33" s="1"/>
  <c r="BI11" i="20"/>
  <c r="AM14" i="20"/>
  <c r="AK17" i="20"/>
  <c r="O20" i="29" s="1"/>
  <c r="BO15" i="20"/>
  <c r="AR11" i="20"/>
  <c r="T14" i="29" s="1"/>
  <c r="BR16" i="20"/>
  <c r="G19" i="33" s="1"/>
  <c r="AO17" i="20"/>
  <c r="K20" i="29" s="1"/>
  <c r="BO12" i="20"/>
  <c r="BX16" i="20"/>
  <c r="S19" i="33" s="1"/>
  <c r="P15" i="20"/>
  <c r="S7" i="20"/>
  <c r="AZ9" i="20"/>
  <c r="Y12" i="31" s="1"/>
  <c r="BR13" i="20"/>
  <c r="G16" i="33" s="1"/>
  <c r="J11" i="20"/>
  <c r="AY9" i="20"/>
  <c r="S12" i="31" s="1"/>
  <c r="BX11" i="20"/>
  <c r="S14" i="33" s="1"/>
  <c r="BF11" i="20"/>
  <c r="M14" i="32" s="1"/>
  <c r="U22" i="29"/>
  <c r="H21" i="29"/>
  <c r="H22" i="29"/>
  <c r="BI12" i="20"/>
  <c r="BJ12" i="20"/>
  <c r="G15" i="32" s="1"/>
  <c r="R8" i="20"/>
  <c r="Q11" i="10" s="1"/>
  <c r="P8" i="20"/>
  <c r="E11" i="10" s="1"/>
  <c r="AP11" i="20"/>
  <c r="L14" i="29" s="1"/>
  <c r="AJ16" i="20"/>
  <c r="AN15" i="20"/>
  <c r="AS15" i="20"/>
  <c r="U18" i="29" s="1"/>
  <c r="AD8" i="20"/>
  <c r="Y11" i="10" s="1"/>
  <c r="S8" i="20"/>
  <c r="W11" i="10" s="1"/>
  <c r="BA10" i="20"/>
  <c r="T13" i="31" s="1"/>
  <c r="CA17" i="20"/>
  <c r="Y20" i="33" s="1"/>
  <c r="AN14" i="20"/>
  <c r="J17" i="29" s="1"/>
  <c r="AY10" i="20"/>
  <c r="S13" i="31" s="1"/>
  <c r="BN17" i="20"/>
  <c r="AS14" i="20"/>
  <c r="U17" i="29" s="1"/>
  <c r="AN16" i="20"/>
  <c r="J19" i="29" s="1"/>
  <c r="AL11" i="20"/>
  <c r="AV10" i="20"/>
  <c r="W13" i="31" s="1"/>
  <c r="U8" i="20"/>
  <c r="G11" i="10" s="1"/>
  <c r="S23" i="29"/>
  <c r="S16" i="20"/>
  <c r="W19" i="10" s="1"/>
  <c r="X9" i="20"/>
  <c r="M12" i="10" s="1"/>
  <c r="AZ11" i="20"/>
  <c r="Y14" i="31" s="1"/>
  <c r="AW12" i="20"/>
  <c r="R15" i="31" s="1"/>
  <c r="P16" i="20"/>
  <c r="T9" i="20"/>
  <c r="AD9" i="20"/>
  <c r="Y12" i="10" s="1"/>
  <c r="R9" i="20"/>
  <c r="Q12" i="10" s="1"/>
  <c r="AY11" i="20"/>
  <c r="S14" i="31" s="1"/>
  <c r="J13" i="20"/>
  <c r="Q16" i="20"/>
  <c r="S9" i="20"/>
  <c r="W12" i="10" s="1"/>
  <c r="BA11" i="20"/>
  <c r="T14" i="31" s="1"/>
  <c r="AG16" i="20"/>
  <c r="AE19" i="10" s="1"/>
  <c r="BI13" i="20"/>
  <c r="AX12" i="20"/>
  <c r="X15" i="31" s="1"/>
  <c r="P11" i="20"/>
  <c r="P10" i="20"/>
  <c r="E13" i="10" s="1"/>
  <c r="AV13" i="20"/>
  <c r="W16" i="31" s="1"/>
  <c r="AD17" i="20"/>
  <c r="Y20" i="10" s="1"/>
  <c r="AY12" i="20"/>
  <c r="S15" i="31" s="1"/>
  <c r="S10" i="20"/>
  <c r="J24" i="29"/>
  <c r="H24" i="29"/>
  <c r="T17" i="20"/>
  <c r="AD10" i="20"/>
  <c r="Y13" i="10" s="1"/>
  <c r="BB13" i="20"/>
  <c r="Z16" i="31" s="1"/>
  <c r="AO13" i="20"/>
  <c r="K16" i="29" s="1"/>
  <c r="BA13" i="20"/>
  <c r="T16" i="31" s="1"/>
  <c r="J25" i="29"/>
  <c r="BI16" i="20"/>
  <c r="AD12" i="20"/>
  <c r="Y15" i="10" s="1"/>
  <c r="BJ16" i="20"/>
  <c r="G19" i="32" s="1"/>
  <c r="R12" i="20"/>
  <c r="AG12" i="20"/>
  <c r="AE15" i="10" s="1"/>
  <c r="U26" i="29"/>
  <c r="J16" i="20"/>
  <c r="Q13" i="20"/>
  <c r="H26" i="29"/>
  <c r="AP8" i="20"/>
  <c r="L11" i="29" s="1"/>
  <c r="P13" i="20"/>
  <c r="AY15" i="20"/>
  <c r="S18" i="31" s="1"/>
  <c r="AT8" i="20"/>
  <c r="G11" i="29" s="1"/>
  <c r="AX15" i="20"/>
  <c r="X18" i="31" s="1"/>
  <c r="X13" i="20"/>
  <c r="M16" i="10" s="1"/>
  <c r="BI17" i="20"/>
  <c r="U27" i="29"/>
  <c r="J27" i="29"/>
  <c r="AO8" i="20"/>
  <c r="AU16" i="20"/>
  <c r="Q19" i="31" s="1"/>
  <c r="AW17" i="20"/>
  <c r="R20" i="31" s="1"/>
  <c r="AX17" i="20"/>
  <c r="X20" i="31" s="1"/>
  <c r="H28" i="29"/>
  <c r="AZ17" i="20"/>
  <c r="Y20" i="31" s="1"/>
  <c r="J28" i="29"/>
  <c r="U28" i="29"/>
  <c r="AS9" i="20"/>
  <c r="AJ11" i="20"/>
  <c r="AS12" i="20"/>
  <c r="U15" i="29" s="1"/>
  <c r="AJ13" i="20"/>
  <c r="H16" i="29" s="1"/>
  <c r="AS11" i="20"/>
  <c r="U14" i="29" s="1"/>
  <c r="AN13" i="20"/>
  <c r="J16" i="29" s="1"/>
  <c r="BP6" i="20"/>
  <c r="AN9" i="20"/>
  <c r="J12" i="29" s="1"/>
  <c r="BQ6" i="20"/>
  <c r="AQ8" i="20"/>
  <c r="BU14" i="20"/>
  <c r="BR6" i="20"/>
  <c r="AS8" i="20"/>
  <c r="R14" i="20"/>
  <c r="U14" i="20"/>
  <c r="AA14" i="20"/>
  <c r="AG6" i="20"/>
  <c r="AD14" i="20"/>
  <c r="BB6" i="20"/>
  <c r="Z9" i="31" s="1"/>
  <c r="H14" i="20"/>
  <c r="E17" i="30" s="1"/>
  <c r="AU14" i="20"/>
  <c r="Q17" i="31" s="1"/>
  <c r="AZ14" i="20"/>
  <c r="Y17" i="31" s="1"/>
  <c r="AT16" i="20"/>
  <c r="BR9" i="20"/>
  <c r="BP9" i="20"/>
  <c r="CA9" i="20"/>
  <c r="Y12" i="33" s="1"/>
  <c r="BN8" i="20"/>
  <c r="BF7" i="20"/>
  <c r="M10" i="32" s="1"/>
  <c r="AZ7" i="20"/>
  <c r="Y10" i="31" s="1"/>
  <c r="BC8" i="20"/>
  <c r="U11" i="31" s="1"/>
  <c r="AK9" i="20"/>
  <c r="AW8" i="20"/>
  <c r="R11" i="31" s="1"/>
  <c r="Q21" i="31"/>
  <c r="E21" i="31" s="1"/>
  <c r="S21" i="31"/>
  <c r="G21" i="31" s="1"/>
  <c r="Z24" i="31"/>
  <c r="N24" i="31" s="1"/>
  <c r="U25" i="31"/>
  <c r="I25" i="31" s="1"/>
  <c r="Q25" i="31"/>
  <c r="E25" i="31" s="1"/>
  <c r="AA25" i="31"/>
  <c r="O25" i="31" s="1"/>
  <c r="U27" i="31"/>
  <c r="I27" i="31" s="1"/>
  <c r="T27" i="31"/>
  <c r="H27" i="31" s="1"/>
  <c r="R27" i="31"/>
  <c r="F27" i="31" s="1"/>
  <c r="Y27" i="31"/>
  <c r="M27" i="31" s="1"/>
  <c r="W27" i="31"/>
  <c r="K27" i="31" s="1"/>
  <c r="BN16" i="20"/>
  <c r="BO14" i="20"/>
  <c r="BB9" i="20"/>
  <c r="Z12" i="31" s="1"/>
  <c r="AL14" i="20"/>
  <c r="P17" i="29" s="1"/>
  <c r="AP15" i="20"/>
  <c r="BQ14" i="20"/>
  <c r="U7" i="20"/>
  <c r="AU9" i="20"/>
  <c r="Q12" i="31" s="1"/>
  <c r="AR15" i="20"/>
  <c r="T18" i="29" s="1"/>
  <c r="BU13" i="20"/>
  <c r="M16" i="33" s="1"/>
  <c r="T15" i="20"/>
  <c r="BJ11" i="20"/>
  <c r="AS17" i="20"/>
  <c r="AN17" i="20"/>
  <c r="J20" i="29" s="1"/>
  <c r="BF12" i="20"/>
  <c r="M15" i="32" s="1"/>
  <c r="AX10" i="20"/>
  <c r="X13" i="31" s="1"/>
  <c r="AW10" i="20"/>
  <c r="R13" i="31" s="1"/>
  <c r="BX17" i="20"/>
  <c r="BB10" i="20"/>
  <c r="Z13" i="31" s="1"/>
  <c r="BC10" i="20"/>
  <c r="U13" i="31" s="1"/>
  <c r="BE14" i="20"/>
  <c r="U9" i="20"/>
  <c r="G12" i="10" s="1"/>
  <c r="AO12" i="20"/>
  <c r="K15" i="29" s="1"/>
  <c r="AV11" i="20"/>
  <c r="W14" i="31" s="1"/>
  <c r="BE13" i="20"/>
  <c r="AD11" i="20"/>
  <c r="Y14" i="10" s="1"/>
  <c r="AU12" i="20"/>
  <c r="Q15" i="31" s="1"/>
  <c r="BF15" i="20"/>
  <c r="Q11" i="20"/>
  <c r="T11" i="20"/>
  <c r="AC14" i="10" s="1"/>
  <c r="AY13" i="20"/>
  <c r="S16" i="31" s="1"/>
  <c r="R17" i="20"/>
  <c r="S11" i="20"/>
  <c r="AL13" i="20"/>
  <c r="AR8" i="20"/>
  <c r="AW15" i="20"/>
  <c r="R18" i="31" s="1"/>
  <c r="BF17" i="20"/>
  <c r="AK8" i="20"/>
  <c r="AU17" i="20"/>
  <c r="Q20" i="31" s="1"/>
  <c r="BC17" i="20"/>
  <c r="U20" i="31" s="1"/>
  <c r="AQ14" i="20"/>
  <c r="AY17" i="20"/>
  <c r="S20" i="31" s="1"/>
  <c r="AJ14" i="20"/>
  <c r="H17" i="29" s="1"/>
  <c r="BA17" i="20"/>
  <c r="T20" i="31" s="1"/>
  <c r="AN10" i="20"/>
  <c r="J13" i="29" s="1"/>
  <c r="AJ12" i="20"/>
  <c r="H15" i="29" s="1"/>
  <c r="AJ10" i="20"/>
  <c r="H13" i="29" s="1"/>
  <c r="CA6" i="20"/>
  <c r="Q6" i="20"/>
  <c r="BE6" i="20"/>
  <c r="BH6" i="20" s="1"/>
  <c r="AW6" i="20"/>
  <c r="R9" i="31" s="1"/>
  <c r="BJ6" i="20"/>
  <c r="BF6" i="20"/>
  <c r="M9" i="32" s="1"/>
  <c r="AU6" i="20"/>
  <c r="Q9" i="31" s="1"/>
  <c r="BC6" i="20"/>
  <c r="U9" i="31" s="1"/>
  <c r="AV6" i="20"/>
  <c r="W9" i="31" s="1"/>
  <c r="AX6" i="20"/>
  <c r="X9" i="31" s="1"/>
  <c r="H6" i="20"/>
  <c r="E9" i="30" s="1"/>
  <c r="AZ6" i="20"/>
  <c r="Y9" i="31" s="1"/>
  <c r="AY6" i="20"/>
  <c r="S9" i="31" s="1"/>
  <c r="BA6" i="20"/>
  <c r="T9" i="31" s="1"/>
  <c r="BD6" i="20"/>
  <c r="AA9" i="31" s="1"/>
  <c r="BB14" i="20"/>
  <c r="Z17" i="31" s="1"/>
  <c r="AX14" i="20"/>
  <c r="X17" i="31" s="1"/>
  <c r="Q22" i="31"/>
  <c r="E22" i="31" s="1"/>
  <c r="R23" i="31"/>
  <c r="F23" i="31" s="1"/>
  <c r="Q23" i="31"/>
  <c r="E23" i="31" s="1"/>
  <c r="S23" i="31"/>
  <c r="G23" i="31" s="1"/>
  <c r="R25" i="31"/>
  <c r="F25" i="31" s="1"/>
  <c r="Q27" i="31"/>
  <c r="E27" i="31" s="1"/>
  <c r="S27" i="31"/>
  <c r="G27" i="31" s="1"/>
  <c r="S28" i="31"/>
  <c r="G28" i="31" s="1"/>
  <c r="Q28" i="31"/>
  <c r="E28" i="31" s="1"/>
  <c r="Z28" i="31"/>
  <c r="N28" i="31" s="1"/>
  <c r="T28" i="31"/>
  <c r="H28" i="31" s="1"/>
  <c r="U28" i="31"/>
  <c r="I28" i="31" s="1"/>
  <c r="BO11" i="20"/>
  <c r="BW11" i="20" s="1"/>
  <c r="BN12" i="20"/>
  <c r="BT12" i="20" s="1"/>
  <c r="AX9" i="20"/>
  <c r="X12" i="31" s="1"/>
  <c r="BQ13" i="20"/>
  <c r="BE11" i="20"/>
  <c r="BH11" i="20" s="1"/>
  <c r="AG15" i="20"/>
  <c r="AE18" i="10" s="1"/>
  <c r="AO10" i="20"/>
  <c r="K13" i="29" s="1"/>
  <c r="BM16" i="20"/>
  <c r="AC19" i="33" s="1"/>
  <c r="BU15" i="20"/>
  <c r="M18" i="33" s="1"/>
  <c r="R15" i="20"/>
  <c r="AR17" i="20"/>
  <c r="T20" i="29" s="1"/>
  <c r="AR16" i="20"/>
  <c r="T19" i="29" s="1"/>
  <c r="AL15" i="20"/>
  <c r="P18" i="29" s="1"/>
  <c r="AL16" i="20"/>
  <c r="AR14" i="20"/>
  <c r="T17" i="29" s="1"/>
  <c r="AZ10" i="20"/>
  <c r="Y13" i="31" s="1"/>
  <c r="Q8" i="20"/>
  <c r="BQ17" i="20"/>
  <c r="BD10" i="20"/>
  <c r="AA13" i="31" s="1"/>
  <c r="BU17" i="20"/>
  <c r="M20" i="33" s="1"/>
  <c r="BJ13" i="20"/>
  <c r="G16" i="32" s="1"/>
  <c r="AG9" i="20"/>
  <c r="AE12" i="10" s="1"/>
  <c r="BC11" i="20"/>
  <c r="U14" i="31" s="1"/>
  <c r="AK12" i="20"/>
  <c r="AV12" i="20"/>
  <c r="W15" i="31" s="1"/>
  <c r="AX13" i="20"/>
  <c r="X16" i="31" s="1"/>
  <c r="AG10" i="20"/>
  <c r="AE13" i="10" s="1"/>
  <c r="AU13" i="20"/>
  <c r="Q16" i="31" s="1"/>
  <c r="BC13" i="20"/>
  <c r="U16" i="31" s="1"/>
  <c r="BD12" i="20"/>
  <c r="AA15" i="31" s="1"/>
  <c r="BA15" i="20"/>
  <c r="T18" i="31" s="1"/>
  <c r="BJ17" i="20"/>
  <c r="G20" i="32" s="1"/>
  <c r="AZ15" i="20"/>
  <c r="Y18" i="31" s="1"/>
  <c r="BB15" i="20"/>
  <c r="Z18" i="31" s="1"/>
  <c r="BD15" i="20"/>
  <c r="AA18" i="31" s="1"/>
  <c r="R13" i="20"/>
  <c r="Q16" i="10" s="1"/>
  <c r="H27" i="29"/>
  <c r="O8" i="20"/>
  <c r="E11" i="29" s="1"/>
  <c r="BA16" i="20"/>
  <c r="T19" i="31" s="1"/>
  <c r="AY16" i="20"/>
  <c r="S19" i="31" s="1"/>
  <c r="H17" i="20"/>
  <c r="E20" i="30" s="1"/>
  <c r="AW16" i="20"/>
  <c r="R19" i="31" s="1"/>
  <c r="J17" i="20"/>
  <c r="BB16" i="20"/>
  <c r="Z19" i="31" s="1"/>
  <c r="BD17" i="20"/>
  <c r="AA20" i="31" s="1"/>
  <c r="BB17" i="20"/>
  <c r="Z20" i="31" s="1"/>
  <c r="AN6" i="20"/>
  <c r="AS13" i="20"/>
  <c r="AN12" i="20"/>
  <c r="J15" i="29" s="1"/>
  <c r="AS10" i="20"/>
  <c r="U13" i="29" s="1"/>
  <c r="BX6" i="20"/>
  <c r="AN8" i="20"/>
  <c r="J11" i="29" s="1"/>
  <c r="AJ8" i="20"/>
  <c r="AD6" i="20"/>
  <c r="U6" i="20"/>
  <c r="AA6" i="20"/>
  <c r="AG14" i="20"/>
  <c r="X6" i="20"/>
  <c r="J6" i="20"/>
  <c r="BD14" i="20"/>
  <c r="AA17" i="31" s="1"/>
  <c r="AW14" i="20"/>
  <c r="R17" i="31" s="1"/>
  <c r="BA14" i="20"/>
  <c r="T17" i="31" s="1"/>
  <c r="AY14" i="20"/>
  <c r="S17" i="31" s="1"/>
  <c r="BR86" i="20"/>
  <c r="BR81" i="20"/>
  <c r="U36" i="20"/>
  <c r="J66" i="20"/>
  <c r="BJ21" i="20"/>
  <c r="BF21" i="20"/>
  <c r="CO6" i="20"/>
  <c r="BU6" i="20"/>
  <c r="CN14" i="20"/>
  <c r="CK6" i="20"/>
  <c r="AQ17" i="20"/>
  <c r="O16" i="20"/>
  <c r="X26" i="20"/>
  <c r="AA56" i="20"/>
  <c r="AB56" i="20" s="1"/>
  <c r="AG26" i="20"/>
  <c r="AH26" i="20" s="1"/>
  <c r="CA41" i="20"/>
  <c r="X71" i="20"/>
  <c r="AD41" i="20"/>
  <c r="AE41" i="20" s="1"/>
  <c r="AQ11" i="20"/>
  <c r="BR26" i="20"/>
  <c r="BU41" i="20"/>
  <c r="AA26" i="20"/>
  <c r="J71" i="20"/>
  <c r="CA26" i="20"/>
  <c r="BX9" i="20"/>
  <c r="S12" i="33" s="1"/>
  <c r="BN10" i="20"/>
  <c r="BD7" i="20"/>
  <c r="AA10" i="31" s="1"/>
  <c r="BJ9" i="20"/>
  <c r="G12" i="32" s="1"/>
  <c r="AZ8" i="20"/>
  <c r="Y11" i="31" s="1"/>
  <c r="AT9" i="20"/>
  <c r="G12" i="29" s="1"/>
  <c r="AL9" i="20"/>
  <c r="AP14" i="20"/>
  <c r="W21" i="31"/>
  <c r="K21" i="31" s="1"/>
  <c r="W22" i="31"/>
  <c r="K22" i="31" s="1"/>
  <c r="AA22" i="31"/>
  <c r="O22" i="31" s="1"/>
  <c r="Y22" i="31"/>
  <c r="M22" i="31" s="1"/>
  <c r="Y24" i="31"/>
  <c r="M24" i="31" s="1"/>
  <c r="U26" i="31"/>
  <c r="I26" i="31" s="1"/>
  <c r="AK14" i="20"/>
  <c r="O17" i="29" s="1"/>
  <c r="BD9" i="20"/>
  <c r="AA12" i="31" s="1"/>
  <c r="AM17" i="20"/>
  <c r="X14" i="20"/>
  <c r="M17" i="10" s="1"/>
  <c r="AK10" i="20"/>
  <c r="O13" i="29" s="1"/>
  <c r="BN15" i="20"/>
  <c r="BP16" i="20"/>
  <c r="BZ16" i="20" s="1"/>
  <c r="AA9" i="20"/>
  <c r="S12" i="10" s="1"/>
  <c r="AW11" i="20"/>
  <c r="R14" i="31" s="1"/>
  <c r="BA12" i="20"/>
  <c r="T15" i="31" s="1"/>
  <c r="BF13" i="20"/>
  <c r="M16" i="32" s="1"/>
  <c r="AZ12" i="20"/>
  <c r="Y15" i="31" s="1"/>
  <c r="BF14" i="20"/>
  <c r="M17" i="32" s="1"/>
  <c r="AU11" i="20"/>
  <c r="Q14" i="31" s="1"/>
  <c r="BD11" i="20"/>
  <c r="AA14" i="31" s="1"/>
  <c r="BJ14" i="20"/>
  <c r="G17" i="32" s="1"/>
  <c r="BB11" i="20"/>
  <c r="Z14" i="31" s="1"/>
  <c r="BC12" i="20"/>
  <c r="U15" i="31" s="1"/>
  <c r="Q12" i="20"/>
  <c r="Z12" i="20" s="1"/>
  <c r="AU15" i="20"/>
  <c r="Q18" i="31" s="1"/>
  <c r="AV15" i="20"/>
  <c r="W18" i="31" s="1"/>
  <c r="BC15" i="20"/>
  <c r="U18" i="31" s="1"/>
  <c r="BE17" i="20"/>
  <c r="AV16" i="20"/>
  <c r="W19" i="31" s="1"/>
  <c r="BC16" i="20"/>
  <c r="U19" i="31" s="1"/>
  <c r="CA14" i="20"/>
  <c r="BX14" i="20"/>
  <c r="BR14" i="20"/>
  <c r="G19" i="29" l="1"/>
  <c r="G14" i="29"/>
  <c r="S18" i="29"/>
  <c r="S14" i="29"/>
  <c r="S20" i="29"/>
  <c r="G15" i="29"/>
  <c r="E20" i="29"/>
  <c r="E9" i="29"/>
  <c r="AE57" i="20"/>
  <c r="AE54" i="20"/>
  <c r="V66" i="20"/>
  <c r="Y24" i="20"/>
  <c r="AB67" i="20"/>
  <c r="BK24" i="20"/>
  <c r="CB31" i="20"/>
  <c r="BY60" i="20"/>
  <c r="CB90" i="20"/>
  <c r="CB27" i="20"/>
  <c r="Y56" i="20"/>
  <c r="BV83" i="20"/>
  <c r="Y83" i="20"/>
  <c r="Y62" i="20"/>
  <c r="BS24" i="20"/>
  <c r="S9" i="10"/>
  <c r="G17" i="10"/>
  <c r="AC9" i="10"/>
  <c r="G9" i="10"/>
  <c r="Q17" i="10"/>
  <c r="AI14" i="20"/>
  <c r="AC17" i="10"/>
  <c r="H9" i="29"/>
  <c r="Q9" i="10"/>
  <c r="E17" i="10"/>
  <c r="AF6" i="20"/>
  <c r="W9" i="10"/>
  <c r="CB40" i="20"/>
  <c r="BK37" i="20"/>
  <c r="AE42" i="20"/>
  <c r="CB56" i="20"/>
  <c r="AE24" i="20"/>
  <c r="V32" i="20"/>
  <c r="AH32" i="20"/>
  <c r="BY73" i="20"/>
  <c r="Y73" i="20"/>
  <c r="V57" i="20"/>
  <c r="BV57" i="20"/>
  <c r="BY25" i="20"/>
  <c r="BV39" i="20"/>
  <c r="BG24" i="20"/>
  <c r="CB68" i="20"/>
  <c r="BY52" i="20"/>
  <c r="AE67" i="20"/>
  <c r="BY44" i="20"/>
  <c r="BG59" i="20"/>
  <c r="BK84" i="20"/>
  <c r="V77" i="20"/>
  <c r="CB21" i="20"/>
  <c r="BK55" i="20"/>
  <c r="BS53" i="20"/>
  <c r="V29" i="20"/>
  <c r="AH47" i="20"/>
  <c r="Y76" i="20"/>
  <c r="Y47" i="20"/>
  <c r="BS90" i="20"/>
  <c r="V54" i="20"/>
  <c r="BS36" i="20"/>
  <c r="K84" i="20"/>
  <c r="CB84" i="20"/>
  <c r="Y32" i="20"/>
  <c r="BG31" i="20"/>
  <c r="BV62" i="20"/>
  <c r="BY47" i="20"/>
  <c r="Y91" i="20"/>
  <c r="BY90" i="20"/>
  <c r="V62" i="20"/>
  <c r="BK77" i="20"/>
  <c r="Y26" i="20"/>
  <c r="BK21" i="20"/>
  <c r="V43" i="20"/>
  <c r="BG27" i="20"/>
  <c r="BV38" i="20"/>
  <c r="AE38" i="20"/>
  <c r="BG22" i="20"/>
  <c r="V37" i="20"/>
  <c r="K87" i="20"/>
  <c r="BK32" i="20"/>
  <c r="AB47" i="20"/>
  <c r="BV46" i="20"/>
  <c r="K47" i="20"/>
  <c r="V76" i="20"/>
  <c r="AC81" i="20"/>
  <c r="K57" i="20"/>
  <c r="BS38" i="20"/>
  <c r="AE22" i="20"/>
  <c r="AB21" i="20"/>
  <c r="AB84" i="20"/>
  <c r="BY84" i="20"/>
  <c r="CB85" i="20"/>
  <c r="BV66" i="20"/>
  <c r="BY58" i="20"/>
  <c r="AB58" i="20"/>
  <c r="BK70" i="20"/>
  <c r="BG23" i="20"/>
  <c r="AH23" i="20"/>
  <c r="BV22" i="20"/>
  <c r="CB25" i="20"/>
  <c r="CB89" i="20"/>
  <c r="BV89" i="20"/>
  <c r="AE31" i="20"/>
  <c r="BY30" i="20"/>
  <c r="AB32" i="20"/>
  <c r="BK61" i="20"/>
  <c r="BS47" i="20"/>
  <c r="BK45" i="20"/>
  <c r="BV91" i="20"/>
  <c r="K90" i="20"/>
  <c r="K32" i="20"/>
  <c r="AE45" i="20"/>
  <c r="BV90" i="20"/>
  <c r="AF83" i="20"/>
  <c r="CB26" i="20"/>
  <c r="BS81" i="20"/>
  <c r="Y29" i="20"/>
  <c r="BG57" i="20"/>
  <c r="V24" i="20"/>
  <c r="Y54" i="20"/>
  <c r="BY83" i="20"/>
  <c r="AH81" i="20"/>
  <c r="K44" i="20"/>
  <c r="V28" i="20"/>
  <c r="BS27" i="20"/>
  <c r="BK25" i="20"/>
  <c r="BK40" i="20"/>
  <c r="BK29" i="20"/>
  <c r="K43" i="20"/>
  <c r="Y52" i="20"/>
  <c r="BV44" i="20"/>
  <c r="AE58" i="20"/>
  <c r="AB57" i="20"/>
  <c r="BK42" i="20"/>
  <c r="AB41" i="20"/>
  <c r="BG38" i="20"/>
  <c r="BK23" i="20"/>
  <c r="CB22" i="20"/>
  <c r="AE83" i="20"/>
  <c r="K82" i="20"/>
  <c r="Y81" i="20"/>
  <c r="V86" i="20"/>
  <c r="AB86" i="20"/>
  <c r="CB83" i="20"/>
  <c r="V87" i="20"/>
  <c r="Y36" i="20"/>
  <c r="BV73" i="20"/>
  <c r="BG72" i="20"/>
  <c r="Y27" i="20"/>
  <c r="BS72" i="20"/>
  <c r="CB54" i="20"/>
  <c r="BG70" i="20"/>
  <c r="BY38" i="20"/>
  <c r="BK67" i="20"/>
  <c r="BV67" i="20"/>
  <c r="AH67" i="20"/>
  <c r="CB36" i="20"/>
  <c r="V56" i="20"/>
  <c r="BY24" i="20"/>
  <c r="BG89" i="20"/>
  <c r="CB32" i="20"/>
  <c r="Y31" i="20"/>
  <c r="CB75" i="20"/>
  <c r="AB75" i="20"/>
  <c r="CB45" i="20"/>
  <c r="BS77" i="20"/>
  <c r="AE91" i="20"/>
  <c r="AE74" i="20"/>
  <c r="BS74" i="20"/>
  <c r="BG26" i="20"/>
  <c r="Y85" i="20"/>
  <c r="AE82" i="20"/>
  <c r="AB81" i="20"/>
  <c r="BS84" i="20"/>
  <c r="AH87" i="20"/>
  <c r="AH31" i="20"/>
  <c r="V47" i="20"/>
  <c r="AH46" i="20"/>
  <c r="BV58" i="20"/>
  <c r="AB60" i="20"/>
  <c r="AC55" i="20"/>
  <c r="AE52" i="20"/>
  <c r="AB61" i="20"/>
  <c r="BG76" i="20"/>
  <c r="AI87" i="20"/>
  <c r="AH43" i="20"/>
  <c r="Y21" i="20"/>
  <c r="AB82" i="20"/>
  <c r="K25" i="20"/>
  <c r="BG37" i="20"/>
  <c r="BY61" i="20"/>
  <c r="K76" i="20"/>
  <c r="CB91" i="20"/>
  <c r="V22" i="20"/>
  <c r="Y43" i="20"/>
  <c r="BV55" i="20"/>
  <c r="V38" i="20"/>
  <c r="W60" i="20"/>
  <c r="AI71" i="20"/>
  <c r="BK83" i="20"/>
  <c r="Y46" i="20"/>
  <c r="AH91" i="20"/>
  <c r="BS54" i="20"/>
  <c r="AE86" i="20"/>
  <c r="Y88" i="20"/>
  <c r="BS89" i="20"/>
  <c r="V60" i="20"/>
  <c r="AB45" i="20"/>
  <c r="AB90" i="20"/>
  <c r="V89" i="20"/>
  <c r="Y89" i="20"/>
  <c r="AH76" i="20"/>
  <c r="AC21" i="20"/>
  <c r="AC60" i="20"/>
  <c r="AF31" i="20"/>
  <c r="W37" i="20"/>
  <c r="AI86" i="20"/>
  <c r="W87" i="20"/>
  <c r="BY39" i="20"/>
  <c r="BS29" i="20"/>
  <c r="BK51" i="20"/>
  <c r="Y82" i="20"/>
  <c r="CB76" i="20"/>
  <c r="AB91" i="20"/>
  <c r="AE32" i="20"/>
  <c r="AI38" i="20"/>
  <c r="AF38" i="20"/>
  <c r="AC32" i="20"/>
  <c r="W47" i="20"/>
  <c r="BS67" i="20"/>
  <c r="BS32" i="20"/>
  <c r="BV75" i="20"/>
  <c r="Y45" i="20"/>
  <c r="K91" i="20"/>
  <c r="BG66" i="20"/>
  <c r="BG83" i="20"/>
  <c r="BV84" i="20"/>
  <c r="Y87" i="20"/>
  <c r="W43" i="20"/>
  <c r="AC75" i="20"/>
  <c r="AC38" i="20"/>
  <c r="AF57" i="20"/>
  <c r="AC31" i="20"/>
  <c r="AC30" i="20"/>
  <c r="AF41" i="20"/>
  <c r="W29" i="20"/>
  <c r="AI6" i="20"/>
  <c r="AG9" i="10" s="1"/>
  <c r="K45" i="20"/>
  <c r="Y39" i="20"/>
  <c r="BY54" i="20"/>
  <c r="BG61" i="20"/>
  <c r="AB31" i="20"/>
  <c r="BK30" i="20"/>
  <c r="BK69" i="20"/>
  <c r="BV54" i="20"/>
  <c r="BS82" i="20"/>
  <c r="BS88" i="20"/>
  <c r="V75" i="20"/>
  <c r="Y77" i="20"/>
  <c r="BK90" i="20"/>
  <c r="BS85" i="20"/>
  <c r="BS28" i="20"/>
  <c r="Y67" i="20"/>
  <c r="AH89" i="20"/>
  <c r="Y61" i="20"/>
  <c r="AB46" i="20"/>
  <c r="K9" i="20"/>
  <c r="J12" i="30" s="1"/>
  <c r="BS60" i="20"/>
  <c r="BG71" i="20"/>
  <c r="Y84" i="20"/>
  <c r="AB26" i="20"/>
  <c r="AE27" i="20"/>
  <c r="BV29" i="20"/>
  <c r="V83" i="20"/>
  <c r="V25" i="20"/>
  <c r="BY41" i="20"/>
  <c r="BK41" i="20"/>
  <c r="BV26" i="20"/>
  <c r="W44" i="20"/>
  <c r="AC37" i="20"/>
  <c r="AI51" i="20"/>
  <c r="BV43" i="20"/>
  <c r="AB43" i="20"/>
  <c r="BK58" i="20"/>
  <c r="AE56" i="20"/>
  <c r="AB24" i="20"/>
  <c r="AH24" i="20"/>
  <c r="V82" i="20"/>
  <c r="V26" i="20"/>
  <c r="AE69" i="20"/>
  <c r="BG60" i="20"/>
  <c r="BG81" i="20"/>
  <c r="Y72" i="20"/>
  <c r="CB55" i="20"/>
  <c r="K37" i="20"/>
  <c r="BY72" i="20"/>
  <c r="BY22" i="20"/>
  <c r="AB22" i="20"/>
  <c r="BY74" i="20"/>
  <c r="BY76" i="20"/>
  <c r="AE44" i="20"/>
  <c r="AH59" i="20"/>
  <c r="BY87" i="20"/>
  <c r="V44" i="20"/>
  <c r="BY28" i="20"/>
  <c r="Y55" i="20"/>
  <c r="BY23" i="20"/>
  <c r="BY67" i="20"/>
  <c r="V21" i="20"/>
  <c r="K56" i="20"/>
  <c r="AH54" i="20"/>
  <c r="CB51" i="20"/>
  <c r="AH85" i="20"/>
  <c r="BV86" i="20"/>
  <c r="AB30" i="20"/>
  <c r="BV45" i="20"/>
  <c r="BS46" i="20"/>
  <c r="BV77" i="20"/>
  <c r="BY46" i="20"/>
  <c r="W84" i="20"/>
  <c r="AF91" i="20"/>
  <c r="CB59" i="20"/>
  <c r="AF45" i="20"/>
  <c r="AI24" i="20"/>
  <c r="W24" i="20"/>
  <c r="AF54" i="20"/>
  <c r="AB53" i="20"/>
  <c r="BG55" i="20"/>
  <c r="V39" i="20"/>
  <c r="V45" i="20"/>
  <c r="BK91" i="20"/>
  <c r="K72" i="20"/>
  <c r="W66" i="20"/>
  <c r="CC13" i="20"/>
  <c r="AA16" i="33" s="1"/>
  <c r="E13" i="33"/>
  <c r="BT10" i="20"/>
  <c r="I13" i="33" s="1"/>
  <c r="W20" i="33"/>
  <c r="CC17" i="20"/>
  <c r="AA20" i="33" s="1"/>
  <c r="CC14" i="20"/>
  <c r="AA17" i="33" s="1"/>
  <c r="BW14" i="20"/>
  <c r="O17" i="33" s="1"/>
  <c r="BZ9" i="20"/>
  <c r="U12" i="33" s="1"/>
  <c r="CC6" i="20"/>
  <c r="AA9" i="33" s="1"/>
  <c r="BZ11" i="20"/>
  <c r="U14" i="33" s="1"/>
  <c r="Q18" i="33"/>
  <c r="BZ15" i="20"/>
  <c r="U18" i="33" s="1"/>
  <c r="BL10" i="20"/>
  <c r="I13" i="32" s="1"/>
  <c r="BH7" i="20"/>
  <c r="O10" i="32" s="1"/>
  <c r="W11" i="33"/>
  <c r="CC8" i="20"/>
  <c r="AA11" i="33" s="1"/>
  <c r="BW6" i="20"/>
  <c r="O9" i="33" s="1"/>
  <c r="K15" i="32"/>
  <c r="BH12" i="20"/>
  <c r="O15" i="32" s="1"/>
  <c r="K13" i="32"/>
  <c r="BH10" i="20"/>
  <c r="O13" i="32" s="1"/>
  <c r="Q11" i="33"/>
  <c r="BZ8" i="20"/>
  <c r="U11" i="33" s="1"/>
  <c r="Q15" i="33"/>
  <c r="BZ12" i="20"/>
  <c r="U15" i="33" s="1"/>
  <c r="K16" i="33"/>
  <c r="BW13" i="20"/>
  <c r="O16" i="33" s="1"/>
  <c r="K10" i="33"/>
  <c r="BW7" i="20"/>
  <c r="O10" i="33" s="1"/>
  <c r="W25" i="20"/>
  <c r="AF24" i="20"/>
  <c r="AF67" i="20"/>
  <c r="BH13" i="20"/>
  <c r="O16" i="32" s="1"/>
  <c r="K17" i="32"/>
  <c r="BH14" i="20"/>
  <c r="O17" i="32" s="1"/>
  <c r="BT16" i="20"/>
  <c r="I19" i="33" s="1"/>
  <c r="BL12" i="20"/>
  <c r="I15" i="32" s="1"/>
  <c r="BL11" i="20"/>
  <c r="I14" i="32" s="1"/>
  <c r="E16" i="33"/>
  <c r="BT13" i="20"/>
  <c r="I16" i="33" s="1"/>
  <c r="BW10" i="20"/>
  <c r="O13" i="33" s="1"/>
  <c r="BW16" i="20"/>
  <c r="O19" i="33" s="1"/>
  <c r="E12" i="33"/>
  <c r="BT9" i="20"/>
  <c r="I12" i="33" s="1"/>
  <c r="BH16" i="20"/>
  <c r="O19" i="32" s="1"/>
  <c r="K12" i="32"/>
  <c r="BH9" i="20"/>
  <c r="O12" i="32" s="1"/>
  <c r="E18" i="32"/>
  <c r="BL15" i="20"/>
  <c r="I18" i="32" s="1"/>
  <c r="CC16" i="20"/>
  <c r="AA19" i="33" s="1"/>
  <c r="K11" i="33"/>
  <c r="BW8" i="20"/>
  <c r="O11" i="33" s="1"/>
  <c r="W45" i="20"/>
  <c r="W82" i="20"/>
  <c r="AF42" i="20"/>
  <c r="W68" i="20"/>
  <c r="AC82" i="20"/>
  <c r="AI88" i="20"/>
  <c r="AI81" i="20"/>
  <c r="K20" i="32"/>
  <c r="BH17" i="20"/>
  <c r="O20" i="32" s="1"/>
  <c r="E18" i="33"/>
  <c r="BT15" i="20"/>
  <c r="I18" i="33" s="1"/>
  <c r="E11" i="33"/>
  <c r="BT8" i="20"/>
  <c r="I11" i="33" s="1"/>
  <c r="BZ6" i="20"/>
  <c r="U9" i="33" s="1"/>
  <c r="BL16" i="20"/>
  <c r="I19" i="32" s="1"/>
  <c r="BL13" i="20"/>
  <c r="I16" i="32" s="1"/>
  <c r="K15" i="33"/>
  <c r="BW12" i="20"/>
  <c r="O15" i="33" s="1"/>
  <c r="BW15" i="20"/>
  <c r="O18" i="33" s="1"/>
  <c r="CC12" i="20"/>
  <c r="AA15" i="33" s="1"/>
  <c r="Q16" i="33"/>
  <c r="BZ13" i="20"/>
  <c r="U16" i="33" s="1"/>
  <c r="E12" i="32"/>
  <c r="BL9" i="20"/>
  <c r="I12" i="32" s="1"/>
  <c r="BL7" i="20"/>
  <c r="I10" i="32" s="1"/>
  <c r="BZ10" i="20"/>
  <c r="U13" i="33" s="1"/>
  <c r="E10" i="33"/>
  <c r="BT7" i="20"/>
  <c r="I10" i="33" s="1"/>
  <c r="BL6" i="20"/>
  <c r="I9" i="32" s="1"/>
  <c r="K18" i="32"/>
  <c r="BH15" i="20"/>
  <c r="O18" i="32" s="1"/>
  <c r="W18" i="33"/>
  <c r="CC15" i="20"/>
  <c r="AA18" i="33" s="1"/>
  <c r="E17" i="32"/>
  <c r="BL14" i="20"/>
  <c r="I17" i="32" s="1"/>
  <c r="K20" i="33"/>
  <c r="BW17" i="20"/>
  <c r="O20" i="33" s="1"/>
  <c r="E11" i="32"/>
  <c r="BL8" i="20"/>
  <c r="I11" i="32" s="1"/>
  <c r="W39" i="20"/>
  <c r="BL17" i="20"/>
  <c r="I20" i="32" s="1"/>
  <c r="BT17" i="20"/>
  <c r="I20" i="33" s="1"/>
  <c r="Q10" i="33"/>
  <c r="BZ7" i="20"/>
  <c r="U10" i="33" s="1"/>
  <c r="CC9" i="20"/>
  <c r="AA12" i="33" s="1"/>
  <c r="W10" i="33"/>
  <c r="CC7" i="20"/>
  <c r="AA10" i="33" s="1"/>
  <c r="E14" i="33"/>
  <c r="BT11" i="20"/>
  <c r="I14" i="33" s="1"/>
  <c r="K11" i="32"/>
  <c r="BH8" i="20"/>
  <c r="O11" i="32" s="1"/>
  <c r="AC6" i="20"/>
  <c r="W14" i="20"/>
  <c r="L10" i="29"/>
  <c r="AC14" i="20"/>
  <c r="U9" i="29"/>
  <c r="I19" i="30"/>
  <c r="K16" i="20"/>
  <c r="J19" i="30" s="1"/>
  <c r="M14" i="20"/>
  <c r="L17" i="30" s="1"/>
  <c r="N14" i="20"/>
  <c r="M17" i="30" s="1"/>
  <c r="L14" i="20"/>
  <c r="K17" i="30" s="1"/>
  <c r="K10" i="10"/>
  <c r="Z7" i="20"/>
  <c r="O10" i="10" s="1"/>
  <c r="L12" i="20"/>
  <c r="K15" i="30" s="1"/>
  <c r="M12" i="20"/>
  <c r="L15" i="30" s="1"/>
  <c r="N12" i="20"/>
  <c r="M15" i="30" s="1"/>
  <c r="L17" i="20"/>
  <c r="K20" i="30" s="1"/>
  <c r="M17" i="20"/>
  <c r="L20" i="30" s="1"/>
  <c r="N17" i="20"/>
  <c r="M20" i="30" s="1"/>
  <c r="AC9" i="20"/>
  <c r="W10" i="20"/>
  <c r="W8" i="20"/>
  <c r="AI17" i="20"/>
  <c r="AF13" i="20"/>
  <c r="AI7" i="20"/>
  <c r="AF12" i="20"/>
  <c r="I17" i="30"/>
  <c r="K14" i="20"/>
  <c r="J17" i="30" s="1"/>
  <c r="K11" i="10"/>
  <c r="Z8" i="20"/>
  <c r="O11" i="10" s="1"/>
  <c r="Z16" i="20"/>
  <c r="O19" i="10" s="1"/>
  <c r="I13" i="30"/>
  <c r="K10" i="20"/>
  <c r="J13" i="30" s="1"/>
  <c r="L8" i="20"/>
  <c r="K11" i="30" s="1"/>
  <c r="N8" i="20"/>
  <c r="M11" i="30" s="1"/>
  <c r="M8" i="20"/>
  <c r="L11" i="30" s="1"/>
  <c r="G12" i="30"/>
  <c r="L9" i="20"/>
  <c r="K12" i="30" s="1"/>
  <c r="M9" i="20"/>
  <c r="L12" i="30" s="1"/>
  <c r="N9" i="20"/>
  <c r="M12" i="30" s="1"/>
  <c r="AC7" i="20"/>
  <c r="AI13" i="20"/>
  <c r="W7" i="20"/>
  <c r="W15" i="20"/>
  <c r="AF16" i="20"/>
  <c r="AC22" i="20"/>
  <c r="W26" i="20"/>
  <c r="AC43" i="20"/>
  <c r="AI8" i="20"/>
  <c r="W17" i="20"/>
  <c r="AC27" i="20"/>
  <c r="AF15" i="20"/>
  <c r="AC10" i="20"/>
  <c r="AI12" i="20"/>
  <c r="AI11" i="20"/>
  <c r="AI16" i="20"/>
  <c r="I14" i="30"/>
  <c r="K11" i="20"/>
  <c r="J14" i="30" s="1"/>
  <c r="G10" i="30"/>
  <c r="N7" i="20"/>
  <c r="M10" i="30" s="1"/>
  <c r="L7" i="20"/>
  <c r="K10" i="30" s="1"/>
  <c r="M7" i="20"/>
  <c r="L10" i="30" s="1"/>
  <c r="N15" i="20"/>
  <c r="M18" i="30" s="1"/>
  <c r="M15" i="20"/>
  <c r="L18" i="30" s="1"/>
  <c r="L15" i="20"/>
  <c r="K18" i="30" s="1"/>
  <c r="K12" i="10"/>
  <c r="Z9" i="20"/>
  <c r="O12" i="10" s="1"/>
  <c r="I16" i="30"/>
  <c r="K13" i="20"/>
  <c r="J16" i="30" s="1"/>
  <c r="G16" i="30"/>
  <c r="M13" i="20"/>
  <c r="L16" i="30" s="1"/>
  <c r="L13" i="20"/>
  <c r="K16" i="30" s="1"/>
  <c r="N13" i="20"/>
  <c r="M16" i="30" s="1"/>
  <c r="I15" i="30"/>
  <c r="K12" i="20"/>
  <c r="G9" i="30"/>
  <c r="N6" i="20"/>
  <c r="M9" i="30" s="1"/>
  <c r="M6" i="20"/>
  <c r="L9" i="30" s="1"/>
  <c r="L6" i="20"/>
  <c r="K9" i="30" s="1"/>
  <c r="I18" i="30"/>
  <c r="K15" i="20"/>
  <c r="J18" i="30" s="1"/>
  <c r="I11" i="30"/>
  <c r="K8" i="20"/>
  <c r="J11" i="30" s="1"/>
  <c r="W12" i="20"/>
  <c r="AF17" i="20"/>
  <c r="W11" i="20"/>
  <c r="W13" i="20"/>
  <c r="AF8" i="20"/>
  <c r="AF9" i="20"/>
  <c r="W16" i="20"/>
  <c r="AI10" i="20"/>
  <c r="AF7" i="20"/>
  <c r="AF11" i="20"/>
  <c r="AI15" i="20"/>
  <c r="AC13" i="20"/>
  <c r="AC17" i="20"/>
  <c r="I10" i="30"/>
  <c r="K7" i="20"/>
  <c r="J10" i="30" s="1"/>
  <c r="K17" i="10"/>
  <c r="Z14" i="20"/>
  <c r="O17" i="10" s="1"/>
  <c r="K20" i="10"/>
  <c r="Z17" i="20"/>
  <c r="O20" i="10" s="1"/>
  <c r="AF14" i="20"/>
  <c r="Z6" i="20"/>
  <c r="Z11" i="20"/>
  <c r="O14" i="10" s="1"/>
  <c r="K13" i="10"/>
  <c r="Z10" i="20"/>
  <c r="O13" i="10" s="1"/>
  <c r="W6" i="20"/>
  <c r="K6" i="20"/>
  <c r="J9" i="30" s="1"/>
  <c r="I20" i="30"/>
  <c r="K17" i="20"/>
  <c r="J20" i="30" s="1"/>
  <c r="Z13" i="20"/>
  <c r="O16" i="10" s="1"/>
  <c r="G14" i="30"/>
  <c r="N11" i="20"/>
  <c r="M14" i="30" s="1"/>
  <c r="L11" i="20"/>
  <c r="K14" i="30" s="1"/>
  <c r="M11" i="20"/>
  <c r="L14" i="30" s="1"/>
  <c r="G19" i="30"/>
  <c r="L16" i="20"/>
  <c r="K19" i="30" s="1"/>
  <c r="M16" i="20"/>
  <c r="L19" i="30" s="1"/>
  <c r="N16" i="20"/>
  <c r="M19" i="30" s="1"/>
  <c r="K18" i="10"/>
  <c r="Z15" i="20"/>
  <c r="O18" i="10" s="1"/>
  <c r="M10" i="20"/>
  <c r="L13" i="30" s="1"/>
  <c r="N10" i="20"/>
  <c r="M13" i="30" s="1"/>
  <c r="L10" i="20"/>
  <c r="K13" i="30" s="1"/>
  <c r="AC11" i="20"/>
  <c r="W9" i="20"/>
  <c r="AC12" i="20"/>
  <c r="AI9" i="20"/>
  <c r="AC8" i="20"/>
  <c r="AC16" i="20"/>
  <c r="AC15" i="20"/>
  <c r="AF10" i="20"/>
  <c r="AF21" i="20"/>
  <c r="AI62" i="20"/>
  <c r="H11" i="29"/>
  <c r="W11" i="29" s="1"/>
  <c r="Q17" i="29"/>
  <c r="W41" i="20"/>
  <c r="P12" i="29"/>
  <c r="U16" i="29"/>
  <c r="O15" i="29"/>
  <c r="U20" i="29"/>
  <c r="X20" i="29" s="1"/>
  <c r="S11" i="29"/>
  <c r="Z11" i="29" s="1"/>
  <c r="H14" i="29"/>
  <c r="J10" i="29"/>
  <c r="O14" i="29"/>
  <c r="G9" i="29"/>
  <c r="W53" i="20"/>
  <c r="AF69" i="20"/>
  <c r="AF28" i="20"/>
  <c r="AC74" i="20"/>
  <c r="W71" i="20"/>
  <c r="AI52" i="20"/>
  <c r="AI68" i="20"/>
  <c r="AC42" i="20"/>
  <c r="AI45" i="20"/>
  <c r="AC52" i="20"/>
  <c r="Q15" i="29"/>
  <c r="W59" i="20"/>
  <c r="Q20" i="29"/>
  <c r="E19" i="29"/>
  <c r="J9" i="29"/>
  <c r="M9" i="29" s="1"/>
  <c r="L18" i="29"/>
  <c r="U11" i="29"/>
  <c r="X11" i="29" s="1"/>
  <c r="U12" i="29"/>
  <c r="E12" i="29"/>
  <c r="W12" i="29" s="1"/>
  <c r="AB40" i="20"/>
  <c r="AE53" i="20"/>
  <c r="BG52" i="20"/>
  <c r="CB86" i="20"/>
  <c r="BG86" i="20"/>
  <c r="S19" i="29"/>
  <c r="K53" i="20"/>
  <c r="K68" i="20"/>
  <c r="V46" i="20"/>
  <c r="BG46" i="20"/>
  <c r="AE47" i="20"/>
  <c r="V90" i="20"/>
  <c r="V70" i="20"/>
  <c r="AE85" i="20"/>
  <c r="AB83" i="20"/>
  <c r="V81" i="20"/>
  <c r="Y75" i="20"/>
  <c r="K46" i="20"/>
  <c r="AH30" i="20"/>
  <c r="BG91" i="20"/>
  <c r="W69" i="20"/>
  <c r="AC24" i="20"/>
  <c r="AC83" i="20"/>
  <c r="AC26" i="20"/>
  <c r="AF62" i="20"/>
  <c r="AI77" i="20"/>
  <c r="AC39" i="20"/>
  <c r="AI85" i="20"/>
  <c r="W61" i="20"/>
  <c r="AI91" i="20"/>
  <c r="W85" i="20"/>
  <c r="W62" i="20"/>
  <c r="AF77" i="20"/>
  <c r="W90" i="20"/>
  <c r="AI47" i="20"/>
  <c r="AI21" i="20"/>
  <c r="AF40" i="20"/>
  <c r="AC53" i="20"/>
  <c r="AF52" i="20"/>
  <c r="AF27" i="20"/>
  <c r="BS26" i="20"/>
  <c r="K66" i="20"/>
  <c r="K11" i="29"/>
  <c r="K7" i="29" s="1"/>
  <c r="CB58" i="20"/>
  <c r="BG28" i="20"/>
  <c r="Y57" i="20"/>
  <c r="BS44" i="20"/>
  <c r="BK31" i="20"/>
  <c r="G10" i="29"/>
  <c r="M74" i="20"/>
  <c r="L74" i="20"/>
  <c r="N74" i="20"/>
  <c r="M22" i="20"/>
  <c r="L22" i="20"/>
  <c r="N22" i="20"/>
  <c r="N62" i="20"/>
  <c r="L62" i="20"/>
  <c r="M62" i="20"/>
  <c r="AF55" i="20"/>
  <c r="L70" i="20"/>
  <c r="N70" i="20"/>
  <c r="M70" i="20"/>
  <c r="M41" i="20"/>
  <c r="N41" i="20"/>
  <c r="L41" i="20"/>
  <c r="M36" i="20"/>
  <c r="N36" i="20"/>
  <c r="L36" i="20"/>
  <c r="AC73" i="20"/>
  <c r="L23" i="20"/>
  <c r="M23" i="20"/>
  <c r="N23" i="20"/>
  <c r="AF22" i="20"/>
  <c r="AC36" i="20"/>
  <c r="N89" i="20"/>
  <c r="L89" i="20"/>
  <c r="M89" i="20"/>
  <c r="L28" i="20"/>
  <c r="N28" i="20"/>
  <c r="M28" i="20"/>
  <c r="AI25" i="20"/>
  <c r="AI39" i="20"/>
  <c r="AC23" i="20"/>
  <c r="M67" i="20"/>
  <c r="L67" i="20"/>
  <c r="N67" i="20"/>
  <c r="N21" i="20"/>
  <c r="M21" i="20"/>
  <c r="L21" i="20"/>
  <c r="AF88" i="20"/>
  <c r="L39" i="20"/>
  <c r="M39" i="20"/>
  <c r="N39" i="20"/>
  <c r="M86" i="20"/>
  <c r="L86" i="20"/>
  <c r="N86" i="20"/>
  <c r="L83" i="20"/>
  <c r="N83" i="20"/>
  <c r="M83" i="20"/>
  <c r="AI84" i="20"/>
  <c r="AF87" i="20"/>
  <c r="W27" i="20"/>
  <c r="AF47" i="20"/>
  <c r="AC54" i="20"/>
  <c r="N38" i="20"/>
  <c r="M38" i="20"/>
  <c r="L38" i="20"/>
  <c r="L51" i="20"/>
  <c r="M51" i="20"/>
  <c r="N51" i="20"/>
  <c r="AF74" i="20"/>
  <c r="M60" i="20"/>
  <c r="N60" i="20"/>
  <c r="L60" i="20"/>
  <c r="W31" i="20"/>
  <c r="AC62" i="20"/>
  <c r="L40" i="20"/>
  <c r="N40" i="20"/>
  <c r="M40" i="20"/>
  <c r="W40" i="20"/>
  <c r="AI69" i="20"/>
  <c r="W38" i="20"/>
  <c r="AI53" i="20"/>
  <c r="AI82" i="20"/>
  <c r="AF82" i="20"/>
  <c r="AC84" i="20"/>
  <c r="AF72" i="20"/>
  <c r="W73" i="20"/>
  <c r="AC88" i="20"/>
  <c r="AF89" i="20"/>
  <c r="L30" i="20"/>
  <c r="M30" i="20"/>
  <c r="N30" i="20"/>
  <c r="W46" i="20"/>
  <c r="AF90" i="20"/>
  <c r="AI90" i="20"/>
  <c r="N68" i="20"/>
  <c r="L68" i="20"/>
  <c r="M68" i="20"/>
  <c r="M52" i="20"/>
  <c r="L52" i="20"/>
  <c r="N52" i="20"/>
  <c r="W51" i="20"/>
  <c r="W36" i="20"/>
  <c r="AC86" i="20"/>
  <c r="AC72" i="20"/>
  <c r="AI57" i="20"/>
  <c r="AI28" i="20"/>
  <c r="AI73" i="20"/>
  <c r="AF29" i="20"/>
  <c r="AI60" i="20"/>
  <c r="N46" i="20"/>
  <c r="L46" i="20"/>
  <c r="M46" i="20"/>
  <c r="AC47" i="20"/>
  <c r="AC77" i="20"/>
  <c r="AC91" i="20"/>
  <c r="M88" i="20"/>
  <c r="L88" i="20"/>
  <c r="N88" i="20"/>
  <c r="M59" i="20"/>
  <c r="L59" i="20"/>
  <c r="N59" i="20"/>
  <c r="N58" i="20"/>
  <c r="M58" i="20"/>
  <c r="L58" i="20"/>
  <c r="AF25" i="20"/>
  <c r="N75" i="20"/>
  <c r="L75" i="20"/>
  <c r="M75" i="20"/>
  <c r="M42" i="20"/>
  <c r="L42" i="20"/>
  <c r="N42" i="20"/>
  <c r="AC29" i="20"/>
  <c r="N31" i="20"/>
  <c r="M31" i="20"/>
  <c r="L31" i="20"/>
  <c r="AI75" i="20"/>
  <c r="P14" i="29"/>
  <c r="BY26" i="20"/>
  <c r="L57" i="20"/>
  <c r="N57" i="20"/>
  <c r="M57" i="20"/>
  <c r="AF32" i="20"/>
  <c r="AC51" i="20"/>
  <c r="AI58" i="20"/>
  <c r="W58" i="20"/>
  <c r="W74" i="20"/>
  <c r="L76" i="20"/>
  <c r="M76" i="20"/>
  <c r="N76" i="20"/>
  <c r="W76" i="20"/>
  <c r="L82" i="20"/>
  <c r="M82" i="20"/>
  <c r="N82" i="20"/>
  <c r="AF56" i="20"/>
  <c r="AF85" i="20"/>
  <c r="W81" i="20"/>
  <c r="AF66" i="20"/>
  <c r="W57" i="20"/>
  <c r="L87" i="20"/>
  <c r="N87" i="20"/>
  <c r="M87" i="20"/>
  <c r="W28" i="20"/>
  <c r="W88" i="20"/>
  <c r="AF44" i="20"/>
  <c r="AC89" i="20"/>
  <c r="AI61" i="20"/>
  <c r="M32" i="20"/>
  <c r="L32" i="20"/>
  <c r="N32" i="20"/>
  <c r="M77" i="20"/>
  <c r="L77" i="20"/>
  <c r="N77" i="20"/>
  <c r="N47" i="20"/>
  <c r="L47" i="20"/>
  <c r="M47" i="20"/>
  <c r="L25" i="20"/>
  <c r="N25" i="20"/>
  <c r="M25" i="20"/>
  <c r="AI67" i="20"/>
  <c r="AI37" i="20"/>
  <c r="AF71" i="20"/>
  <c r="AI42" i="20"/>
  <c r="AI74" i="20"/>
  <c r="AC44" i="20"/>
  <c r="AI32" i="20"/>
  <c r="AI31" i="20"/>
  <c r="W77" i="20"/>
  <c r="AC45" i="20"/>
  <c r="AF76" i="20"/>
  <c r="L90" i="20"/>
  <c r="M90" i="20"/>
  <c r="N90" i="20"/>
  <c r="W91" i="20"/>
  <c r="AC90" i="20"/>
  <c r="L27" i="20"/>
  <c r="M27" i="20"/>
  <c r="N27" i="20"/>
  <c r="L71" i="20"/>
  <c r="N71" i="20"/>
  <c r="M71" i="20"/>
  <c r="N26" i="20"/>
  <c r="L26" i="20"/>
  <c r="M26" i="20"/>
  <c r="AI41" i="20"/>
  <c r="AC69" i="20"/>
  <c r="L55" i="20"/>
  <c r="M55" i="20"/>
  <c r="N55" i="20"/>
  <c r="AI70" i="20"/>
  <c r="AC68" i="20"/>
  <c r="N53" i="20"/>
  <c r="L53" i="20"/>
  <c r="M53" i="20"/>
  <c r="W52" i="20"/>
  <c r="N85" i="20"/>
  <c r="M85" i="20"/>
  <c r="L85" i="20"/>
  <c r="N81" i="20"/>
  <c r="M81" i="20"/>
  <c r="L81" i="20"/>
  <c r="AC40" i="20"/>
  <c r="T11" i="29"/>
  <c r="O12" i="29"/>
  <c r="J18" i="29"/>
  <c r="J8" i="29" s="1"/>
  <c r="AE43" i="20"/>
  <c r="P20" i="29"/>
  <c r="BY88" i="20"/>
  <c r="AB28" i="20"/>
  <c r="O10" i="29"/>
  <c r="L66" i="20"/>
  <c r="N66" i="20"/>
  <c r="M66" i="20"/>
  <c r="AI27" i="20"/>
  <c r="L73" i="20"/>
  <c r="M73" i="20"/>
  <c r="N73" i="20"/>
  <c r="L17" i="29"/>
  <c r="M17" i="29" s="1"/>
  <c r="P19" i="29"/>
  <c r="O11" i="29"/>
  <c r="P16" i="29"/>
  <c r="H19" i="29"/>
  <c r="W19" i="29" s="1"/>
  <c r="S12" i="29"/>
  <c r="Z12" i="29" s="1"/>
  <c r="T16" i="29"/>
  <c r="S9" i="29"/>
  <c r="J14" i="29"/>
  <c r="J7" i="29" s="1"/>
  <c r="U19" i="29"/>
  <c r="U10" i="29"/>
  <c r="Q14" i="29"/>
  <c r="AF86" i="20"/>
  <c r="L43" i="20"/>
  <c r="N43" i="20"/>
  <c r="M43" i="20"/>
  <c r="N44" i="20"/>
  <c r="L44" i="20"/>
  <c r="M44" i="20"/>
  <c r="AF73" i="20"/>
  <c r="AC25" i="20"/>
  <c r="AC70" i="20"/>
  <c r="L37" i="20"/>
  <c r="N37" i="20"/>
  <c r="M37" i="20"/>
  <c r="AF36" i="20"/>
  <c r="AC58" i="20"/>
  <c r="AI59" i="20"/>
  <c r="AF61" i="20"/>
  <c r="L72" i="20"/>
  <c r="N72" i="20"/>
  <c r="M72" i="20"/>
  <c r="AI55" i="20"/>
  <c r="AF51" i="20"/>
  <c r="N61" i="20"/>
  <c r="L61" i="20"/>
  <c r="M61" i="20"/>
  <c r="L45" i="20"/>
  <c r="N45" i="20"/>
  <c r="M45" i="20"/>
  <c r="L56" i="20"/>
  <c r="N56" i="20"/>
  <c r="M56" i="20"/>
  <c r="W55" i="20"/>
  <c r="AI83" i="20"/>
  <c r="W72" i="20"/>
  <c r="M54" i="20"/>
  <c r="N54" i="20"/>
  <c r="L54" i="20"/>
  <c r="W67" i="20"/>
  <c r="W56" i="20"/>
  <c r="AI36" i="20"/>
  <c r="AF81" i="20"/>
  <c r="AC87" i="20"/>
  <c r="AF58" i="20"/>
  <c r="W89" i="20"/>
  <c r="AI29" i="20"/>
  <c r="AF46" i="20"/>
  <c r="AF39" i="20"/>
  <c r="W23" i="20"/>
  <c r="AF68" i="20"/>
  <c r="AC67" i="20"/>
  <c r="L84" i="20"/>
  <c r="M84" i="20"/>
  <c r="N84" i="20"/>
  <c r="AC66" i="20"/>
  <c r="AC71" i="20"/>
  <c r="W83" i="20"/>
  <c r="W42" i="20"/>
  <c r="AI89" i="20"/>
  <c r="AI44" i="20"/>
  <c r="AC59" i="20"/>
  <c r="W32" i="20"/>
  <c r="L29" i="20"/>
  <c r="N29" i="20"/>
  <c r="M29" i="20"/>
  <c r="AI40" i="20"/>
  <c r="M24" i="20"/>
  <c r="L24" i="20"/>
  <c r="N24" i="20"/>
  <c r="AI54" i="20"/>
  <c r="L69" i="20"/>
  <c r="M69" i="20"/>
  <c r="N69" i="20"/>
  <c r="AF23" i="20"/>
  <c r="AI23" i="20"/>
  <c r="W22" i="20"/>
  <c r="AF37" i="20"/>
  <c r="AC56" i="20"/>
  <c r="AI26" i="20"/>
  <c r="W86" i="20"/>
  <c r="W21" i="20"/>
  <c r="AC57" i="20"/>
  <c r="AF59" i="20"/>
  <c r="AC61" i="20"/>
  <c r="AF30" i="20"/>
  <c r="AI30" i="20"/>
  <c r="AI76" i="20"/>
  <c r="AC46" i="20"/>
  <c r="L91" i="20"/>
  <c r="M91" i="20"/>
  <c r="N91" i="20"/>
  <c r="BG39" i="20"/>
  <c r="Y28" i="20"/>
  <c r="CB52" i="20"/>
  <c r="BG51" i="20"/>
  <c r="AE26" i="20"/>
  <c r="BK85" i="20"/>
  <c r="BK87" i="20"/>
  <c r="BY89" i="20"/>
  <c r="BK62" i="20"/>
  <c r="Y30" i="20"/>
  <c r="CB61" i="20"/>
  <c r="BG62" i="20"/>
  <c r="BG21" i="20"/>
  <c r="Y42" i="20"/>
  <c r="BV27" i="20"/>
  <c r="BS25" i="20"/>
  <c r="BK38" i="20"/>
  <c r="K52" i="20"/>
  <c r="V55" i="20"/>
  <c r="BV72" i="20"/>
  <c r="AH53" i="20"/>
  <c r="V23" i="20"/>
  <c r="BK60" i="20"/>
  <c r="K81" i="20"/>
  <c r="BV41" i="20"/>
  <c r="BK43" i="20"/>
  <c r="BG41" i="20"/>
  <c r="AB39" i="20"/>
  <c r="BS23" i="20"/>
  <c r="BY68" i="20"/>
  <c r="V53" i="20"/>
  <c r="BS37" i="20"/>
  <c r="BK86" i="20"/>
  <c r="BK54" i="20"/>
  <c r="BS39" i="20"/>
  <c r="BV51" i="20"/>
  <c r="CB30" i="20"/>
  <c r="BG47" i="20"/>
  <c r="K55" i="20"/>
  <c r="CB70" i="20"/>
  <c r="CB81" i="20"/>
  <c r="K85" i="20"/>
  <c r="AE87" i="20"/>
  <c r="BG30" i="20"/>
  <c r="V31" i="20"/>
  <c r="BS76" i="20"/>
  <c r="BG54" i="20"/>
  <c r="AH42" i="20"/>
  <c r="BG53" i="20"/>
  <c r="BV85" i="20"/>
  <c r="BY27" i="20"/>
  <c r="Y37" i="20"/>
  <c r="BS41" i="20"/>
  <c r="BY81" i="20"/>
  <c r="BY82" i="20"/>
  <c r="BG88" i="20"/>
  <c r="BK89" i="20"/>
  <c r="CB46" i="20"/>
  <c r="BS22" i="20"/>
  <c r="BV21" i="20"/>
  <c r="BY86" i="20"/>
  <c r="Y41" i="20"/>
  <c r="AE68" i="20"/>
  <c r="AE76" i="20"/>
  <c r="BG74" i="20"/>
  <c r="BV81" i="20"/>
  <c r="AH45" i="20"/>
  <c r="AH90" i="20"/>
  <c r="BS86" i="20"/>
  <c r="BK66" i="20"/>
  <c r="AE71" i="20"/>
  <c r="AE81" i="20"/>
  <c r="AB74" i="20"/>
  <c r="AE73" i="20"/>
  <c r="CB67" i="20"/>
  <c r="AE21" i="20"/>
  <c r="BS57" i="20"/>
  <c r="BG40" i="20"/>
  <c r="BY70" i="20"/>
  <c r="BS68" i="20"/>
  <c r="AB70" i="20"/>
  <c r="AE46" i="20"/>
  <c r="AB42" i="20"/>
  <c r="BG67" i="20"/>
  <c r="BS87" i="20"/>
  <c r="BS52" i="20"/>
  <c r="BV30" i="20"/>
  <c r="BK76" i="20"/>
  <c r="V91" i="20"/>
  <c r="CB71" i="20"/>
  <c r="BG36" i="20"/>
  <c r="AB85" i="20"/>
  <c r="CB87" i="20"/>
  <c r="CB60" i="20"/>
  <c r="K30" i="20"/>
  <c r="BK75" i="20"/>
  <c r="BK46" i="20"/>
  <c r="CB41" i="20"/>
  <c r="BK28" i="20"/>
  <c r="Y40" i="20"/>
  <c r="BV69" i="20"/>
  <c r="AH68" i="20"/>
  <c r="BG68" i="20"/>
  <c r="BK52" i="20"/>
  <c r="AB52" i="20"/>
  <c r="AH52" i="20"/>
  <c r="BV37" i="20"/>
  <c r="AE29" i="20"/>
  <c r="BG87" i="20"/>
  <c r="BK88" i="20"/>
  <c r="CB62" i="20"/>
  <c r="BY29" i="20"/>
  <c r="AE28" i="20"/>
  <c r="CB23" i="20"/>
  <c r="BV52" i="20"/>
  <c r="BY66" i="20"/>
  <c r="BK44" i="20"/>
  <c r="V30" i="20"/>
  <c r="BK47" i="20"/>
  <c r="BS71" i="20"/>
  <c r="BS66" i="20"/>
  <c r="AE66" i="20"/>
  <c r="BV82" i="20"/>
  <c r="AB88" i="20"/>
  <c r="AH60" i="20"/>
  <c r="BY75" i="20"/>
  <c r="BS91" i="20"/>
  <c r="BY32" i="20"/>
  <c r="AH62" i="20"/>
  <c r="BG45" i="20"/>
  <c r="AH56" i="20"/>
  <c r="V67" i="20"/>
  <c r="V59" i="20"/>
  <c r="BG82" i="20"/>
  <c r="AH55" i="20"/>
  <c r="CB73" i="20"/>
  <c r="AH57" i="20"/>
  <c r="AB72" i="20"/>
  <c r="AH74" i="20"/>
  <c r="BV59" i="20"/>
  <c r="BS30" i="20"/>
  <c r="V71" i="20"/>
  <c r="BV70" i="20"/>
  <c r="AE51" i="20"/>
  <c r="AB54" i="20"/>
  <c r="BY40" i="20"/>
  <c r="BV23" i="20"/>
  <c r="AH22" i="20"/>
  <c r="BS62" i="20"/>
  <c r="BS21" i="20"/>
  <c r="BY62" i="20"/>
  <c r="BY55" i="20"/>
  <c r="Y26" i="29"/>
  <c r="BG56" i="20"/>
  <c r="BS43" i="20"/>
  <c r="AB23" i="20"/>
  <c r="AB71" i="20"/>
  <c r="AH84" i="20"/>
  <c r="Y23" i="29"/>
  <c r="Y27" i="29"/>
  <c r="Y28" i="29"/>
  <c r="Y24" i="29"/>
  <c r="Y20" i="29"/>
  <c r="Y25" i="29"/>
  <c r="Y22" i="29"/>
  <c r="Y21" i="29"/>
  <c r="BS58" i="20"/>
  <c r="CB43" i="20"/>
  <c r="BV31" i="20"/>
  <c r="AE72" i="20"/>
  <c r="AH70" i="20"/>
  <c r="AB44" i="20"/>
  <c r="AB62" i="20"/>
  <c r="Y59" i="20"/>
  <c r="K89" i="20"/>
  <c r="K83" i="20"/>
  <c r="K40" i="20"/>
  <c r="K39" i="20"/>
  <c r="K28" i="20"/>
  <c r="K38" i="20"/>
  <c r="K36" i="20"/>
  <c r="K70" i="20"/>
  <c r="K67" i="20"/>
  <c r="K86" i="20"/>
  <c r="K21" i="20"/>
  <c r="K41" i="20"/>
  <c r="K60" i="20"/>
  <c r="K51" i="20"/>
  <c r="BG58" i="20"/>
  <c r="AH37" i="20"/>
  <c r="AE40" i="20"/>
  <c r="AB89" i="20"/>
  <c r="Y90" i="20"/>
  <c r="AE55" i="20"/>
  <c r="K22" i="20"/>
  <c r="AE36" i="20"/>
  <c r="CB28" i="20"/>
  <c r="BG42" i="20"/>
  <c r="BY42" i="20"/>
  <c r="AE59" i="20"/>
  <c r="AE23" i="20"/>
  <c r="K62" i="20"/>
  <c r="AH25" i="20"/>
  <c r="K23" i="20"/>
  <c r="BV74" i="20"/>
  <c r="V41" i="20"/>
  <c r="Y70" i="20"/>
  <c r="BS83" i="20"/>
  <c r="BG44" i="20"/>
  <c r="AH28" i="20"/>
  <c r="BK57" i="20"/>
  <c r="BV71" i="20"/>
  <c r="CB69" i="20"/>
  <c r="CB38" i="20"/>
  <c r="AH77" i="20"/>
  <c r="CB29" i="20"/>
  <c r="BK59" i="20"/>
  <c r="AH82" i="20"/>
  <c r="AB87" i="20"/>
  <c r="BY36" i="20"/>
  <c r="BG29" i="20"/>
  <c r="Y58" i="20"/>
  <c r="BG73" i="20"/>
  <c r="CB42" i="20"/>
  <c r="BS56" i="20"/>
  <c r="BV40" i="20"/>
  <c r="Y68" i="20"/>
  <c r="BS45" i="20"/>
  <c r="BY91" i="20"/>
  <c r="Y74" i="20"/>
  <c r="AH39" i="20"/>
  <c r="V72" i="20"/>
  <c r="V74" i="20"/>
  <c r="K58" i="20"/>
  <c r="V36" i="20"/>
  <c r="BS69" i="20"/>
  <c r="AE61" i="20"/>
  <c r="AE90" i="20"/>
  <c r="CB44" i="20"/>
  <c r="V88" i="20"/>
  <c r="K31" i="20"/>
  <c r="BV32" i="20"/>
  <c r="BG77" i="20"/>
  <c r="AH61" i="20"/>
  <c r="AB77" i="20"/>
  <c r="BK22" i="20"/>
  <c r="Y71" i="20"/>
  <c r="BV42" i="20"/>
  <c r="V73" i="20"/>
  <c r="BK27" i="20"/>
  <c r="AB68" i="20"/>
  <c r="BY21" i="20"/>
  <c r="AE39" i="20"/>
  <c r="AB66" i="20"/>
  <c r="K42" i="20"/>
  <c r="AH27" i="20"/>
  <c r="BG75" i="20"/>
  <c r="AB29" i="20"/>
  <c r="AB25" i="20"/>
  <c r="BG25" i="20"/>
  <c r="BK39" i="20"/>
  <c r="Y51" i="20"/>
  <c r="AB36" i="20"/>
  <c r="BV88" i="20"/>
  <c r="AE60" i="20"/>
  <c r="AE30" i="20"/>
  <c r="BK26" i="20"/>
  <c r="V52" i="20"/>
  <c r="K26" i="20"/>
  <c r="BS70" i="20"/>
  <c r="AH73" i="20"/>
  <c r="BV36" i="20"/>
  <c r="K59" i="20"/>
  <c r="CB24" i="20"/>
  <c r="Y53" i="20"/>
  <c r="CB37" i="20"/>
  <c r="AB69" i="20"/>
  <c r="Y66" i="20"/>
  <c r="BY43" i="20"/>
  <c r="BS42" i="20"/>
  <c r="V42" i="20"/>
  <c r="BK53" i="20"/>
  <c r="K75" i="20"/>
  <c r="AH40" i="20"/>
  <c r="BS55" i="20"/>
  <c r="BY85" i="20"/>
  <c r="AE89" i="20"/>
  <c r="AH58" i="20"/>
  <c r="V27" i="20"/>
  <c r="AH69" i="20"/>
  <c r="V40" i="20"/>
  <c r="AE88" i="20"/>
  <c r="AB59" i="20"/>
  <c r="BG32" i="20"/>
  <c r="M15" i="31"/>
  <c r="AE14" i="20"/>
  <c r="Z17" i="10" s="1"/>
  <c r="BV24" i="20"/>
  <c r="K74" i="20"/>
  <c r="AH29" i="20"/>
  <c r="AH44" i="20"/>
  <c r="CB74" i="20"/>
  <c r="AB73" i="20"/>
  <c r="BG43" i="20"/>
  <c r="BK72" i="20"/>
  <c r="BV53" i="20"/>
  <c r="K27" i="20"/>
  <c r="AH75" i="20"/>
  <c r="I19" i="31"/>
  <c r="CB53" i="20"/>
  <c r="O14" i="31"/>
  <c r="F20" i="31"/>
  <c r="K71" i="20"/>
  <c r="F19" i="31"/>
  <c r="L12" i="31"/>
  <c r="E15" i="31"/>
  <c r="M10" i="31"/>
  <c r="V58" i="20"/>
  <c r="BV28" i="20"/>
  <c r="CB57" i="20"/>
  <c r="AE25" i="20"/>
  <c r="BK82" i="20"/>
  <c r="K88" i="20"/>
  <c r="AH41" i="20"/>
  <c r="CB72" i="20"/>
  <c r="Y25" i="20"/>
  <c r="BG85" i="20"/>
  <c r="BY71" i="20"/>
  <c r="Y44" i="20"/>
  <c r="BK74" i="20"/>
  <c r="E14" i="31"/>
  <c r="BG16" i="20"/>
  <c r="N19" i="32" s="1"/>
  <c r="E16" i="31"/>
  <c r="F13" i="31"/>
  <c r="M14" i="31"/>
  <c r="Y12" i="20"/>
  <c r="N15" i="10" s="1"/>
  <c r="O13" i="31"/>
  <c r="I13" i="31"/>
  <c r="L13" i="31"/>
  <c r="X27" i="29"/>
  <c r="G14" i="31"/>
  <c r="AH14" i="20"/>
  <c r="AF17" i="10" s="1"/>
  <c r="G20" i="31"/>
  <c r="N13" i="31"/>
  <c r="E19" i="31"/>
  <c r="F10" i="31"/>
  <c r="O19" i="31"/>
  <c r="M22" i="29"/>
  <c r="K19" i="31"/>
  <c r="O17" i="31"/>
  <c r="F12" i="31"/>
  <c r="AB11" i="20"/>
  <c r="L10" i="31"/>
  <c r="AE6" i="20"/>
  <c r="N9" i="31"/>
  <c r="G13" i="31"/>
  <c r="G19" i="31"/>
  <c r="BY8" i="20"/>
  <c r="T11" i="33" s="1"/>
  <c r="G9" i="31"/>
  <c r="BK6" i="20"/>
  <c r="H9" i="32" s="1"/>
  <c r="H20" i="31"/>
  <c r="I18" i="31"/>
  <c r="O18" i="31"/>
  <c r="M19" i="31"/>
  <c r="BY14" i="20"/>
  <c r="T17" i="33" s="1"/>
  <c r="E18" i="31"/>
  <c r="AH6" i="20"/>
  <c r="W24" i="29"/>
  <c r="X22" i="29"/>
  <c r="X23" i="29"/>
  <c r="H18" i="31"/>
  <c r="M27" i="29"/>
  <c r="L17" i="31"/>
  <c r="F18" i="31"/>
  <c r="K18" i="31"/>
  <c r="I15" i="31"/>
  <c r="N18" i="31"/>
  <c r="O15" i="31"/>
  <c r="N17" i="31"/>
  <c r="M28" i="29"/>
  <c r="W26" i="29"/>
  <c r="X26" i="29"/>
  <c r="W22" i="29"/>
  <c r="X24" i="29"/>
  <c r="G10" i="31"/>
  <c r="Z21" i="29"/>
  <c r="N19" i="31"/>
  <c r="K17" i="31"/>
  <c r="S13" i="29"/>
  <c r="Z26" i="29"/>
  <c r="AH8" i="20"/>
  <c r="AF11" i="10" s="1"/>
  <c r="AB9" i="20"/>
  <c r="M11" i="31"/>
  <c r="S17" i="33"/>
  <c r="AE15" i="20"/>
  <c r="Z18" i="10" s="1"/>
  <c r="AC19" i="10"/>
  <c r="W18" i="10"/>
  <c r="CB14" i="20"/>
  <c r="Z17" i="33" s="1"/>
  <c r="BS11" i="20"/>
  <c r="H14" i="33" s="1"/>
  <c r="H15" i="31"/>
  <c r="BY16" i="20"/>
  <c r="T19" i="33" s="1"/>
  <c r="G16" i="31"/>
  <c r="W28" i="29"/>
  <c r="F14" i="31"/>
  <c r="O10" i="31"/>
  <c r="F17" i="31"/>
  <c r="BY6" i="20"/>
  <c r="T9" i="33" s="1"/>
  <c r="I16" i="31"/>
  <c r="K15" i="31"/>
  <c r="M13" i="31"/>
  <c r="I11" i="31"/>
  <c r="X28" i="29"/>
  <c r="L20" i="31"/>
  <c r="L18" i="31"/>
  <c r="N16" i="31"/>
  <c r="O11" i="31"/>
  <c r="E10" i="31"/>
  <c r="BV7" i="20"/>
  <c r="N10" i="33" s="1"/>
  <c r="AE11" i="10"/>
  <c r="N15" i="31"/>
  <c r="BS14" i="20"/>
  <c r="H17" i="33" s="1"/>
  <c r="O12" i="31"/>
  <c r="I9" i="30"/>
  <c r="N20" i="31"/>
  <c r="H19" i="31"/>
  <c r="I9" i="31"/>
  <c r="E20" i="31"/>
  <c r="E12" i="31"/>
  <c r="H16" i="31"/>
  <c r="M24" i="29"/>
  <c r="K11" i="31"/>
  <c r="K10" i="31"/>
  <c r="BG9" i="20"/>
  <c r="N12" i="32" s="1"/>
  <c r="M19" i="32"/>
  <c r="M21" i="29"/>
  <c r="K19" i="32"/>
  <c r="E12" i="10"/>
  <c r="N14" i="31"/>
  <c r="I10" i="31"/>
  <c r="BV16" i="20"/>
  <c r="N19" i="33" s="1"/>
  <c r="Z28" i="29"/>
  <c r="N11" i="31"/>
  <c r="M13" i="10"/>
  <c r="Y10" i="20"/>
  <c r="N13" i="10" s="1"/>
  <c r="L16" i="31"/>
  <c r="I14" i="31"/>
  <c r="BG11" i="20"/>
  <c r="N14" i="32" s="1"/>
  <c r="M9" i="31"/>
  <c r="CB6" i="20"/>
  <c r="Z9" i="33" s="1"/>
  <c r="K16" i="32"/>
  <c r="W17" i="33"/>
  <c r="N12" i="31"/>
  <c r="BG7" i="20"/>
  <c r="N10" i="32" s="1"/>
  <c r="BS6" i="20"/>
  <c r="H9" i="33" s="1"/>
  <c r="Y13" i="20"/>
  <c r="N16" i="10" s="1"/>
  <c r="E19" i="10"/>
  <c r="I12" i="31"/>
  <c r="G11" i="31"/>
  <c r="K13" i="33"/>
  <c r="K20" i="31"/>
  <c r="W16" i="33"/>
  <c r="I20" i="31"/>
  <c r="AE9" i="20"/>
  <c r="Z12" i="10" s="1"/>
  <c r="E20" i="33"/>
  <c r="AE7" i="20"/>
  <c r="Z10" i="10" s="1"/>
  <c r="BV12" i="20"/>
  <c r="N15" i="33" s="1"/>
  <c r="S15" i="29"/>
  <c r="AE13" i="20"/>
  <c r="Z16" i="10" s="1"/>
  <c r="Y9" i="10"/>
  <c r="Y7" i="10" s="1"/>
  <c r="O20" i="31"/>
  <c r="BK13" i="20"/>
  <c r="H16" i="32" s="1"/>
  <c r="AH15" i="20"/>
  <c r="AF18" i="10" s="1"/>
  <c r="K9" i="10"/>
  <c r="K14" i="31"/>
  <c r="E19" i="33"/>
  <c r="W13" i="10"/>
  <c r="E14" i="10"/>
  <c r="Y9" i="20"/>
  <c r="N12" i="10" s="1"/>
  <c r="V8" i="20"/>
  <c r="G17" i="30"/>
  <c r="G11" i="30"/>
  <c r="U20" i="33"/>
  <c r="Q20" i="33"/>
  <c r="BY12" i="20"/>
  <c r="T15" i="33" s="1"/>
  <c r="I15" i="33"/>
  <c r="E15" i="33"/>
  <c r="S20" i="33"/>
  <c r="BY17" i="20"/>
  <c r="T20" i="33" s="1"/>
  <c r="BK14" i="20"/>
  <c r="H17" i="32" s="1"/>
  <c r="G17" i="33"/>
  <c r="G8" i="33" s="1"/>
  <c r="Y17" i="33"/>
  <c r="Y8" i="33" s="1"/>
  <c r="BG13" i="20"/>
  <c r="N16" i="32" s="1"/>
  <c r="Y14" i="20"/>
  <c r="N17" i="10" s="1"/>
  <c r="M9" i="33"/>
  <c r="BV6" i="20"/>
  <c r="N9" i="33" s="1"/>
  <c r="Y6" i="20"/>
  <c r="S9" i="33"/>
  <c r="K19" i="10"/>
  <c r="AC12" i="10"/>
  <c r="K13" i="31"/>
  <c r="BY13" i="20"/>
  <c r="T16" i="33" s="1"/>
  <c r="AB7" i="20"/>
  <c r="E13" i="32"/>
  <c r="BV10" i="20"/>
  <c r="N13" i="33" s="1"/>
  <c r="E14" i="29"/>
  <c r="X14" i="29" s="1"/>
  <c r="BY10" i="20"/>
  <c r="T13" i="33" s="1"/>
  <c r="AA14" i="33"/>
  <c r="W14" i="33"/>
  <c r="G12" i="31"/>
  <c r="M12" i="31"/>
  <c r="S16" i="29"/>
  <c r="I9" i="33"/>
  <c r="E9" i="33"/>
  <c r="S14" i="10"/>
  <c r="S7" i="10" s="1"/>
  <c r="Z25" i="29"/>
  <c r="Y9" i="33"/>
  <c r="BV14" i="20"/>
  <c r="N17" i="33" s="1"/>
  <c r="E11" i="31"/>
  <c r="G15" i="10"/>
  <c r="V12" i="20"/>
  <c r="Q20" i="10"/>
  <c r="V9" i="20"/>
  <c r="Q9" i="33"/>
  <c r="K16" i="10"/>
  <c r="G15" i="31"/>
  <c r="CB8" i="20"/>
  <c r="Z11" i="33" s="1"/>
  <c r="I12" i="30"/>
  <c r="CB11" i="20"/>
  <c r="Z14" i="33" s="1"/>
  <c r="Y14" i="33"/>
  <c r="CB7" i="20"/>
  <c r="Z10" i="33" s="1"/>
  <c r="Q13" i="10"/>
  <c r="AB10" i="20"/>
  <c r="W19" i="33"/>
  <c r="CB16" i="20"/>
  <c r="Z19" i="33" s="1"/>
  <c r="S15" i="33"/>
  <c r="G20" i="30"/>
  <c r="E16" i="29"/>
  <c r="BG8" i="20"/>
  <c r="N11" i="32" s="1"/>
  <c r="L7" i="29"/>
  <c r="M15" i="29"/>
  <c r="M20" i="29"/>
  <c r="Z23" i="29"/>
  <c r="M26" i="29"/>
  <c r="E8" i="30"/>
  <c r="Z27" i="29"/>
  <c r="W23" i="29"/>
  <c r="M13" i="29"/>
  <c r="M16" i="29"/>
  <c r="X8" i="31"/>
  <c r="L8" i="31" s="1"/>
  <c r="Z24" i="29"/>
  <c r="E7" i="30"/>
  <c r="M12" i="29"/>
  <c r="O8" i="29"/>
  <c r="H11" i="31"/>
  <c r="X21" i="29"/>
  <c r="X25" i="29"/>
  <c r="W25" i="29"/>
  <c r="T8" i="29"/>
  <c r="M7" i="32"/>
  <c r="M25" i="29"/>
  <c r="W21" i="29"/>
  <c r="O9" i="31"/>
  <c r="AA7" i="31"/>
  <c r="O7" i="31" s="1"/>
  <c r="E9" i="31"/>
  <c r="Q7" i="31"/>
  <c r="E7" i="31" s="1"/>
  <c r="R7" i="31"/>
  <c r="F7" i="31" s="1"/>
  <c r="F9" i="31"/>
  <c r="W7" i="31"/>
  <c r="K7" i="31" s="1"/>
  <c r="T8" i="31"/>
  <c r="H8" i="31" s="1"/>
  <c r="H17" i="31"/>
  <c r="Y8" i="31"/>
  <c r="M8" i="31" s="1"/>
  <c r="M17" i="31"/>
  <c r="R8" i="31"/>
  <c r="F8" i="31" s="1"/>
  <c r="W27" i="29"/>
  <c r="BV17" i="20"/>
  <c r="N20" i="33" s="1"/>
  <c r="Q18" i="10"/>
  <c r="BV11" i="20"/>
  <c r="N14" i="33" s="1"/>
  <c r="O14" i="33"/>
  <c r="S7" i="31"/>
  <c r="G7" i="31" s="1"/>
  <c r="Y7" i="31"/>
  <c r="M7" i="31" s="1"/>
  <c r="U7" i="31"/>
  <c r="I7" i="31" s="1"/>
  <c r="G9" i="32"/>
  <c r="S17" i="29"/>
  <c r="W14" i="10"/>
  <c r="BG12" i="20"/>
  <c r="N15" i="32" s="1"/>
  <c r="BV13" i="20"/>
  <c r="N16" i="33" s="1"/>
  <c r="AA8" i="31"/>
  <c r="O8" i="31" s="1"/>
  <c r="G18" i="31"/>
  <c r="L11" i="31"/>
  <c r="BS15" i="20"/>
  <c r="H18" i="33" s="1"/>
  <c r="G17" i="31"/>
  <c r="S8" i="31"/>
  <c r="G8" i="31" s="1"/>
  <c r="Z8" i="31"/>
  <c r="N8" i="31" s="1"/>
  <c r="O9" i="32"/>
  <c r="K9" i="32"/>
  <c r="AC18" i="10"/>
  <c r="O14" i="32"/>
  <c r="G12" i="33"/>
  <c r="BS9" i="20"/>
  <c r="H12" i="33" s="1"/>
  <c r="E17" i="31"/>
  <c r="Q8" i="31"/>
  <c r="E8" i="31" s="1"/>
  <c r="M20" i="31"/>
  <c r="F15" i="31"/>
  <c r="K8" i="29"/>
  <c r="W8" i="31"/>
  <c r="K8" i="31" s="1"/>
  <c r="K15" i="10"/>
  <c r="BG14" i="20"/>
  <c r="N17" i="32" s="1"/>
  <c r="Q19" i="33"/>
  <c r="BS10" i="20"/>
  <c r="H13" i="33" s="1"/>
  <c r="BY9" i="20"/>
  <c r="T12" i="33" s="1"/>
  <c r="Z20" i="29"/>
  <c r="M9" i="10"/>
  <c r="AE17" i="10"/>
  <c r="AE8" i="10" s="1"/>
  <c r="AB6" i="20"/>
  <c r="V6" i="20"/>
  <c r="BK17" i="20"/>
  <c r="H20" i="32" s="1"/>
  <c r="AH9" i="20"/>
  <c r="AF12" i="10" s="1"/>
  <c r="T7" i="31"/>
  <c r="H7" i="31" s="1"/>
  <c r="H9" i="31"/>
  <c r="L9" i="31"/>
  <c r="X7" i="31"/>
  <c r="L7" i="31" s="1"/>
  <c r="K9" i="31"/>
  <c r="BG6" i="20"/>
  <c r="N9" i="32" s="1"/>
  <c r="M20" i="32"/>
  <c r="BG17" i="20"/>
  <c r="N20" i="32" s="1"/>
  <c r="M18" i="32"/>
  <c r="BG15" i="20"/>
  <c r="N18" i="32" s="1"/>
  <c r="U19" i="33"/>
  <c r="F11" i="31"/>
  <c r="Z7" i="31"/>
  <c r="N7" i="31" s="1"/>
  <c r="BK9" i="20"/>
  <c r="H12" i="32" s="1"/>
  <c r="AB13" i="20"/>
  <c r="M18" i="31"/>
  <c r="O15" i="10"/>
  <c r="AH10" i="20"/>
  <c r="AF13" i="10" s="1"/>
  <c r="CB17" i="20"/>
  <c r="Z20" i="33" s="1"/>
  <c r="Y8" i="20"/>
  <c r="N11" i="10" s="1"/>
  <c r="BV15" i="20"/>
  <c r="N18" i="33" s="1"/>
  <c r="K14" i="32"/>
  <c r="K14" i="33"/>
  <c r="K14" i="10"/>
  <c r="AE11" i="20"/>
  <c r="Z14" i="10" s="1"/>
  <c r="G14" i="32"/>
  <c r="BK11" i="20"/>
  <c r="H14" i="32" s="1"/>
  <c r="G10" i="10"/>
  <c r="V7" i="20"/>
  <c r="Q12" i="33"/>
  <c r="L15" i="31"/>
  <c r="M19" i="29"/>
  <c r="AB12" i="20"/>
  <c r="AH17" i="20"/>
  <c r="AF20" i="10" s="1"/>
  <c r="K16" i="31"/>
  <c r="H14" i="31"/>
  <c r="V15" i="20"/>
  <c r="N10" i="31"/>
  <c r="I17" i="33"/>
  <c r="E17" i="33"/>
  <c r="G16" i="10"/>
  <c r="V13" i="20"/>
  <c r="M20" i="10"/>
  <c r="M8" i="10" s="1"/>
  <c r="Y17" i="20"/>
  <c r="N20" i="10" s="1"/>
  <c r="S11" i="33"/>
  <c r="Q19" i="10"/>
  <c r="Z22" i="29"/>
  <c r="E18" i="29"/>
  <c r="Y18" i="29" s="1"/>
  <c r="E9" i="10"/>
  <c r="AH11" i="20"/>
  <c r="AF14" i="10" s="1"/>
  <c r="K17" i="33"/>
  <c r="CB9" i="20"/>
  <c r="Z12" i="33" s="1"/>
  <c r="Y17" i="10"/>
  <c r="Y8" i="10" s="1"/>
  <c r="AE9" i="10"/>
  <c r="S17" i="10"/>
  <c r="E20" i="32"/>
  <c r="AH12" i="20"/>
  <c r="AF15" i="10" s="1"/>
  <c r="AE12" i="20"/>
  <c r="Z15" i="10" s="1"/>
  <c r="AE10" i="20"/>
  <c r="Z13" i="10" s="1"/>
  <c r="AE17" i="20"/>
  <c r="Z20" i="10" s="1"/>
  <c r="I14" i="10"/>
  <c r="AE16" i="20"/>
  <c r="Z19" i="10" s="1"/>
  <c r="AE8" i="20"/>
  <c r="Z11" i="10" s="1"/>
  <c r="E15" i="32"/>
  <c r="BY11" i="20"/>
  <c r="T14" i="33" s="1"/>
  <c r="BS13" i="20"/>
  <c r="H16" i="33" s="1"/>
  <c r="W10" i="10"/>
  <c r="BS16" i="20"/>
  <c r="H19" i="33" s="1"/>
  <c r="K18" i="33"/>
  <c r="E14" i="32"/>
  <c r="W15" i="33"/>
  <c r="CB15" i="20"/>
  <c r="Z18" i="33" s="1"/>
  <c r="Q14" i="33"/>
  <c r="H12" i="31"/>
  <c r="BK7" i="20"/>
  <c r="H10" i="32" s="1"/>
  <c r="BY7" i="20"/>
  <c r="T10" i="33" s="1"/>
  <c r="E15" i="29"/>
  <c r="S13" i="33"/>
  <c r="AB14" i="20"/>
  <c r="G15" i="33"/>
  <c r="BS12" i="20"/>
  <c r="H15" i="33" s="1"/>
  <c r="L19" i="31"/>
  <c r="AC13" i="10"/>
  <c r="BS17" i="20"/>
  <c r="H20" i="33" s="1"/>
  <c r="V14" i="20"/>
  <c r="G9" i="33"/>
  <c r="M17" i="33"/>
  <c r="M8" i="33" s="1"/>
  <c r="W9" i="33"/>
  <c r="E16" i="10"/>
  <c r="BK16" i="20"/>
  <c r="H19" i="32" s="1"/>
  <c r="AH16" i="20"/>
  <c r="AF19" i="10" s="1"/>
  <c r="H13" i="31"/>
  <c r="BK8" i="20"/>
  <c r="H11" i="32" s="1"/>
  <c r="E10" i="32"/>
  <c r="AA9" i="10"/>
  <c r="AC16" i="10"/>
  <c r="I17" i="31"/>
  <c r="U8" i="31"/>
  <c r="I8" i="31" s="1"/>
  <c r="E13" i="31"/>
  <c r="AC7" i="33"/>
  <c r="AH13" i="20"/>
  <c r="AF16" i="10" s="1"/>
  <c r="AE16" i="10"/>
  <c r="W20" i="10"/>
  <c r="Y16" i="33"/>
  <c r="CB13" i="20"/>
  <c r="Z16" i="33" s="1"/>
  <c r="Q15" i="10"/>
  <c r="E19" i="32"/>
  <c r="AC20" i="10"/>
  <c r="V10" i="20"/>
  <c r="E16" i="32"/>
  <c r="BK12" i="20"/>
  <c r="H15" i="32" s="1"/>
  <c r="E18" i="10"/>
  <c r="AH7" i="20"/>
  <c r="AF10" i="10" s="1"/>
  <c r="K10" i="32"/>
  <c r="Q13" i="33"/>
  <c r="K19" i="33"/>
  <c r="H10" i="31"/>
  <c r="W17" i="10"/>
  <c r="G20" i="10"/>
  <c r="V17" i="20"/>
  <c r="G13" i="32"/>
  <c r="BK10" i="20"/>
  <c r="H13" i="32" s="1"/>
  <c r="AB8" i="20"/>
  <c r="W20" i="29"/>
  <c r="AA13" i="33"/>
  <c r="W13" i="33"/>
  <c r="AC15" i="10"/>
  <c r="Y16" i="20"/>
  <c r="N19" i="10" s="1"/>
  <c r="Y7" i="20"/>
  <c r="N10" i="10" s="1"/>
  <c r="G17" i="29"/>
  <c r="BG10" i="20"/>
  <c r="N13" i="32" s="1"/>
  <c r="G18" i="30"/>
  <c r="Y15" i="20"/>
  <c r="N18" i="10" s="1"/>
  <c r="Y13" i="33"/>
  <c r="CB10" i="20"/>
  <c r="Z13" i="33" s="1"/>
  <c r="G11" i="33"/>
  <c r="BS8" i="20"/>
  <c r="H11" i="33" s="1"/>
  <c r="G20" i="29"/>
  <c r="E17" i="29"/>
  <c r="S19" i="10"/>
  <c r="AB16" i="20"/>
  <c r="O16" i="31"/>
  <c r="L14" i="31"/>
  <c r="K12" i="31"/>
  <c r="E9" i="32"/>
  <c r="K9" i="33"/>
  <c r="J15" i="30"/>
  <c r="BY15" i="20"/>
  <c r="T18" i="33" s="1"/>
  <c r="BV9" i="20"/>
  <c r="N12" i="33" s="1"/>
  <c r="W12" i="33"/>
  <c r="G16" i="29"/>
  <c r="V11" i="20"/>
  <c r="G14" i="10"/>
  <c r="F16" i="31"/>
  <c r="G13" i="30"/>
  <c r="AC8" i="33"/>
  <c r="G18" i="29"/>
  <c r="M16" i="31"/>
  <c r="AB15" i="20"/>
  <c r="S18" i="10"/>
  <c r="W15" i="10"/>
  <c r="BK15" i="20"/>
  <c r="H18" i="32" s="1"/>
  <c r="G18" i="32"/>
  <c r="G8" i="32" s="1"/>
  <c r="Q17" i="33"/>
  <c r="U17" i="33"/>
  <c r="M14" i="10"/>
  <c r="Y11" i="20"/>
  <c r="N14" i="10" s="1"/>
  <c r="CB12" i="20"/>
  <c r="Z15" i="33" s="1"/>
  <c r="Y15" i="33"/>
  <c r="AB17" i="20"/>
  <c r="BS7" i="20"/>
  <c r="H10" i="33" s="1"/>
  <c r="G10" i="33"/>
  <c r="M11" i="33"/>
  <c r="BV8" i="20"/>
  <c r="N11" i="33" s="1"/>
  <c r="G15" i="30"/>
  <c r="M23" i="29"/>
  <c r="O12" i="33"/>
  <c r="K12" i="33"/>
  <c r="G13" i="29"/>
  <c r="V16" i="20"/>
  <c r="G19" i="10"/>
  <c r="E13" i="29"/>
  <c r="AA18" i="10" l="1"/>
  <c r="AA16" i="10"/>
  <c r="U14" i="10"/>
  <c r="U11" i="10"/>
  <c r="U12" i="10"/>
  <c r="AG12" i="10"/>
  <c r="AA12" i="10"/>
  <c r="AA10" i="10"/>
  <c r="AA11" i="10"/>
  <c r="AG11" i="10"/>
  <c r="AG10" i="10"/>
  <c r="I12" i="10"/>
  <c r="I15" i="10"/>
  <c r="U10" i="10"/>
  <c r="H9" i="10"/>
  <c r="I16" i="10"/>
  <c r="H10" i="10"/>
  <c r="N9" i="10"/>
  <c r="U9" i="10"/>
  <c r="T11" i="10"/>
  <c r="T9" i="10"/>
  <c r="T13" i="10"/>
  <c r="H15" i="10"/>
  <c r="T10" i="10"/>
  <c r="T12" i="10"/>
  <c r="I10" i="10"/>
  <c r="Z9" i="10"/>
  <c r="O9" i="10"/>
  <c r="H12" i="10"/>
  <c r="H11" i="10"/>
  <c r="AF9" i="10"/>
  <c r="U18" i="10"/>
  <c r="I9" i="10"/>
  <c r="AG15" i="10"/>
  <c r="AG16" i="10"/>
  <c r="I11" i="10"/>
  <c r="T14" i="10"/>
  <c r="I19" i="10"/>
  <c r="AA13" i="10"/>
  <c r="AG19" i="10"/>
  <c r="P8" i="29"/>
  <c r="K8" i="32"/>
  <c r="O8" i="32" s="1"/>
  <c r="M10" i="29"/>
  <c r="U20" i="10"/>
  <c r="U7" i="29"/>
  <c r="Z19" i="29"/>
  <c r="X16" i="29"/>
  <c r="H7" i="29"/>
  <c r="P7" i="29"/>
  <c r="Q8" i="29"/>
  <c r="X19" i="29"/>
  <c r="Q7" i="29"/>
  <c r="M11" i="29"/>
  <c r="E7" i="33"/>
  <c r="I7" i="33" s="1"/>
  <c r="I8" i="30"/>
  <c r="U8" i="29"/>
  <c r="M14" i="29"/>
  <c r="X12" i="29"/>
  <c r="Y12" i="29"/>
  <c r="Y19" i="29"/>
  <c r="H8" i="29"/>
  <c r="T7" i="29"/>
  <c r="O7" i="29"/>
  <c r="K8" i="10"/>
  <c r="N8" i="10" s="1"/>
  <c r="M18" i="29"/>
  <c r="Y11" i="29"/>
  <c r="L8" i="29"/>
  <c r="M8" i="29" s="1"/>
  <c r="Y16" i="29"/>
  <c r="Y15" i="29"/>
  <c r="Y13" i="29"/>
  <c r="Y17" i="29"/>
  <c r="Y14" i="29"/>
  <c r="U13" i="10"/>
  <c r="I20" i="10"/>
  <c r="S8" i="33"/>
  <c r="E8" i="10"/>
  <c r="Z15" i="29"/>
  <c r="Z16" i="29"/>
  <c r="W8" i="33"/>
  <c r="Z8" i="33" s="1"/>
  <c r="W14" i="29"/>
  <c r="M7" i="33"/>
  <c r="G8" i="30"/>
  <c r="L8" i="30" s="1"/>
  <c r="Z14" i="29"/>
  <c r="I7" i="30"/>
  <c r="S7" i="29"/>
  <c r="G8" i="10"/>
  <c r="E8" i="29"/>
  <c r="O8" i="10"/>
  <c r="Q7" i="10"/>
  <c r="T7" i="10" s="1"/>
  <c r="W18" i="29"/>
  <c r="AC7" i="10"/>
  <c r="X18" i="29"/>
  <c r="Z13" i="29"/>
  <c r="W16" i="29"/>
  <c r="K7" i="10"/>
  <c r="M8" i="32"/>
  <c r="G7" i="30"/>
  <c r="G8" i="29"/>
  <c r="G7" i="10"/>
  <c r="G7" i="29"/>
  <c r="E8" i="32"/>
  <c r="I8" i="32" s="1"/>
  <c r="Z18" i="29"/>
  <c r="S7" i="33"/>
  <c r="W7" i="10"/>
  <c r="Z7" i="10" s="1"/>
  <c r="Y7" i="33"/>
  <c r="Q8" i="10"/>
  <c r="Q7" i="33"/>
  <c r="U7" i="33" s="1"/>
  <c r="Q8" i="33"/>
  <c r="H20" i="10"/>
  <c r="AA17" i="10"/>
  <c r="H13" i="10"/>
  <c r="AA20" i="10"/>
  <c r="G7" i="33"/>
  <c r="AG13" i="10"/>
  <c r="T17" i="10"/>
  <c r="S8" i="10"/>
  <c r="H18" i="10"/>
  <c r="X17" i="29"/>
  <c r="W13" i="29"/>
  <c r="T16" i="10"/>
  <c r="W17" i="29"/>
  <c r="W15" i="29"/>
  <c r="T18" i="10"/>
  <c r="W8" i="10"/>
  <c r="Z8" i="10" s="1"/>
  <c r="I17" i="10"/>
  <c r="AG17" i="10"/>
  <c r="K7" i="33"/>
  <c r="T19" i="10"/>
  <c r="H19" i="10"/>
  <c r="T20" i="10"/>
  <c r="H14" i="10"/>
  <c r="E7" i="32"/>
  <c r="I7" i="32" s="1"/>
  <c r="I13" i="10"/>
  <c r="AE7" i="10"/>
  <c r="K8" i="33"/>
  <c r="O8" i="33" s="1"/>
  <c r="E7" i="10"/>
  <c r="U19" i="10"/>
  <c r="E8" i="33"/>
  <c r="H8" i="33" s="1"/>
  <c r="I18" i="10"/>
  <c r="T15" i="10"/>
  <c r="U16" i="10"/>
  <c r="M7" i="10"/>
  <c r="AC8" i="10"/>
  <c r="AF8" i="10" s="1"/>
  <c r="AA14" i="10"/>
  <c r="G7" i="32"/>
  <c r="E7" i="29"/>
  <c r="X13" i="29"/>
  <c r="W7" i="33"/>
  <c r="AA7" i="33" s="1"/>
  <c r="H17" i="10"/>
  <c r="AA19" i="10"/>
  <c r="U17" i="10"/>
  <c r="U15" i="10"/>
  <c r="X15" i="29"/>
  <c r="AG18" i="10"/>
  <c r="Z17" i="29"/>
  <c r="S8" i="29"/>
  <c r="M7" i="29"/>
  <c r="AA15" i="10"/>
  <c r="AG14" i="10"/>
  <c r="H16" i="10"/>
  <c r="AG20" i="10"/>
  <c r="K7" i="32"/>
  <c r="N7" i="32" s="1"/>
  <c r="O7" i="10" l="1"/>
  <c r="N8" i="32"/>
  <c r="W7" i="29"/>
  <c r="H7" i="33"/>
  <c r="W8" i="29"/>
  <c r="AF7" i="10"/>
  <c r="AA8" i="33"/>
  <c r="K8" i="30"/>
  <c r="M8" i="30"/>
  <c r="T8" i="33"/>
  <c r="H8" i="10"/>
  <c r="J7" i="30"/>
  <c r="N7" i="33"/>
  <c r="X8" i="29"/>
  <c r="J8" i="30"/>
  <c r="T8" i="10"/>
  <c r="N8" i="33"/>
  <c r="U8" i="33"/>
  <c r="H8" i="32"/>
  <c r="N7" i="10"/>
  <c r="AA8" i="10"/>
  <c r="H7" i="10"/>
  <c r="AA7" i="10"/>
  <c r="L7" i="30"/>
  <c r="M7" i="30"/>
  <c r="K7" i="30"/>
  <c r="H7" i="32"/>
  <c r="U7" i="10"/>
  <c r="Y7" i="29"/>
  <c r="U8" i="10"/>
  <c r="I8" i="10"/>
  <c r="AG8" i="10"/>
  <c r="AG7" i="10"/>
  <c r="T7" i="33"/>
  <c r="Z7" i="29"/>
  <c r="O7" i="33"/>
  <c r="I7" i="10"/>
  <c r="I8" i="33"/>
  <c r="X7" i="29"/>
  <c r="Y8" i="29"/>
  <c r="Z8" i="29"/>
  <c r="O7" i="32"/>
  <c r="Z7" i="33"/>
</calcChain>
</file>

<file path=xl/sharedStrings.xml><?xml version="1.0" encoding="utf-8"?>
<sst xmlns="http://schemas.openxmlformats.org/spreadsheetml/2006/main" count="2378" uniqueCount="968">
  <si>
    <t>ENG</t>
  </si>
  <si>
    <t>CCG name</t>
  </si>
  <si>
    <t>E38000130</t>
  </si>
  <si>
    <t>00L</t>
  </si>
  <si>
    <t>NHS Northumberland CCG</t>
  </si>
  <si>
    <t>North</t>
  </si>
  <si>
    <t>North East Ambulance Service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</si>
  <si>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</si>
  <si>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</si>
  <si>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</si>
  <si>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</si>
  <si>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</si>
  <si>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</si>
  <si>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</si>
  <si>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</si>
  <si>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</si>
  <si>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E38000127</t>
  </si>
  <si>
    <t>99C</t>
  </si>
  <si>
    <t>NHS North Tyneside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</si>
  <si>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</si>
  <si>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</si>
  <si>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</si>
  <si>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</si>
  <si>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</si>
  <si>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</si>
  <si>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E38000116</t>
  </si>
  <si>
    <t>00J</t>
  </si>
  <si>
    <t>NHS North Durham CCG</t>
  </si>
  <si>
    <t>E38000075</t>
  </si>
  <si>
    <t>00K</t>
  </si>
  <si>
    <t>NHS Hartlepool and Stockton-On-Tees CCG</t>
  </si>
  <si>
    <t>E38000162</t>
  </si>
  <si>
    <t>00M</t>
  </si>
  <si>
    <t>NHS South Tees CCG</t>
  </si>
  <si>
    <t>E38000099</t>
  </si>
  <si>
    <t>03T</t>
  </si>
  <si>
    <t>NHS Lincolnshire East CCG</t>
  </si>
  <si>
    <t>E38000100</t>
  </si>
  <si>
    <t>04D</t>
  </si>
  <si>
    <t>NHS Lincolnshire West CCG</t>
  </si>
  <si>
    <t>E38000165</t>
  </si>
  <si>
    <t>04Q</t>
  </si>
  <si>
    <t>NHS South West Lincolnshire CCG</t>
  </si>
  <si>
    <t>E38000157</t>
  </si>
  <si>
    <t>99D</t>
  </si>
  <si>
    <t>NHS South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</si>
  <si>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</si>
  <si>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</si>
  <si>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</si>
  <si>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</si>
  <si>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</si>
  <si>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</si>
  <si>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</si>
  <si>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</si>
  <si>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</si>
  <si>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E38000103</t>
  </si>
  <si>
    <t>04E</t>
  </si>
  <si>
    <t>NHS Mansfield and Ashfield CCG</t>
  </si>
  <si>
    <t>E38000109</t>
  </si>
  <si>
    <t>04H</t>
  </si>
  <si>
    <t>E38000142</t>
  </si>
  <si>
    <t>04N</t>
  </si>
  <si>
    <t>NHS Rushcliffe CCG</t>
  </si>
  <si>
    <t>E38000071</t>
  </si>
  <si>
    <t>03Y</t>
  </si>
  <si>
    <t>NHS Hardwick CCG</t>
  </si>
  <si>
    <t>E38000115</t>
  </si>
  <si>
    <t>04J</t>
  </si>
  <si>
    <t>NHS North Derbyshire CCG</t>
  </si>
  <si>
    <t>E38000169</t>
  </si>
  <si>
    <t>04R</t>
  </si>
  <si>
    <t>NHS Southern Derbyshire CCG</t>
  </si>
  <si>
    <t>E38000058</t>
  </si>
  <si>
    <t>03X</t>
  </si>
  <si>
    <t>NHS Erewash CCG</t>
  </si>
  <si>
    <t>E38000087</t>
  </si>
  <si>
    <t>10L</t>
  </si>
  <si>
    <t>NHS Isle of Wight CCG</t>
  </si>
  <si>
    <t>E38000070</t>
  </si>
  <si>
    <t>08C</t>
  </si>
  <si>
    <t>NHS Hammersmith and Fulham CCG</t>
  </si>
  <si>
    <t>London</t>
  </si>
  <si>
    <t>E38000202</t>
  </si>
  <si>
    <t>08Y</t>
  </si>
  <si>
    <t>NHS West London CCG</t>
  </si>
  <si>
    <t>E38000031</t>
  </si>
  <si>
    <t>09A</t>
  </si>
  <si>
    <t>NHS Central London (Westminster) CCG</t>
  </si>
  <si>
    <t>E38000082</t>
  </si>
  <si>
    <t>08G</t>
  </si>
  <si>
    <t>NHS Hillingdon CCG</t>
  </si>
  <si>
    <t>E38000049</t>
  </si>
  <si>
    <t>06K</t>
  </si>
  <si>
    <t>NHS East and North Hertfordshire CCG</t>
  </si>
  <si>
    <t>E38000079</t>
  </si>
  <si>
    <t>06N</t>
  </si>
  <si>
    <t>NHS Herts Valleys CCG</t>
  </si>
  <si>
    <t>E38000136</t>
  </si>
  <si>
    <t>10Q</t>
  </si>
  <si>
    <t>NHS Oxfordshire CCG</t>
  </si>
  <si>
    <t>South Central Ambulance Service</t>
  </si>
  <si>
    <t>E38000086</t>
  </si>
  <si>
    <t>06L</t>
  </si>
  <si>
    <t>NHS Ipswich and East Suffolk CCG</t>
  </si>
  <si>
    <t>E38000204</t>
  </si>
  <si>
    <t>07K</t>
  </si>
  <si>
    <t>NHS West Suffolk CCG</t>
  </si>
  <si>
    <t>E38000117</t>
  </si>
  <si>
    <t>06T</t>
  </si>
  <si>
    <t>NHS North East Essex CCG</t>
  </si>
  <si>
    <t>E38000197</t>
  </si>
  <si>
    <t>07H</t>
  </si>
  <si>
    <t>NHS West Essex CCG</t>
  </si>
  <si>
    <t>E38000106</t>
  </si>
  <si>
    <t>06Q</t>
  </si>
  <si>
    <t>NHS Mid Essex CCG</t>
  </si>
  <si>
    <t>E38000185</t>
  </si>
  <si>
    <t>07G</t>
  </si>
  <si>
    <t>NHS Thurrock CCG</t>
  </si>
  <si>
    <t>E38000007</t>
  </si>
  <si>
    <t>99E</t>
  </si>
  <si>
    <t>NHS Basildon and Brentwood CCG</t>
  </si>
  <si>
    <t>E38000030</t>
  </si>
  <si>
    <t>99F</t>
  </si>
  <si>
    <t>NHS Castle Point and Rochford CCG</t>
  </si>
  <si>
    <t>E38000168</t>
  </si>
  <si>
    <t>99G</t>
  </si>
  <si>
    <t>NHS Southend CCG</t>
  </si>
  <si>
    <t>E38000026</t>
  </si>
  <si>
    <t>06H</t>
  </si>
  <si>
    <t>NHS Cambridgeshire and Peterborough CCG</t>
  </si>
  <si>
    <t>E38000037</t>
  </si>
  <si>
    <t>03V</t>
  </si>
  <si>
    <t>NHS Corby CCG</t>
  </si>
  <si>
    <t>E38000108</t>
  </si>
  <si>
    <t>04G</t>
  </si>
  <si>
    <t>NHS Nene CCG</t>
  </si>
  <si>
    <t>E38000107</t>
  </si>
  <si>
    <t>04F</t>
  </si>
  <si>
    <t>NHS Milton Keynes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</si>
  <si>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</si>
  <si>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</si>
  <si>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</si>
  <si>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</si>
  <si>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</si>
  <si>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</si>
  <si>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E38000201</t>
  </si>
  <si>
    <t>04V</t>
  </si>
  <si>
    <t>NHS West Leicestershire CCG</t>
  </si>
  <si>
    <t>E38000147</t>
  </si>
  <si>
    <t>05N</t>
  </si>
  <si>
    <t>NHS Shropshire CCG</t>
  </si>
  <si>
    <t>E38000183</t>
  </si>
  <si>
    <t>05X</t>
  </si>
  <si>
    <t>NHS Telford and Wrekin CCG</t>
  </si>
  <si>
    <t>E38000191</t>
  </si>
  <si>
    <t>05Y</t>
  </si>
  <si>
    <t>NHS Walsall CCG</t>
  </si>
  <si>
    <t>E38000210</t>
  </si>
  <si>
    <t>06A</t>
  </si>
  <si>
    <t>NHS Wolverhampton CCG</t>
  </si>
  <si>
    <t>E38000046</t>
  </si>
  <si>
    <t>05C</t>
  </si>
  <si>
    <t>NHS Dudley CCG</t>
  </si>
  <si>
    <t>E38000144</t>
  </si>
  <si>
    <t>05L</t>
  </si>
  <si>
    <t>NHS Sandwell and West Birmingham CCG</t>
  </si>
  <si>
    <t>E38000038</t>
  </si>
  <si>
    <t>05A</t>
  </si>
  <si>
    <t>NHS Coventry and Rugby CCG</t>
  </si>
  <si>
    <t>E38000195</t>
  </si>
  <si>
    <t>05H</t>
  </si>
  <si>
    <t>NHS Warwickshire North CCG</t>
  </si>
  <si>
    <t>E38000164</t>
  </si>
  <si>
    <t>05R</t>
  </si>
  <si>
    <t>NHS South Warwickshire CCG</t>
  </si>
  <si>
    <t>E38000078</t>
  </si>
  <si>
    <t>05F</t>
  </si>
  <si>
    <t>NHS Herefordshire CCG</t>
  </si>
  <si>
    <t>E38000139</t>
  </si>
  <si>
    <t>05J</t>
  </si>
  <si>
    <t>NHS Redditch and Bromsgrove CCG</t>
  </si>
  <si>
    <t>E38000166</t>
  </si>
  <si>
    <t>05T</t>
  </si>
  <si>
    <t>NHS South Worcestershire CCG</t>
  </si>
  <si>
    <t>E38000211</t>
  </si>
  <si>
    <t>06D</t>
  </si>
  <si>
    <t>NHS Wyre Forest CCG</t>
  </si>
  <si>
    <t>E38000020</t>
  </si>
  <si>
    <t>07P</t>
  </si>
  <si>
    <t>NHS Brent CCG</t>
  </si>
  <si>
    <t>E38000048</t>
  </si>
  <si>
    <t>07W</t>
  </si>
  <si>
    <t>NHS Ealing CCG</t>
  </si>
  <si>
    <t>E38000084</t>
  </si>
  <si>
    <t>07Y</t>
  </si>
  <si>
    <t>NHS Hounslow CCG</t>
  </si>
  <si>
    <t>E38000074</t>
  </si>
  <si>
    <t>08E</t>
  </si>
  <si>
    <t>NHS Harrow CCG</t>
  </si>
  <si>
    <t>E38000005</t>
  </si>
  <si>
    <t>07M</t>
  </si>
  <si>
    <t>NHS Barnet CCG</t>
  </si>
  <si>
    <t>E38000027</t>
  </si>
  <si>
    <t>07R</t>
  </si>
  <si>
    <t>NHS Camden CCG</t>
  </si>
  <si>
    <t>E38000057</t>
  </si>
  <si>
    <t>07X</t>
  </si>
  <si>
    <t>NHS Enfield CCG</t>
  </si>
  <si>
    <t>E38000072</t>
  </si>
  <si>
    <t>08D</t>
  </si>
  <si>
    <t>NHS Haringey CCG</t>
  </si>
  <si>
    <t>E38000088</t>
  </si>
  <si>
    <t>08H</t>
  </si>
  <si>
    <t>NHS Islington CCG</t>
  </si>
  <si>
    <t>E38000004</t>
  </si>
  <si>
    <t>07L</t>
  </si>
  <si>
    <t>NHS Barking and Dagenham CCG</t>
  </si>
  <si>
    <t>E38000077</t>
  </si>
  <si>
    <t>08F</t>
  </si>
  <si>
    <t>NHS Havering CCG</t>
  </si>
  <si>
    <t>E38000138</t>
  </si>
  <si>
    <t>08N</t>
  </si>
  <si>
    <t>NHS Redbridge CCG</t>
  </si>
  <si>
    <t>E38000192</t>
  </si>
  <si>
    <t>08W</t>
  </si>
  <si>
    <t>NHS Waltham Forest CCG</t>
  </si>
  <si>
    <t>E38000011</t>
  </si>
  <si>
    <t>07N</t>
  </si>
  <si>
    <t>NHS Bexley CCG</t>
  </si>
  <si>
    <t>London Ambulance Service</t>
  </si>
  <si>
    <t>E38000023</t>
  </si>
  <si>
    <t>07Q</t>
  </si>
  <si>
    <t>NHS Bromley CCG</t>
  </si>
  <si>
    <t>E38000066</t>
  </si>
  <si>
    <t>08A</t>
  </si>
  <si>
    <t>NHS Greenwich CCG</t>
  </si>
  <si>
    <t>E38000092</t>
  </si>
  <si>
    <t>08K</t>
  </si>
  <si>
    <t>NHS Lambeth CCG</t>
  </si>
  <si>
    <t>E38000098</t>
  </si>
  <si>
    <t>08L</t>
  </si>
  <si>
    <t>NHS Lewisham CCG</t>
  </si>
  <si>
    <t>E38000171</t>
  </si>
  <si>
    <t>08Q</t>
  </si>
  <si>
    <t>NHS Southwark CCG</t>
  </si>
  <si>
    <t>E38000035</t>
  </si>
  <si>
    <t>07T</t>
  </si>
  <si>
    <t>NHS City and Hackney CCG</t>
  </si>
  <si>
    <t>E38000113</t>
  </si>
  <si>
    <t>08M</t>
  </si>
  <si>
    <t>NHS Newham CCG</t>
  </si>
  <si>
    <t>E38000186</t>
  </si>
  <si>
    <t>08V</t>
  </si>
  <si>
    <t>NHS Tower Hamlets CCG</t>
  </si>
  <si>
    <t>E38000069</t>
  </si>
  <si>
    <t>03D</t>
  </si>
  <si>
    <t>NHS Hambleton, Richmondshire and Whitby CCG</t>
  </si>
  <si>
    <t>Yorkshire Ambulance Service</t>
  </si>
  <si>
    <t>E38000001</t>
  </si>
  <si>
    <t>02N</t>
  </si>
  <si>
    <t>NHS Airedale, Wharfedale and Craven CCG</t>
  </si>
  <si>
    <t>E38000019</t>
  </si>
  <si>
    <t>02R</t>
  </si>
  <si>
    <t>NHS Bradford Districts CCG</t>
  </si>
  <si>
    <t>E38000025</t>
  </si>
  <si>
    <t>02T</t>
  </si>
  <si>
    <t>NHS Calderdale CCG</t>
  </si>
  <si>
    <t>E38000018</t>
  </si>
  <si>
    <t>02W</t>
  </si>
  <si>
    <t>NHS Bradford City CCG</t>
  </si>
  <si>
    <t>E38000064</t>
  </si>
  <si>
    <t>03A</t>
  </si>
  <si>
    <t>NHS Greater Huddersfield CCG</t>
  </si>
  <si>
    <t>E38000121</t>
  </si>
  <si>
    <t>03J</t>
  </si>
  <si>
    <t>NHS North Kirklees CCG</t>
  </si>
  <si>
    <t>E38000073</t>
  </si>
  <si>
    <t>03E</t>
  </si>
  <si>
    <t>NHS Harrogate and Rural District CCG</t>
  </si>
  <si>
    <t>E38000190</t>
  </si>
  <si>
    <t>03R</t>
  </si>
  <si>
    <t>NHS Wakefield CCG</t>
  </si>
  <si>
    <t>E38000052</t>
  </si>
  <si>
    <t>02Y</t>
  </si>
  <si>
    <t>NHS East Riding of Yorkshire CCG</t>
  </si>
  <si>
    <t>E38000085</t>
  </si>
  <si>
    <t>03F</t>
  </si>
  <si>
    <t>NHS Hull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</si>
  <si>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</si>
  <si>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</si>
  <si>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</si>
  <si>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</si>
  <si>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</si>
  <si>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</si>
  <si>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E38000145</t>
  </si>
  <si>
    <t>03M</t>
  </si>
  <si>
    <t>NHS Scarborough and Ryedale CCG</t>
  </si>
  <si>
    <t>E38000188</t>
  </si>
  <si>
    <t>03Q</t>
  </si>
  <si>
    <t>NHS Vale of York CCG</t>
  </si>
  <si>
    <t>E38000006</t>
  </si>
  <si>
    <t>02P</t>
  </si>
  <si>
    <t>NHS Barnsley CCG</t>
  </si>
  <si>
    <t>E38000008</t>
  </si>
  <si>
    <t>02Q</t>
  </si>
  <si>
    <t>NHS Bassetlaw CCG</t>
  </si>
  <si>
    <t>E38000044</t>
  </si>
  <si>
    <t>02X</t>
  </si>
  <si>
    <t>NHS Doncaster CCG</t>
  </si>
  <si>
    <t>E38000141</t>
  </si>
  <si>
    <t>03L</t>
  </si>
  <si>
    <t>NHS Rotherham CCG</t>
  </si>
  <si>
    <t>E38000146</t>
  </si>
  <si>
    <t>03N</t>
  </si>
  <si>
    <t>NHS Sheffield CCG</t>
  </si>
  <si>
    <t>E38000118</t>
  </si>
  <si>
    <t>99M</t>
  </si>
  <si>
    <t>NHS North East Hampshire and Farnham CCG</t>
  </si>
  <si>
    <t>E38000120</t>
  </si>
  <si>
    <t>10J</t>
  </si>
  <si>
    <t>NHS North Hampshire CCG</t>
  </si>
  <si>
    <t>E38000137</t>
  </si>
  <si>
    <t>10R</t>
  </si>
  <si>
    <t>NHS Portsmouth CCG</t>
  </si>
  <si>
    <t>E38000167</t>
  </si>
  <si>
    <t>10X</t>
  </si>
  <si>
    <t>NHS Southampton CCG</t>
  </si>
  <si>
    <t>E38000198</t>
  </si>
  <si>
    <t>11A</t>
  </si>
  <si>
    <t>NHS West Hampshire CCG</t>
  </si>
  <si>
    <t>E38000059</t>
  </si>
  <si>
    <t>10K</t>
  </si>
  <si>
    <t>NHS Fareham and Gosport CCG</t>
  </si>
  <si>
    <t>E38000154</t>
  </si>
  <si>
    <t>10V</t>
  </si>
  <si>
    <t>NHS South Eastern Hampshire CCG</t>
  </si>
  <si>
    <t>E38000045</t>
  </si>
  <si>
    <t>11J</t>
  </si>
  <si>
    <t>NHS Dorset CCG</t>
  </si>
  <si>
    <t>E38000009</t>
  </si>
  <si>
    <t>11E</t>
  </si>
  <si>
    <t>NHS Bath and North East Somerset CCG</t>
  </si>
  <si>
    <t>E38000206</t>
  </si>
  <si>
    <t>99N</t>
  </si>
  <si>
    <t>NHS Wiltshire CCG</t>
  </si>
  <si>
    <t>E38000181</t>
  </si>
  <si>
    <t>12D</t>
  </si>
  <si>
    <t>NHS Swindon CCG</t>
  </si>
  <si>
    <t>E38000062</t>
  </si>
  <si>
    <t>11M</t>
  </si>
  <si>
    <t>NHS Gloucestershire CCG</t>
  </si>
  <si>
    <t>E38000150</t>
  </si>
  <si>
    <t>11X</t>
  </si>
  <si>
    <t>NHS Somerset CCG</t>
  </si>
  <si>
    <t>E38000089</t>
  </si>
  <si>
    <t>11N</t>
  </si>
  <si>
    <t>NHS Kernow CCG</t>
  </si>
  <si>
    <t>E38000129</t>
  </si>
  <si>
    <t>99P</t>
  </si>
  <si>
    <t>NHS Northern, Eastern and Western Devon CCG</t>
  </si>
  <si>
    <t>E38000152</t>
  </si>
  <si>
    <t>99Q</t>
  </si>
  <si>
    <t>NHS South Devon and Torbay CCG</t>
  </si>
  <si>
    <t>E38000028</t>
  </si>
  <si>
    <t>04Y</t>
  </si>
  <si>
    <t>NHS Cannock Chase CCG</t>
  </si>
  <si>
    <t>E38000053</t>
  </si>
  <si>
    <t>05D</t>
  </si>
  <si>
    <t>NHS East Staffordshire CCG</t>
  </si>
  <si>
    <t>E38000126</t>
  </si>
  <si>
    <t>05G</t>
  </si>
  <si>
    <t>NHS North Staffordshire CCG</t>
  </si>
  <si>
    <t>E38000153</t>
  </si>
  <si>
    <t>05Q</t>
  </si>
  <si>
    <t>NHS South East Staffordshire and Seisdon Peninsula CCG</t>
  </si>
  <si>
    <t>E38000173</t>
  </si>
  <si>
    <t>05V</t>
  </si>
  <si>
    <t>NHS Stafford and Surrounds CCG</t>
  </si>
  <si>
    <t>E38000175</t>
  </si>
  <si>
    <t>05W</t>
  </si>
  <si>
    <t>NHS Stoke On Trent CCG</t>
  </si>
  <si>
    <t>E38000215</t>
  </si>
  <si>
    <t>01H</t>
  </si>
  <si>
    <t>North West Ambulance Service</t>
  </si>
  <si>
    <t>E38000014</t>
  </si>
  <si>
    <t>00Q</t>
  </si>
  <si>
    <t>NHS Blackburn With Darwen CCG</t>
  </si>
  <si>
    <t>E38000034</t>
  </si>
  <si>
    <t>00X</t>
  </si>
  <si>
    <t>NHS Chorley and South Ribble CCG</t>
  </si>
  <si>
    <t>E38000050</t>
  </si>
  <si>
    <t>01A</t>
  </si>
  <si>
    <t>NHS East Lancashire CCG</t>
  </si>
  <si>
    <t>01E</t>
  </si>
  <si>
    <t>NHS Greater Preston CCG</t>
  </si>
  <si>
    <t>E38000200</t>
  </si>
  <si>
    <t>02G</t>
  </si>
  <si>
    <t>NHS West Lancashire CCG</t>
  </si>
  <si>
    <t>E38000015</t>
  </si>
  <si>
    <t>00R</t>
  </si>
  <si>
    <t>NHS Blackpool CCG</t>
  </si>
  <si>
    <t>02M</t>
  </si>
  <si>
    <t>01K</t>
  </si>
  <si>
    <t>NHS Morecambe Bay CCG</t>
  </si>
  <si>
    <t>E38000016</t>
  </si>
  <si>
    <t>00T</t>
  </si>
  <si>
    <t>NHS Bolton CCG</t>
  </si>
  <si>
    <t>E38000024</t>
  </si>
  <si>
    <t>00V</t>
  </si>
  <si>
    <t>NHS Bury CCG</t>
  </si>
  <si>
    <t>E38000217</t>
  </si>
  <si>
    <t>14L</t>
  </si>
  <si>
    <t>NHS Manchester CCG</t>
  </si>
  <si>
    <t>E38000135</t>
  </si>
  <si>
    <t>00Y</t>
  </si>
  <si>
    <t>NHS Oldham CCG</t>
  </si>
  <si>
    <t>E38000080</t>
  </si>
  <si>
    <t>01D</t>
  </si>
  <si>
    <t>NHS Heywood, Middleton and Rochdale CCG</t>
  </si>
  <si>
    <t>E38000143</t>
  </si>
  <si>
    <t>01G</t>
  </si>
  <si>
    <t>NHS Salford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</si>
  <si>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</si>
  <si>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</si>
  <si>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</si>
  <si>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</si>
  <si>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</si>
  <si>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</si>
  <si>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</si>
  <si>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</si>
  <si>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</si>
  <si>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E38000205</t>
  </si>
  <si>
    <t>02H</t>
  </si>
  <si>
    <t>NHS Wigan Borough CCG</t>
  </si>
  <si>
    <t>E38000056</t>
  </si>
  <si>
    <t>01C</t>
  </si>
  <si>
    <t>NHS Eastern Cheshire CCG</t>
  </si>
  <si>
    <t>E38000068</t>
  </si>
  <si>
    <t>01F</t>
  </si>
  <si>
    <t>NHS Halton CCG</t>
  </si>
  <si>
    <t>E38000091</t>
  </si>
  <si>
    <t>01J</t>
  </si>
  <si>
    <t>NHS Knowsley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</si>
  <si>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</si>
  <si>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</si>
  <si>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</si>
  <si>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</si>
  <si>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</si>
  <si>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</si>
  <si>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</si>
  <si>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</si>
  <si>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</si>
  <si>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</si>
  <si>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</si>
  <si>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</si>
  <si>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</si>
  <si>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</si>
  <si>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</si>
  <si>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</si>
  <si>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</si>
  <si>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</si>
  <si>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</si>
  <si>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</si>
  <si>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</si>
  <si>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E38000208</t>
  </si>
  <si>
    <t>12F</t>
  </si>
  <si>
    <t>NHS Wirral CCG</t>
  </si>
  <si>
    <t>E38000101</t>
  </si>
  <si>
    <t>99A</t>
  </si>
  <si>
    <t>NHS Liverpool CCG</t>
  </si>
  <si>
    <t>E38000002</t>
  </si>
  <si>
    <t>09C</t>
  </si>
  <si>
    <t>NHS Ashford CCG</t>
  </si>
  <si>
    <t>E38000156</t>
  </si>
  <si>
    <t>10A</t>
  </si>
  <si>
    <t>NHS South Kent Coast CCG</t>
  </si>
  <si>
    <t>E38000184</t>
  </si>
  <si>
    <t>10E</t>
  </si>
  <si>
    <t>NHS Thanet CCG</t>
  </si>
  <si>
    <t>E38000029</t>
  </si>
  <si>
    <t>09E</t>
  </si>
  <si>
    <t>NHS Canterbury and Coastal CCG</t>
  </si>
  <si>
    <t>E38000040</t>
  </si>
  <si>
    <t>07V</t>
  </si>
  <si>
    <t>NHS Croydon CCG</t>
  </si>
  <si>
    <t>E38000090</t>
  </si>
  <si>
    <t>08J</t>
  </si>
  <si>
    <t>NHS Kingston CCG</t>
  </si>
  <si>
    <t>E38000140</t>
  </si>
  <si>
    <t>08P</t>
  </si>
  <si>
    <t>NHS Richmond CCG</t>
  </si>
  <si>
    <t>E38000105</t>
  </si>
  <si>
    <t>08R</t>
  </si>
  <si>
    <t>NHS Merton CCG</t>
  </si>
  <si>
    <t>E38000179</t>
  </si>
  <si>
    <t>08T</t>
  </si>
  <si>
    <t>NHS Sutton CCG</t>
  </si>
  <si>
    <t>E38000193</t>
  </si>
  <si>
    <t>08X</t>
  </si>
  <si>
    <t>NHS Wandsworth CCG</t>
  </si>
  <si>
    <t>E38000043</t>
  </si>
  <si>
    <t>09J</t>
  </si>
  <si>
    <t>NHS Dartford, Gravesham and Swanley CCG</t>
  </si>
  <si>
    <t>South East Coast Ambulance Service</t>
  </si>
  <si>
    <t>E38000104</t>
  </si>
  <si>
    <t>09W</t>
  </si>
  <si>
    <t>NHS Medway CCG</t>
  </si>
  <si>
    <t>E38000180</t>
  </si>
  <si>
    <t>10D</t>
  </si>
  <si>
    <t>NHS Swale CCG</t>
  </si>
  <si>
    <t>E38000199</t>
  </si>
  <si>
    <t>99J</t>
  </si>
  <si>
    <t>NHS West Kent CCG</t>
  </si>
  <si>
    <t>E38000021</t>
  </si>
  <si>
    <t>09D</t>
  </si>
  <si>
    <t>NHS Brighton and Hove CCG</t>
  </si>
  <si>
    <t>E38000055</t>
  </si>
  <si>
    <t>09F</t>
  </si>
  <si>
    <t>NHS Eastbourne, Hailsham and Seaford CCG</t>
  </si>
  <si>
    <t>E38000213</t>
  </si>
  <si>
    <t>09G</t>
  </si>
  <si>
    <t>NHS Coastal West Sussex CCG</t>
  </si>
  <si>
    <t>E38000039</t>
  </si>
  <si>
    <t>09H</t>
  </si>
  <si>
    <t>NHS Crawley CCG</t>
  </si>
  <si>
    <t>E38000054</t>
  </si>
  <si>
    <t>09L</t>
  </si>
  <si>
    <t>NHS East Surrey CCG</t>
  </si>
  <si>
    <t>E38000076</t>
  </si>
  <si>
    <t>09P</t>
  </si>
  <si>
    <t>NHS Hastings and Rother CCG</t>
  </si>
  <si>
    <t>E38000083</t>
  </si>
  <si>
    <t>09X</t>
  </si>
  <si>
    <t>NHS Horsham and Mid Sussex CCG</t>
  </si>
  <si>
    <t>E38000081</t>
  </si>
  <si>
    <t>99K</t>
  </si>
  <si>
    <t>NHS High Weald Lewes Havens CCG</t>
  </si>
  <si>
    <t>E38000178</t>
  </si>
  <si>
    <t>10C</t>
  </si>
  <si>
    <t>NHS Surrey Heath CCG</t>
  </si>
  <si>
    <t>E38000214</t>
  </si>
  <si>
    <t>09N</t>
  </si>
  <si>
    <t>NHS Guildford and Waverley CCG</t>
  </si>
  <si>
    <t>E38000128</t>
  </si>
  <si>
    <t>09Y</t>
  </si>
  <si>
    <t>NHS North West Surrey CCG</t>
  </si>
  <si>
    <t>E38000177</t>
  </si>
  <si>
    <t>99H</t>
  </si>
  <si>
    <t>NHS Surrey Downs CCG</t>
  </si>
  <si>
    <t>E38000010</t>
  </si>
  <si>
    <t>06F</t>
  </si>
  <si>
    <t>NHS Bedfordshire CCG</t>
  </si>
  <si>
    <t>E38000102</t>
  </si>
  <si>
    <t>06P</t>
  </si>
  <si>
    <t>NHS Luton CCG</t>
  </si>
  <si>
    <t>E38000124</t>
  </si>
  <si>
    <t>06V</t>
  </si>
  <si>
    <t>NHS North Norfolk CCG</t>
  </si>
  <si>
    <t>06W</t>
  </si>
  <si>
    <t>NHS Norwich CCG</t>
  </si>
  <si>
    <t>06Y</t>
  </si>
  <si>
    <t>NHS South Norfolk CCG</t>
  </si>
  <si>
    <t>E38000203</t>
  </si>
  <si>
    <t>07J</t>
  </si>
  <si>
    <t>NHS West Norfolk CCG</t>
  </si>
  <si>
    <t>E38000063</t>
  </si>
  <si>
    <t>06M</t>
  </si>
  <si>
    <t>NHS Great Yarmouth and Waveney CCG</t>
  </si>
  <si>
    <t>England</t>
  </si>
  <si>
    <t>Code</t>
  </si>
  <si>
    <t>Region Long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</si>
  <si>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</si>
  <si>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</si>
  <si>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</si>
  <si>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</si>
  <si>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</si>
  <si>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</si>
  <si>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</si>
  <si>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</si>
  <si>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Numerator:</t>
  </si>
  <si>
    <t>Denominator:</t>
  </si>
  <si>
    <t>NEAS</t>
  </si>
  <si>
    <t>NWAS</t>
  </si>
  <si>
    <t>YAS</t>
  </si>
  <si>
    <t>LAS</t>
  </si>
  <si>
    <t>SECAmb</t>
  </si>
  <si>
    <t>SCAS</t>
  </si>
  <si>
    <t>IOW</t>
  </si>
  <si>
    <t>SWAS</t>
  </si>
  <si>
    <t>Source:</t>
  </si>
  <si>
    <t>Published:</t>
  </si>
  <si>
    <t>Contact:</t>
  </si>
  <si>
    <t>i.kay@nhs.net</t>
  </si>
  <si>
    <t>Ian Kay, 0113 825 4606</t>
  </si>
  <si>
    <t>Geography</t>
  </si>
  <si>
    <t xml:space="preserve"> --REGION--</t>
  </si>
  <si>
    <t xml:space="preserve"> --AREA--</t>
  </si>
  <si>
    <t>E40000001</t>
  </si>
  <si>
    <t>E40000002</t>
  </si>
  <si>
    <t>E40000003</t>
  </si>
  <si>
    <t>Midlands and East</t>
  </si>
  <si>
    <t>Ian Kay</t>
  </si>
  <si>
    <t>Room 5E24, Quarry House, Leeds LS2 7UE</t>
  </si>
  <si>
    <t>0113 825 4606</t>
  </si>
  <si>
    <t>NHS England, Operational Information for Commissioning (Central)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</si>
  <si>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</si>
  <si>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</si>
  <si>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</si>
  <si>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</si>
  <si>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</si>
  <si>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</si>
  <si>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</si>
  <si>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</si>
  <si>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</si>
  <si>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</si>
  <si>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</si>
  <si>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</si>
  <si>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</si>
  <si>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</si>
  <si>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</si>
  <si>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</si>
  <si>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</si>
  <si>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</si>
  <si>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</si>
  <si>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</si>
  <si>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</si>
  <si>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</si>
  <si>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</si>
  <si>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</si>
  <si>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</si>
  <si>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</si>
  <si>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</si>
  <si>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</si>
  <si>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A17</t>
  </si>
  <si>
    <t>A18</t>
  </si>
  <si>
    <t>A19</t>
  </si>
  <si>
    <t>A20</t>
  </si>
  <si>
    <t>A21</t>
  </si>
  <si>
    <t>A22</t>
  </si>
  <si>
    <t>A23</t>
  </si>
  <si>
    <t>A53</t>
  </si>
  <si>
    <t>A54</t>
  </si>
  <si>
    <t>A55</t>
  </si>
  <si>
    <t>A56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</si>
  <si>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</si>
  <si>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</si>
  <si>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</si>
  <si>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</si>
  <si>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</si>
  <si>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</si>
  <si>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</si>
  <si>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</si>
  <si>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</si>
  <si>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</si>
  <si>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</si>
  <si>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</si>
  <si>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</si>
  <si>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</si>
  <si>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A13</t>
  </si>
  <si>
    <t>A14</t>
  </si>
  <si>
    <t>A15</t>
  </si>
  <si>
    <t>A16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</si>
  <si>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</si>
  <si>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</si>
  <si>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</si>
  <si>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</si>
  <si>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</si>
  <si>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</si>
  <si>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</si>
  <si>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</si>
  <si>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</si>
  <si>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</si>
  <si>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</si>
  <si>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</si>
  <si>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</si>
  <si>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</si>
  <si>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</si>
  <si>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</si>
  <si>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</si>
  <si>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Year</t>
  </si>
  <si>
    <t>2017-18</t>
  </si>
  <si>
    <t>AUGUST</t>
  </si>
  <si>
    <t>R1F</t>
  </si>
  <si>
    <t>ISLE OF WIGHT NHS TRUST</t>
  </si>
  <si>
    <t>Y56</t>
  </si>
  <si>
    <t>RRU</t>
  </si>
  <si>
    <t>LONDON AMBULANCE SERVICE NHS TRUST</t>
  </si>
  <si>
    <t>Y54</t>
  </si>
  <si>
    <t>RX6</t>
  </si>
  <si>
    <t>NORTH EAST AMBULANCE SERVICE NHS FOUNDATION TRUST</t>
  </si>
  <si>
    <t>RX7</t>
  </si>
  <si>
    <t>NORTH WEST AMBULANCE SERVICE NHS TRUST</t>
  </si>
  <si>
    <t>RX8</t>
  </si>
  <si>
    <t>YORKSHIRE AMBULANCE SERVICE NHS TRUST</t>
  </si>
  <si>
    <t>Y55</t>
  </si>
  <si>
    <t>RX9</t>
  </si>
  <si>
    <t>EAST MIDLANDS AMBULANCE SERVICE NHS TRUST</t>
  </si>
  <si>
    <t>RYA</t>
  </si>
  <si>
    <t>WEST MIDLANDS AMBULANCE SERVICE NHS FOUNDATION TRUST</t>
  </si>
  <si>
    <t>RYC</t>
  </si>
  <si>
    <t>EAST OF ENGLAND AMBULANCE SERVICE NHS TRUST</t>
  </si>
  <si>
    <t>RYD</t>
  </si>
  <si>
    <t>SOUTH EAST COAST AMBULANCE SERVICE NHS FOUNDATION TRUST</t>
  </si>
  <si>
    <t>RYE</t>
  </si>
  <si>
    <t>SOUTH CENTRAL AMBULANCE SERVICE NHS FOUNDATION TRUST</t>
  </si>
  <si>
    <t>RYF</t>
  </si>
  <si>
    <t>SOUTH WESTERN AMBULANCE SERVICE NHS FOUNDATION TRUST</t>
  </si>
  <si>
    <t>SEPTEMBER</t>
  </si>
  <si>
    <t>Category 1</t>
  </si>
  <si>
    <t>Count of Incidents</t>
  </si>
  <si>
    <t>Total (hours)</t>
  </si>
  <si>
    <t>Category 1T</t>
  </si>
  <si>
    <t>Category 2</t>
  </si>
  <si>
    <t>Category 3</t>
  </si>
  <si>
    <t>Category 4</t>
  </si>
  <si>
    <t>Data item:</t>
  </si>
  <si>
    <t>EMAS</t>
  </si>
  <si>
    <t>WMAS</t>
  </si>
  <si>
    <t>Eng</t>
  </si>
  <si>
    <t>www.england.nhs.uk/statistics/statistical-work-areas/ambulance-quality-indicators</t>
  </si>
  <si>
    <t>East Midlands Ambulance Service</t>
  </si>
  <si>
    <t>East of England Ambulance Service</t>
  </si>
  <si>
    <t>South Western Ambulance Service</t>
  </si>
  <si>
    <t>West Midlands Ambulance Service</t>
  </si>
  <si>
    <t>Mean (min:sec)</t>
  </si>
  <si>
    <t>Response times</t>
  </si>
  <si>
    <t>Isle of Wight Ambulance Service</t>
  </si>
  <si>
    <t>Clinical Commissioning Groups (CCG): Ambulance Service provider</t>
  </si>
  <si>
    <t>NHS CCG code</t>
  </si>
  <si>
    <t xml:space="preserve">Ambulance Service </t>
  </si>
  <si>
    <t>No face to face response</t>
  </si>
  <si>
    <t>Closed with advice</t>
  </si>
  <si>
    <t>Referred to other service</t>
  </si>
  <si>
    <t>Call back before response on scene</t>
  </si>
  <si>
    <t>All incidents</t>
  </si>
  <si>
    <t>No transport</t>
  </si>
  <si>
    <t>A21+A22</t>
  </si>
  <si>
    <t>A21:A23</t>
  </si>
  <si>
    <t>Face to face response</t>
  </si>
  <si>
    <t>Hear &amp; Treat</t>
  </si>
  <si>
    <t>See &amp; Treat</t>
  </si>
  <si>
    <t>See &amp; Convey</t>
  </si>
  <si>
    <t>Incidents</t>
  </si>
  <si>
    <t>Initially Category 4H</t>
  </si>
  <si>
    <t>Initially not Category 4H</t>
  </si>
  <si>
    <t>Transport to Emergency Department</t>
  </si>
  <si>
    <t>Transport not to Emergency Department</t>
  </si>
  <si>
    <t>Calls</t>
  </si>
  <si>
    <t>Contact count</t>
  </si>
  <si>
    <t>Calls answered</t>
  </si>
  <si>
    <t>Total</t>
  </si>
  <si>
    <t>Mean</t>
  </si>
  <si>
    <t>Median</t>
  </si>
  <si>
    <t>95th centile</t>
  </si>
  <si>
    <t>99th centile</t>
  </si>
  <si>
    <t>90th centile (min:sec)</t>
  </si>
  <si>
    <t>90th centile (hour: min:sec)</t>
  </si>
  <si>
    <t>Mean (hour: min:sec)</t>
  </si>
  <si>
    <t>Mean average resources allocated</t>
  </si>
  <si>
    <t>Mean average resources arriving on scene</t>
  </si>
  <si>
    <t>Category
1</t>
  </si>
  <si>
    <t>Category
2</t>
  </si>
  <si>
    <t>Category
3</t>
  </si>
  <si>
    <t>Category
4</t>
  </si>
  <si>
    <t>Category
1H</t>
  </si>
  <si>
    <t>Total resources allocated</t>
  </si>
  <si>
    <t>Total resources arriving on scene</t>
  </si>
  <si>
    <t>Resources</t>
  </si>
  <si>
    <t>NoC, CPR</t>
  </si>
  <si>
    <t>C4H identification</t>
  </si>
  <si>
    <t>OCTOBER</t>
  </si>
  <si>
    <t>-</t>
  </si>
  <si>
    <t>1 hour response</t>
  </si>
  <si>
    <t>2 hour response</t>
  </si>
  <si>
    <t>3 hour response</t>
  </si>
  <si>
    <t>4 hour response</t>
  </si>
  <si>
    <t>NOVEMBER</t>
  </si>
  <si>
    <t>Trust</t>
  </si>
  <si>
    <t>Count of HCP</t>
  </si>
  <si>
    <t>incidents with non-emergency conveyance</t>
  </si>
  <si>
    <t>HCP response times</t>
  </si>
  <si>
    <t>DECEMBER</t>
  </si>
  <si>
    <t>C1</t>
  </si>
  <si>
    <t>C2</t>
  </si>
  <si>
    <t>C4</t>
  </si>
  <si>
    <t>C3</t>
  </si>
  <si>
    <t>Region</t>
  </si>
  <si>
    <t>C1T</t>
  </si>
  <si>
    <t>90th</t>
  </si>
  <si>
    <t>All</t>
  </si>
  <si>
    <t>99th</t>
  </si>
  <si>
    <t>95th</t>
  </si>
  <si>
    <t>50th</t>
  </si>
  <si>
    <t>Total time</t>
  </si>
  <si>
    <t>Count</t>
  </si>
  <si>
    <t>Contacts</t>
  </si>
  <si>
    <t>Raw data</t>
  </si>
  <si>
    <t>EEAST</t>
  </si>
  <si>
    <t>Back to Introduction</t>
  </si>
  <si>
    <t>Convey to ED</t>
  </si>
  <si>
    <t>Days</t>
  </si>
  <si>
    <t>Closed</t>
  </si>
  <si>
    <t>Referred</t>
  </si>
  <si>
    <t>Call back</t>
  </si>
  <si>
    <t>Initially non-C4H</t>
  </si>
  <si>
    <t>Initially C4H</t>
  </si>
  <si>
    <t>Elsew</t>
  </si>
  <si>
    <t>F2F</t>
  </si>
  <si>
    <t>Nature of Call</t>
  </si>
  <si>
    <t>Bystander CPR</t>
  </si>
  <si>
    <t>HCP calls</t>
  </si>
  <si>
    <t>No T</t>
  </si>
  <si>
    <t>1h</t>
  </si>
  <si>
    <t>2h</t>
  </si>
  <si>
    <t>3h</t>
  </si>
  <si>
    <t>4h</t>
  </si>
  <si>
    <t>Alloc</t>
  </si>
  <si>
    <t>Arriv</t>
  </si>
  <si>
    <t>To ED</t>
  </si>
  <si>
    <t>No Tran</t>
  </si>
  <si>
    <t>Centiles for England, regions and years in this table are means of trusts'</t>
  </si>
  <si>
    <t>monthly centiles, weighted by their counts of incidents.</t>
  </si>
  <si>
    <t>ME</t>
  </si>
  <si>
    <t>JANUARY</t>
  </si>
  <si>
    <r>
      <t>Ambulance Systems Indicators</t>
    </r>
    <r>
      <rPr>
        <b/>
        <vertAlign val="superscript"/>
        <sz val="12"/>
        <rFont val="Arial"/>
        <family val="2"/>
      </rPr>
      <t>1</t>
    </r>
  </si>
  <si>
    <t>Ambulance CCG lookup</t>
  </si>
  <si>
    <r>
      <t>Response times</t>
    </r>
    <r>
      <rPr>
        <vertAlign val="superscript"/>
        <sz val="10"/>
        <rFont val="Arial"/>
        <family val="2"/>
      </rPr>
      <t>2</t>
    </r>
  </si>
  <si>
    <t>Month</t>
  </si>
  <si>
    <t>FEBRUARY</t>
  </si>
  <si>
    <t>MARCH</t>
  </si>
  <si>
    <t>2018-19</t>
  </si>
  <si>
    <t>APRIL</t>
  </si>
  <si>
    <t>April</t>
  </si>
  <si>
    <t>May</t>
  </si>
  <si>
    <t>June</t>
  </si>
  <si>
    <t>July</t>
  </si>
  <si>
    <t>E40000005</t>
  </si>
  <si>
    <t>E40000006</t>
  </si>
  <si>
    <t>South East</t>
  </si>
  <si>
    <t>South West</t>
  </si>
  <si>
    <t>Y58</t>
  </si>
  <si>
    <t>Y59</t>
  </si>
  <si>
    <t>NHS Newark and Sherwood CCG</t>
  </si>
  <si>
    <t>E38000218</t>
  </si>
  <si>
    <t>E38000219</t>
  </si>
  <si>
    <t>NHS North Cumbria CCG</t>
  </si>
  <si>
    <t>E38000226</t>
  </si>
  <si>
    <t>NHS Fylde and Wyre CCG</t>
  </si>
  <si>
    <t>E38000227</t>
  </si>
  <si>
    <t>E38000228</t>
  </si>
  <si>
    <t>15A</t>
  </si>
  <si>
    <t>E38000221</t>
  </si>
  <si>
    <t>NHS Berkshire West CCG</t>
  </si>
  <si>
    <t>14Y</t>
  </si>
  <si>
    <t>E38000223</t>
  </si>
  <si>
    <t>NHS Buckinghamshire CCG</t>
  </si>
  <si>
    <t>15D</t>
  </si>
  <si>
    <t>E38000224</t>
  </si>
  <si>
    <t>NHS East Berkshire CCG</t>
  </si>
  <si>
    <t>15C</t>
  </si>
  <si>
    <t>E38000222</t>
  </si>
  <si>
    <t>NHS Bristol, North Somerset and South Gloucestershire CCG</t>
  </si>
  <si>
    <t>15E</t>
  </si>
  <si>
    <t>E38000220</t>
  </si>
  <si>
    <t>NHS Birmingham and Solihull CCG</t>
  </si>
  <si>
    <t>15F</t>
  </si>
  <si>
    <t>E38000225</t>
  </si>
  <si>
    <t>NHS Leeds CCG</t>
  </si>
  <si>
    <t>Office for National Statistics April 2018 CCG codes</t>
  </si>
  <si>
    <t>A 90th centile incident response time of 13 minutes means that 9 out of 10</t>
  </si>
  <si>
    <t>incidents were responded to in less than 13 minutes.</t>
  </si>
  <si>
    <t>answered in less than 7 seconds. The median is identical to the 50th centile.</t>
  </si>
  <si>
    <t>A median call answer time of 7 seconds means that half the calls were</t>
  </si>
  <si>
    <r>
      <t>Call answer times (seconds)</t>
    </r>
    <r>
      <rPr>
        <vertAlign val="superscript"/>
        <sz val="10"/>
        <rFont val="Arial"/>
        <family val="2"/>
      </rPr>
      <t>2</t>
    </r>
  </si>
  <si>
    <t>monthly centiles, weighted by their counts of calls.</t>
  </si>
  <si>
    <t>denotes not available.</t>
  </si>
  <si>
    <r>
      <t>Time to identify C1</t>
    </r>
    <r>
      <rPr>
        <vertAlign val="superscript"/>
        <sz val="10"/>
        <rFont val="Arial"/>
        <family val="2"/>
      </rPr>
      <t>2</t>
    </r>
  </si>
  <si>
    <r>
      <t>Time until CPR started</t>
    </r>
    <r>
      <rPr>
        <vertAlign val="superscript"/>
        <sz val="10"/>
        <rFont val="Arial"/>
        <family val="2"/>
      </rPr>
      <t>2</t>
    </r>
  </si>
  <si>
    <t>MAY</t>
  </si>
  <si>
    <t>Concatenated</t>
  </si>
  <si>
    <t>H&amp;T</t>
  </si>
  <si>
    <t>2017-18 Aug-Mar</t>
  </si>
  <si>
    <t>2017-18 Oct-Mar</t>
  </si>
  <si>
    <t>Products for 90th centiles on graphs tab (N90)</t>
  </si>
  <si>
    <t>Category 1 calls identified with Nature of Call (NoC)</t>
  </si>
  <si>
    <t>or pre-triage questions (PTQ)</t>
  </si>
  <si>
    <t>(CPR) is started by a bystander</t>
  </si>
  <si>
    <t>Incidents where cardio-pulmonary resuscitation</t>
  </si>
  <si>
    <t>Incidents where a 1 to 4 hour response is agreed with a Healthcare Professional (HCP)</t>
  </si>
  <si>
    <t>Isle of Wight (IOW)</t>
  </si>
  <si>
    <t>2018-19 so far</t>
  </si>
  <si>
    <t>About the Ambulance Quality Indicators (AQI)</t>
  </si>
  <si>
    <t>The AQI comprise the Systems Indicators and the Clinical Outcomes.</t>
  </si>
  <si>
    <t>Ambulance Services in England supply both to NHS England, through the AmbSYS and AmbCO</t>
  </si>
  <si>
    <t>See Introduction tab for first date of data supply for each</t>
  </si>
  <si>
    <t>Ambulance Service, and Isle of Wight estimates.</t>
  </si>
  <si>
    <t>AmbSYS data collection from Ambulance Services</t>
  </si>
  <si>
    <t>See Introduction tab for first date of data supply for other</t>
  </si>
  <si>
    <t>Ambulance Services, and Isle of Wight estimates.</t>
  </si>
  <si>
    <t>collections respectively in the NHS Digital Strategic Data Collection System (SDCS),</t>
  </si>
  <si>
    <t>and formerly through the Unify2 system.</t>
  </si>
  <si>
    <t xml:space="preserve">Red 1 / Red 2 / Green categories operationally, and then assign each incident to the </t>
  </si>
  <si>
    <t xml:space="preserve">new categories C1 to C4 for data reporting. Its response times will reflect the old </t>
  </si>
  <si>
    <t>category used for each incident, rather than the new category assigned to.</t>
  </si>
  <si>
    <t>See notes under individual tables for data items not supplied until later than these dates.</t>
  </si>
  <si>
    <t>A7 and A17 to A23 not available for NWAS until Oct 2017,</t>
  </si>
  <si>
    <t>so percentages are not shown until Oct 2017.</t>
  </si>
  <si>
    <t>JUNE</t>
  </si>
  <si>
    <t>Start</t>
  </si>
  <si>
    <t>date</t>
  </si>
  <si>
    <t>JULY</t>
  </si>
  <si>
    <t>A13 to A16 not available for SWAS until Feb 2018, EMAS until Oct 2017, IOW in May 2018, WMAS in Jul 2018.</t>
  </si>
  <si>
    <t>A49 to A52 not available for EMAS until Oct 2017, SWAS until Feb 2018,</t>
  </si>
  <si>
    <t>or for IOW, LAS, NWAS or YAS in any month.</t>
  </si>
  <si>
    <t>NHS England publishes monthly these Systems Indicators, other spreadsheets, a Statistical Note</t>
  </si>
  <si>
    <t>summarising the data, the specification for each data item, and other supporting material, at</t>
  </si>
  <si>
    <t>Contents of this Systems Indicators spreadsheet</t>
  </si>
  <si>
    <t>Medians</t>
  </si>
  <si>
    <t>Centiles</t>
  </si>
  <si>
    <t>Coverage</t>
  </si>
  <si>
    <t>East Midlands (EM)</t>
  </si>
  <si>
    <t>North West (NW)</t>
  </si>
  <si>
    <t>Yorkshire (Y)</t>
  </si>
  <si>
    <t>West Midlands (WM)</t>
  </si>
  <si>
    <t>North East, East of England, London, South Central (NE, EE, L, SC)</t>
  </si>
  <si>
    <t>South Western (SW)</t>
  </si>
  <si>
    <t>South East Coast (SEC)</t>
  </si>
  <si>
    <t>2018 specification</t>
  </si>
  <si>
    <t>Services to make definitional changes - details are in the 20180525 specification PDF</t>
  </si>
  <si>
    <t>on the above website. The Ambulance Services made changes on these dates in 2018:</t>
  </si>
  <si>
    <t>Change</t>
  </si>
  <si>
    <t>EM</t>
  </si>
  <si>
    <t>EE</t>
  </si>
  <si>
    <t>L</t>
  </si>
  <si>
    <t>NE</t>
  </si>
  <si>
    <t>NW</t>
  </si>
  <si>
    <t>SC</t>
  </si>
  <si>
    <t>SEC</t>
  </si>
  <si>
    <t>SW</t>
  </si>
  <si>
    <t>WM</t>
  </si>
  <si>
    <t>Y</t>
  </si>
  <si>
    <t>C1 can be downgraded</t>
  </si>
  <si>
    <t>x</t>
  </si>
  <si>
    <t>Re-categorisation during call</t>
  </si>
  <si>
    <t>"</t>
  </si>
  <si>
    <t>Categorise as per Care Plan</t>
  </si>
  <si>
    <t>Clock start at time of upgrade</t>
  </si>
  <si>
    <t>Already in use, no change needed</t>
  </si>
  <si>
    <t>Until autumn 2018, IOW Ambulance Service continued to use the old</t>
  </si>
  <si>
    <t>Produced by</t>
  </si>
  <si>
    <t>Publication date</t>
  </si>
  <si>
    <t>A53+A54</t>
  </si>
  <si>
    <t>CPR</t>
  </si>
  <si>
    <t>NoC</t>
  </si>
  <si>
    <t>HCP1</t>
  </si>
  <si>
    <t>HCP2</t>
  </si>
  <si>
    <t>HCP3</t>
  </si>
  <si>
    <t>HCP4</t>
  </si>
  <si>
    <t>Products for call centiles</t>
  </si>
  <si>
    <t>Change not made</t>
  </si>
  <si>
    <t>In summer 2018, NEAS, NWAS, WMAS, and LAS started testing new protocols for Inter-Facility Transfers (IFT) and</t>
  </si>
  <si>
    <t>calls from HCPs. Level 3 HCP incidents are included in 2 hour responses above, and Level 4 HCP and IFT incidents</t>
  </si>
  <si>
    <t>are included in 4 hour responses above, starting from part-way through August for NEAS and WMAS.</t>
  </si>
  <si>
    <t>Ambulance Services provided Systems Indicators starting from the following dates:</t>
  </si>
  <si>
    <t>Defibrillator will not stop clock</t>
  </si>
  <si>
    <r>
      <t>Isle of Wight</t>
    </r>
    <r>
      <rPr>
        <sz val="10"/>
        <rFont val="Arial"/>
        <family val="2"/>
      </rPr>
      <t xml:space="preserve"> (IOW)</t>
    </r>
  </si>
  <si>
    <t>NHS England published a new specification in spring 2018, which allowed Ambulance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</si>
</sst>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d\ mmm\ yyyy"/>
    <numFmt numFmtId="167" formatCode="#,##0;[Red]\-#,##0;\-"/>
    <numFmt numFmtId="168" formatCode="[h]:mm:ss;;\-"/>
    <numFmt numFmtId="169" formatCode="m:ss;;\-"/>
    <numFmt numFmtId="170" formatCode="#,##0.00;[Red]\-#,##0.00;\-"/>
    <numFmt numFmtId="171" formatCode="d\ mmm"/>
  </numFmts>
  <fonts count="33" x14ac:knownFonts="1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u/>
      <sz val="8"/>
      <color rgb="FF005EB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rgb="FF005EB8"/>
      <name val="Arial"/>
      <family val="2"/>
    </font>
    <font>
      <vertAlign val="superscript"/>
      <sz val="10"/>
      <name val="Arial"/>
      <family val="2"/>
    </font>
    <font>
      <sz val="10"/>
      <color rgb="FF41B6E6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theme="0" tint="-0.14999847407452621"/>
      <name val="Arial"/>
      <family val="2"/>
    </font>
    <font>
      <b/>
      <vertAlign val="superscript"/>
      <sz val="12"/>
      <name val="Arial"/>
      <family val="2"/>
    </font>
    <font>
      <sz val="8"/>
      <color rgb="FFC00000"/>
      <name val="Arial"/>
      <family val="2"/>
    </font>
    <font>
      <sz val="8"/>
      <color theme="3"/>
      <name val="Arial"/>
      <family val="2"/>
    </font>
    <font>
      <sz val="8"/>
      <color theme="6" tint="-0.499984740745262"/>
      <name val="Arial"/>
      <family val="2"/>
    </font>
    <font>
      <sz val="8"/>
      <color rgb="FF7030A0"/>
      <name val="Arial"/>
      <family val="2"/>
    </font>
    <font>
      <sz val="8"/>
      <color theme="9" tint="-0.249977111117893"/>
      <name val="Arial"/>
      <family val="2"/>
    </font>
    <font>
      <sz val="10"/>
      <color rgb="FFFF0000"/>
      <name val="Arial"/>
      <family val="2"/>
    </font>
    <font>
      <sz val="8"/>
      <color rgb="FF005EB8"/>
      <name val="Arial"/>
      <family val="2"/>
    </font>
    <font>
      <sz val="8"/>
      <color theme="2" tint="-0.749992370372631"/>
      <name val="Arial"/>
      <family val="2"/>
    </font>
    <font>
      <b/>
      <sz val="8"/>
      <color theme="2" tint="-0.749992370372631"/>
      <name val="Arial"/>
      <family val="2"/>
    </font>
    <font>
      <sz val="10"/>
      <color theme="0" tint="-0.34998626667073579"/>
      <name val="Arial"/>
      <family val="2"/>
    </font>
    <font>
      <b/>
      <sz val="8"/>
      <color theme="2" tint="-0.499984740745262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1"/>
      <name val="Arial"/>
      <family val="2"/>
    </font>
    <font>
      <b/>
      <sz val="11"/>
      <color theme="3"/>
      <name val="Calibri"/>
      <family val="2"/>
      <scheme val="minor"/>
    </font>
    <font>
      <sz val="8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41B6E6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</borders>
  <cellStyleXfs count="10">
    <xf numFmtId="0" fontId="0" fillId="0" borderId="0"/>
    <xf numFmtId="0" fontId="29" fillId="0" borderId="10" applyNumberFormat="0" applyFill="0" applyAlignment="0" applyProtection="0"/>
    <xf numFmtId="0" fontId="2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12" applyNumberFormat="0" applyFill="0" applyAlignment="0" applyProtection="0"/>
    <xf numFmtId="0" fontId="30" fillId="5" borderId="11" applyNumberFormat="0" applyProtection="0">
      <alignment horizontal="center" vertical="center" wrapText="1"/>
    </xf>
  </cellStyleXfs>
  <cellXfs count="253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14" fontId="2" fillId="2" borderId="0" xfId="0" applyNumberFormat="1" applyFont="1" applyFill="1"/>
    <xf numFmtId="0" fontId="6" fillId="2" borderId="0" xfId="0" applyFont="1" applyFill="1" applyBorder="1" applyAlignment="1"/>
    <xf numFmtId="0" fontId="1" fillId="2" borderId="1" xfId="5" applyNumberFormat="1" applyFont="1" applyFill="1" applyBorder="1" applyAlignment="1">
      <alignment horizontal="center" wrapText="1"/>
    </xf>
    <xf numFmtId="0" fontId="1" fillId="2" borderId="0" xfId="5" applyNumberFormat="1" applyFont="1" applyFill="1" applyBorder="1" applyAlignment="1">
      <alignment horizontal="center" wrapText="1"/>
    </xf>
    <xf numFmtId="0" fontId="1" fillId="2" borderId="0" xfId="0" applyFont="1" applyFill="1" applyBorder="1" applyAlignme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9" fillId="2" borderId="0" xfId="6" applyNumberFormat="1" applyFont="1" applyFill="1" applyBorder="1" applyAlignment="1"/>
    <xf numFmtId="0" fontId="2" fillId="2" borderId="0" xfId="0" applyFont="1" applyFill="1" applyBorder="1" applyAlignment="1"/>
    <xf numFmtId="0" fontId="2" fillId="2" borderId="1" xfId="0" applyFont="1" applyFill="1" applyBorder="1" applyAlignment="1"/>
    <xf numFmtId="0" fontId="1" fillId="2" borderId="1" xfId="4" applyNumberFormat="1" applyFont="1" applyFill="1" applyBorder="1" applyAlignment="1"/>
    <xf numFmtId="166" fontId="1" fillId="2" borderId="0" xfId="0" applyNumberFormat="1" applyFont="1" applyFill="1" applyBorder="1" applyAlignment="1"/>
    <xf numFmtId="14" fontId="2" fillId="2" borderId="0" xfId="0" applyNumberFormat="1" applyFont="1" applyFill="1" applyBorder="1"/>
    <xf numFmtId="0" fontId="0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49" fontId="11" fillId="2" borderId="0" xfId="5" applyNumberFormat="1" applyFont="1" applyFill="1" applyBorder="1" applyAlignment="1">
      <alignment horizontal="right" vertical="top"/>
    </xf>
    <xf numFmtId="49" fontId="11" fillId="2" borderId="0" xfId="0" applyNumberFormat="1" applyFont="1" applyFill="1" applyBorder="1" applyAlignment="1">
      <alignment horizontal="right"/>
    </xf>
    <xf numFmtId="49" fontId="11" fillId="2" borderId="0" xfId="5" applyNumberFormat="1" applyFont="1" applyFill="1" applyBorder="1" applyAlignment="1">
      <alignment horizontal="center"/>
    </xf>
    <xf numFmtId="49" fontId="11" fillId="2" borderId="0" xfId="0" applyNumberFormat="1" applyFont="1" applyFill="1" applyAlignment="1">
      <alignment horizontal="right"/>
    </xf>
    <xf numFmtId="49" fontId="11" fillId="2" borderId="0" xfId="0" applyNumberFormat="1" applyFont="1" applyFill="1"/>
    <xf numFmtId="0" fontId="5" fillId="2" borderId="0" xfId="0" applyFont="1" applyFill="1"/>
    <xf numFmtId="0" fontId="8" fillId="2" borderId="0" xfId="0" applyFont="1" applyFill="1" applyAlignment="1">
      <alignment wrapText="1"/>
    </xf>
    <xf numFmtId="0" fontId="1" fillId="2" borderId="0" xfId="5" applyNumberFormat="1" applyFont="1" applyFill="1" applyBorder="1" applyAlignment="1">
      <alignment horizontal="left" wrapText="1"/>
    </xf>
    <xf numFmtId="167" fontId="1" fillId="2" borderId="0" xfId="4" applyNumberFormat="1" applyFont="1" applyFill="1" applyBorder="1" applyAlignment="1">
      <alignment horizontal="right"/>
    </xf>
    <xf numFmtId="167" fontId="1" fillId="2" borderId="1" xfId="4" applyNumberFormat="1" applyFont="1" applyFill="1" applyBorder="1" applyAlignment="1">
      <alignment horizontal="right"/>
    </xf>
    <xf numFmtId="165" fontId="2" fillId="2" borderId="0" xfId="4" applyNumberFormat="1" applyFont="1" applyFill="1" applyBorder="1" applyAlignment="1"/>
    <xf numFmtId="0" fontId="1" fillId="2" borderId="0" xfId="4" applyNumberFormat="1" applyFont="1" applyFill="1" applyBorder="1" applyAlignment="1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7" fontId="3" fillId="0" borderId="0" xfId="0" applyNumberFormat="1" applyFont="1"/>
    <xf numFmtId="167" fontId="1" fillId="2" borderId="0" xfId="0" applyNumberFormat="1" applyFont="1" applyFill="1" applyAlignment="1">
      <alignment horizontal="right"/>
    </xf>
    <xf numFmtId="167" fontId="1" fillId="2" borderId="0" xfId="0" applyNumberFormat="1" applyFont="1" applyFill="1" applyBorder="1" applyAlignment="1">
      <alignment horizontal="right"/>
    </xf>
    <xf numFmtId="167" fontId="1" fillId="2" borderId="0" xfId="0" applyNumberFormat="1" applyFont="1" applyFill="1" applyAlignment="1"/>
    <xf numFmtId="167" fontId="1" fillId="2" borderId="0" xfId="0" applyNumberFormat="1" applyFont="1" applyFill="1" applyBorder="1"/>
    <xf numFmtId="0" fontId="14" fillId="0" borderId="0" xfId="0" applyFont="1"/>
    <xf numFmtId="0" fontId="6" fillId="0" borderId="0" xfId="0" applyFont="1"/>
    <xf numFmtId="166" fontId="0" fillId="0" borderId="0" xfId="0" applyNumberFormat="1"/>
    <xf numFmtId="0" fontId="9" fillId="0" borderId="0" xfId="6" applyNumberFormat="1" applyFont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 wrapText="1"/>
    </xf>
    <xf numFmtId="0" fontId="15" fillId="2" borderId="0" xfId="0" applyFont="1" applyFill="1" applyAlignment="1"/>
    <xf numFmtId="0" fontId="2" fillId="2" borderId="0" xfId="0" applyFont="1" applyFill="1" applyAlignment="1"/>
    <xf numFmtId="0" fontId="8" fillId="0" borderId="0" xfId="2" applyNumberFormat="1" applyFont="1" applyFill="1" applyBorder="1" applyAlignment="1"/>
    <xf numFmtId="0" fontId="3" fillId="0" borderId="0" xfId="2" applyNumberFormat="1" applyFont="1" applyFill="1" applyBorder="1" applyAlignment="1"/>
    <xf numFmtId="0" fontId="6" fillId="0" borderId="0" xfId="2" applyNumberFormat="1" applyFont="1" applyFill="1" applyBorder="1" applyAlignment="1"/>
    <xf numFmtId="0" fontId="7" fillId="0" borderId="1" xfId="2" applyNumberFormat="1" applyFont="1" applyFill="1" applyBorder="1" applyAlignment="1">
      <alignment horizontal="center" wrapText="1"/>
    </xf>
    <xf numFmtId="0" fontId="1" fillId="0" borderId="1" xfId="2" applyNumberFormat="1" applyFont="1" applyFill="1" applyBorder="1" applyAlignment="1">
      <alignment horizontal="center" wrapText="1"/>
    </xf>
    <xf numFmtId="0" fontId="1" fillId="0" borderId="0" xfId="2" applyNumberFormat="1" applyFont="1" applyFill="1" applyBorder="1" applyAlignment="1"/>
    <xf numFmtId="0" fontId="1" fillId="0" borderId="0" xfId="2" applyNumberFormat="1" applyFont="1" applyFill="1" applyBorder="1" applyAlignment="1"/>
    <xf numFmtId="0" fontId="1" fillId="0" borderId="0" xfId="2" applyNumberFormat="1" applyFont="1" applyFill="1" applyBorder="1" applyAlignment="1"/>
    <xf numFmtId="0" fontId="1" fillId="0" borderId="0" xfId="2" applyNumberFormat="1" applyFont="1" applyFill="1" applyBorder="1" applyAlignment="1"/>
    <xf numFmtId="0" fontId="9" fillId="0" borderId="0" xfId="6" applyNumberFormat="1" applyFont="1" applyFill="1" applyBorder="1" applyAlignment="1"/>
    <xf numFmtId="0" fontId="6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5" fillId="2" borderId="0" xfId="0" applyFont="1" applyFill="1" applyBorder="1" applyAlignment="1"/>
    <xf numFmtId="164" fontId="1" fillId="2" borderId="1" xfId="0" applyNumberFormat="1" applyFont="1" applyFill="1" applyBorder="1" applyAlignment="1">
      <alignment horizontal="centerContinuous"/>
    </xf>
    <xf numFmtId="0" fontId="1" fillId="2" borderId="2" xfId="3" applyNumberFormat="1" applyFont="1" applyFill="1" applyBorder="1" applyAlignment="1" applyProtection="1">
      <alignment horizontal="center" wrapText="1"/>
      <protection hidden="1"/>
    </xf>
    <xf numFmtId="0" fontId="1" fillId="2" borderId="2" xfId="0" applyFont="1" applyFill="1" applyBorder="1" applyAlignment="1">
      <alignment horizontal="center" wrapText="1"/>
    </xf>
    <xf numFmtId="167" fontId="1" fillId="2" borderId="1" xfId="0" applyNumberFormat="1" applyFont="1" applyFill="1" applyBorder="1" applyAlignment="1">
      <alignment horizontal="center" wrapText="1"/>
    </xf>
    <xf numFmtId="168" fontId="11" fillId="2" borderId="0" xfId="0" applyNumberFormat="1" applyFont="1" applyFill="1" applyBorder="1" applyAlignment="1">
      <alignment horizontal="center"/>
    </xf>
    <xf numFmtId="0" fontId="9" fillId="2" borderId="0" xfId="6" applyNumberFormat="1" applyFont="1" applyFill="1" applyBorder="1" applyAlignment="1"/>
    <xf numFmtId="49" fontId="11" fillId="2" borderId="3" xfId="5" applyNumberFormat="1" applyFont="1" applyFill="1" applyBorder="1" applyAlignment="1">
      <alignment horizontal="center"/>
    </xf>
    <xf numFmtId="168" fontId="11" fillId="2" borderId="3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centerContinuous"/>
    </xf>
    <xf numFmtId="0" fontId="14" fillId="2" borderId="0" xfId="0" applyFont="1" applyFill="1" applyBorder="1" applyAlignment="1">
      <alignment horizontal="left"/>
    </xf>
    <xf numFmtId="0" fontId="5" fillId="2" borderId="0" xfId="0" applyFont="1" applyFill="1" applyAlignment="1"/>
    <xf numFmtId="49" fontId="11" fillId="2" borderId="0" xfId="5" applyNumberFormat="1" applyFont="1" applyFill="1" applyBorder="1" applyAlignment="1">
      <alignment horizontal="right"/>
    </xf>
    <xf numFmtId="49" fontId="11" fillId="2" borderId="0" xfId="0" applyNumberFormat="1" applyFont="1" applyFill="1" applyBorder="1" applyAlignment="1"/>
    <xf numFmtId="14" fontId="2" fillId="2" borderId="0" xfId="0" applyNumberFormat="1" applyFont="1" applyFill="1" applyBorder="1" applyAlignment="1"/>
    <xf numFmtId="14" fontId="2" fillId="2" borderId="0" xfId="0" applyNumberFormat="1" applyFont="1" applyFill="1" applyAlignment="1"/>
    <xf numFmtId="0" fontId="0" fillId="2" borderId="0" xfId="0" applyFont="1" applyFill="1" applyAlignment="1"/>
    <xf numFmtId="166" fontId="1" fillId="2" borderId="0" xfId="0" applyNumberFormat="1" applyFont="1" applyFill="1" applyBorder="1" applyAlignment="1">
      <alignment horizontal="left"/>
    </xf>
    <xf numFmtId="168" fontId="1" fillId="2" borderId="1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49" fontId="1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167" fontId="1" fillId="0" borderId="1" xfId="0" applyNumberFormat="1" applyFont="1" applyFill="1" applyBorder="1" applyAlignment="1">
      <alignment horizontal="centerContinuous"/>
    </xf>
    <xf numFmtId="0" fontId="1" fillId="2" borderId="1" xfId="0" applyFont="1" applyFill="1" applyBorder="1" applyAlignment="1"/>
    <xf numFmtId="0" fontId="1" fillId="2" borderId="1" xfId="0" applyFont="1" applyFill="1" applyBorder="1"/>
    <xf numFmtId="168" fontId="11" fillId="2" borderId="4" xfId="0" applyNumberFormat="1" applyFont="1" applyFill="1" applyBorder="1" applyAlignment="1">
      <alignment horizontal="center"/>
    </xf>
    <xf numFmtId="0" fontId="1" fillId="0" borderId="1" xfId="3" applyNumberFormat="1" applyFont="1" applyFill="1" applyBorder="1" applyAlignment="1" applyProtection="1">
      <alignment horizontal="center" wrapText="1"/>
      <protection hidden="1"/>
    </xf>
    <xf numFmtId="0" fontId="3" fillId="0" borderId="0" xfId="0" applyFont="1" applyAlignment="1">
      <alignment horizontal="right"/>
    </xf>
    <xf numFmtId="0" fontId="1" fillId="0" borderId="0" xfId="0" applyFont="1"/>
    <xf numFmtId="169" fontId="1" fillId="2" borderId="0" xfId="4" applyNumberFormat="1" applyFont="1" applyFill="1" applyBorder="1" applyAlignment="1">
      <alignment horizontal="right"/>
    </xf>
    <xf numFmtId="169" fontId="1" fillId="2" borderId="1" xfId="4" applyNumberFormat="1" applyFont="1" applyFill="1" applyBorder="1" applyAlignment="1">
      <alignment horizontal="right"/>
    </xf>
    <xf numFmtId="168" fontId="1" fillId="2" borderId="0" xfId="4" applyNumberFormat="1" applyFont="1" applyFill="1" applyBorder="1" applyAlignment="1">
      <alignment horizontal="right"/>
    </xf>
    <xf numFmtId="168" fontId="1" fillId="2" borderId="1" xfId="4" applyNumberFormat="1" applyFont="1" applyFill="1" applyBorder="1" applyAlignment="1">
      <alignment horizontal="right"/>
    </xf>
    <xf numFmtId="0" fontId="9" fillId="0" borderId="0" xfId="6" quotePrefix="1" applyNumberFormat="1" applyFont="1"/>
    <xf numFmtId="0" fontId="9" fillId="2" borderId="0" xfId="6" applyNumberFormat="1" applyFont="1" applyFill="1"/>
    <xf numFmtId="167" fontId="1" fillId="2" borderId="0" xfId="4" applyNumberFormat="1" applyFont="1" applyFill="1" applyBorder="1" applyAlignment="1">
      <alignment horizontal="right" indent="1"/>
    </xf>
    <xf numFmtId="167" fontId="1" fillId="2" borderId="1" xfId="4" applyNumberFormat="1" applyFont="1" applyFill="1" applyBorder="1" applyAlignment="1">
      <alignment horizontal="right" indent="1"/>
    </xf>
    <xf numFmtId="167" fontId="1" fillId="2" borderId="0" xfId="4" applyNumberFormat="1" applyFont="1" applyFill="1" applyBorder="1" applyAlignment="1">
      <alignment horizontal="right" indent="2"/>
    </xf>
    <xf numFmtId="167" fontId="1" fillId="2" borderId="1" xfId="4" applyNumberFormat="1" applyFont="1" applyFill="1" applyBorder="1" applyAlignment="1">
      <alignment horizontal="right" indent="2"/>
    </xf>
    <xf numFmtId="170" fontId="1" fillId="2" borderId="0" xfId="4" applyNumberFormat="1" applyFont="1" applyFill="1" applyBorder="1" applyAlignment="1">
      <alignment horizontal="right" indent="2"/>
    </xf>
    <xf numFmtId="170" fontId="1" fillId="2" borderId="1" xfId="4" applyNumberFormat="1" applyFont="1" applyFill="1" applyBorder="1" applyAlignment="1">
      <alignment horizontal="right" indent="2"/>
    </xf>
    <xf numFmtId="169" fontId="1" fillId="2" borderId="0" xfId="4" applyNumberFormat="1" applyFont="1" applyFill="1" applyBorder="1" applyAlignment="1">
      <alignment horizontal="right" indent="1"/>
    </xf>
    <xf numFmtId="169" fontId="1" fillId="2" borderId="1" xfId="4" applyNumberFormat="1" applyFont="1" applyFill="1" applyBorder="1" applyAlignment="1">
      <alignment horizontal="right" indent="1"/>
    </xf>
    <xf numFmtId="170" fontId="1" fillId="2" borderId="0" xfId="4" applyNumberFormat="1" applyFont="1" applyFill="1" applyBorder="1" applyAlignment="1">
      <alignment horizontal="right" indent="1"/>
    </xf>
    <xf numFmtId="170" fontId="1" fillId="2" borderId="1" xfId="4" applyNumberFormat="1" applyFont="1" applyFill="1" applyBorder="1" applyAlignment="1">
      <alignment horizontal="right" indent="1"/>
    </xf>
    <xf numFmtId="167" fontId="1" fillId="2" borderId="0" xfId="4" applyNumberFormat="1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167" fontId="3" fillId="0" borderId="0" xfId="0" applyNumberFormat="1" applyFont="1" applyAlignment="1">
      <alignment horizontal="right" wrapText="1"/>
    </xf>
    <xf numFmtId="1" fontId="1" fillId="2" borderId="0" xfId="0" quotePrefix="1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" fillId="2" borderId="1" xfId="4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6" fontId="1" fillId="0" borderId="0" xfId="0" quotePrefix="1" applyNumberFormat="1" applyFont="1"/>
    <xf numFmtId="166" fontId="1" fillId="0" borderId="0" xfId="0" quotePrefix="1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7" fontId="1" fillId="2" borderId="0" xfId="0" applyNumberFormat="1" applyFont="1" applyFill="1" applyAlignment="1">
      <alignment horizontal="left"/>
    </xf>
    <xf numFmtId="167" fontId="3" fillId="0" borderId="1" xfId="0" applyNumberFormat="1" applyFont="1" applyBorder="1" applyAlignment="1">
      <alignment horizontal="centerContinuous"/>
    </xf>
    <xf numFmtId="167" fontId="3" fillId="0" borderId="0" xfId="0" applyNumberFormat="1" applyFont="1" applyAlignment="1">
      <alignment horizontal="centerContinuous"/>
    </xf>
    <xf numFmtId="167" fontId="3" fillId="0" borderId="2" xfId="0" applyNumberFormat="1" applyFont="1" applyBorder="1" applyAlignment="1">
      <alignment horizontal="centerContinuous"/>
    </xf>
    <xf numFmtId="167" fontId="3" fillId="0" borderId="1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Continuous"/>
    </xf>
    <xf numFmtId="167" fontId="3" fillId="0" borderId="0" xfId="0" applyNumberFormat="1" applyFont="1" applyFill="1"/>
    <xf numFmtId="167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right" wrapText="1"/>
    </xf>
    <xf numFmtId="167" fontId="3" fillId="0" borderId="0" xfId="0" applyNumberFormat="1" applyFont="1" applyFill="1" applyBorder="1" applyAlignment="1">
      <alignment horizontal="center"/>
    </xf>
    <xf numFmtId="0" fontId="19" fillId="0" borderId="0" xfId="0" applyFont="1"/>
    <xf numFmtId="167" fontId="19" fillId="0" borderId="0" xfId="0" applyNumberFormat="1" applyFont="1" applyAlignment="1">
      <alignment horizontal="right"/>
    </xf>
    <xf numFmtId="167" fontId="19" fillId="0" borderId="0" xfId="0" applyNumberFormat="1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right" wrapText="1"/>
    </xf>
    <xf numFmtId="1" fontId="22" fillId="2" borderId="0" xfId="0" applyNumberFormat="1" applyFont="1" applyFill="1" applyAlignment="1"/>
    <xf numFmtId="164" fontId="22" fillId="2" borderId="0" xfId="0" applyNumberFormat="1" applyFont="1" applyFill="1" applyBorder="1" applyAlignment="1">
      <alignment horizontal="left"/>
    </xf>
    <xf numFmtId="9" fontId="1" fillId="2" borderId="0" xfId="0" applyNumberFormat="1" applyFont="1" applyFill="1" applyAlignment="1"/>
    <xf numFmtId="10" fontId="0" fillId="2" borderId="0" xfId="0" applyNumberFormat="1" applyFont="1" applyFill="1" applyAlignment="1"/>
    <xf numFmtId="0" fontId="1" fillId="2" borderId="0" xfId="4" applyNumberFormat="1" applyFont="1" applyFill="1" applyBorder="1" applyAlignment="1">
      <alignment horizontal="center"/>
    </xf>
    <xf numFmtId="0" fontId="7" fillId="2" borderId="0" xfId="0" applyFont="1" applyFill="1" applyBorder="1" applyAlignment="1"/>
    <xf numFmtId="0" fontId="13" fillId="2" borderId="0" xfId="4" applyNumberFormat="1" applyFont="1" applyFill="1" applyBorder="1" applyAlignment="1">
      <alignment horizontal="center"/>
    </xf>
    <xf numFmtId="0" fontId="0" fillId="0" borderId="0" xfId="0" applyAlignment="1"/>
    <xf numFmtId="0" fontId="9" fillId="2" borderId="0" xfId="6" applyNumberFormat="1" applyFont="1" applyFill="1"/>
    <xf numFmtId="167" fontId="23" fillId="0" borderId="0" xfId="0" applyNumberFormat="1" applyFont="1" applyAlignment="1">
      <alignment horizontal="right" wrapText="1"/>
    </xf>
    <xf numFmtId="0" fontId="23" fillId="0" borderId="0" xfId="0" applyFont="1" applyAlignment="1">
      <alignment horizontal="right"/>
    </xf>
    <xf numFmtId="0" fontId="23" fillId="0" borderId="0" xfId="0" applyFont="1"/>
    <xf numFmtId="167" fontId="23" fillId="0" borderId="0" xfId="0" applyNumberFormat="1" applyFont="1" applyAlignment="1">
      <alignment horizontal="right"/>
    </xf>
    <xf numFmtId="167" fontId="23" fillId="0" borderId="0" xfId="0" applyNumberFormat="1" applyFont="1" applyFill="1" applyAlignment="1">
      <alignment horizontal="right" wrapText="1"/>
    </xf>
    <xf numFmtId="0" fontId="3" fillId="0" borderId="0" xfId="0" applyFont="1" applyAlignment="1">
      <alignment horizontal="centerContinuous"/>
    </xf>
    <xf numFmtId="0" fontId="24" fillId="0" borderId="0" xfId="0" applyFont="1"/>
    <xf numFmtId="167" fontId="24" fillId="0" borderId="0" xfId="0" applyNumberFormat="1" applyFont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167" fontId="24" fillId="3" borderId="0" xfId="0" applyNumberFormat="1" applyFont="1" applyFill="1"/>
    <xf numFmtId="167" fontId="25" fillId="3" borderId="0" xfId="0" applyNumberFormat="1" applyFont="1" applyFill="1"/>
    <xf numFmtId="167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4" xfId="0" applyFont="1" applyBorder="1"/>
    <xf numFmtId="0" fontId="3" fillId="4" borderId="4" xfId="0" applyFont="1" applyFill="1" applyBorder="1"/>
    <xf numFmtId="0" fontId="4" fillId="4" borderId="6" xfId="6" applyNumberFormat="1" applyFont="1" applyFill="1" applyBorder="1" applyAlignment="1">
      <alignment horizontal="center"/>
    </xf>
    <xf numFmtId="0" fontId="3" fillId="4" borderId="0" xfId="0" applyFont="1" applyFill="1" applyBorder="1"/>
    <xf numFmtId="0" fontId="3" fillId="4" borderId="8" xfId="0" applyFont="1" applyFill="1" applyBorder="1"/>
    <xf numFmtId="167" fontId="23" fillId="0" borderId="4" xfId="0" applyNumberFormat="1" applyFont="1" applyBorder="1" applyAlignment="1">
      <alignment horizontal="right"/>
    </xf>
    <xf numFmtId="167" fontId="23" fillId="0" borderId="4" xfId="0" applyNumberFormat="1" applyFont="1" applyBorder="1" applyAlignment="1">
      <alignment horizontal="right" wrapText="1"/>
    </xf>
    <xf numFmtId="167" fontId="23" fillId="0" borderId="4" xfId="0" applyNumberFormat="1" applyFont="1" applyFill="1" applyBorder="1" applyAlignment="1">
      <alignment horizontal="right" wrapText="1"/>
    </xf>
    <xf numFmtId="167" fontId="19" fillId="0" borderId="4" xfId="0" applyNumberFormat="1" applyFont="1" applyBorder="1" applyAlignment="1">
      <alignment horizontal="right"/>
    </xf>
    <xf numFmtId="0" fontId="23" fillId="0" borderId="4" xfId="0" applyFont="1" applyBorder="1" applyAlignment="1">
      <alignment horizontal="right"/>
    </xf>
    <xf numFmtId="0" fontId="23" fillId="0" borderId="4" xfId="0" applyFont="1" applyBorder="1"/>
    <xf numFmtId="0" fontId="19" fillId="0" borderId="4" xfId="0" applyFont="1" applyBorder="1"/>
    <xf numFmtId="0" fontId="26" fillId="2" borderId="0" xfId="0" applyFont="1" applyFill="1" applyAlignment="1"/>
    <xf numFmtId="0" fontId="26" fillId="2" borderId="0" xfId="0" applyFont="1" applyFill="1"/>
    <xf numFmtId="0" fontId="1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4" applyNumberFormat="1" applyFont="1" applyFill="1" applyBorder="1" applyAlignment="1">
      <alignment horizontal="center"/>
    </xf>
    <xf numFmtId="0" fontId="12" fillId="2" borderId="0" xfId="4" applyNumberFormat="1" applyFont="1" applyFill="1" applyBorder="1" applyAlignment="1">
      <alignment horizontal="center"/>
    </xf>
    <xf numFmtId="0" fontId="2" fillId="2" borderId="1" xfId="4" applyNumberFormat="1" applyFont="1" applyFill="1" applyBorder="1" applyAlignment="1">
      <alignment horizontal="center"/>
    </xf>
    <xf numFmtId="9" fontId="1" fillId="2" borderId="0" xfId="1" applyNumberFormat="1" applyFont="1" applyFill="1" applyBorder="1" applyAlignment="1">
      <alignment horizontal="right" indent="1"/>
    </xf>
    <xf numFmtId="9" fontId="1" fillId="2" borderId="1" xfId="1" applyNumberFormat="1" applyFont="1" applyFill="1" applyBorder="1" applyAlignment="1">
      <alignment horizontal="right" indent="1"/>
    </xf>
    <xf numFmtId="0" fontId="3" fillId="4" borderId="1" xfId="0" applyFont="1" applyFill="1" applyBorder="1" applyAlignment="1">
      <alignment horizontal="centerContinuous"/>
    </xf>
    <xf numFmtId="0" fontId="19" fillId="4" borderId="0" xfId="0" applyFont="1" applyFill="1" applyBorder="1" applyAlignment="1">
      <alignment horizontal="centerContinuous"/>
    </xf>
    <xf numFmtId="0" fontId="3" fillId="4" borderId="0" xfId="0" applyFont="1" applyFill="1" applyBorder="1" applyAlignment="1">
      <alignment horizontal="centerContinuous"/>
    </xf>
    <xf numFmtId="0" fontId="21" fillId="4" borderId="9" xfId="0" applyFont="1" applyFill="1" applyBorder="1" applyAlignment="1">
      <alignment horizontal="centerContinuous"/>
    </xf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8" fillId="2" borderId="0" xfId="0" applyFont="1" applyFill="1" applyAlignment="1"/>
    <xf numFmtId="0" fontId="0" fillId="2" borderId="1" xfId="0" applyFont="1" applyFill="1" applyBorder="1" applyAlignment="1">
      <alignment horizontal="centerContinuous"/>
    </xf>
    <xf numFmtId="164" fontId="1" fillId="2" borderId="0" xfId="1" applyNumberFormat="1" applyFont="1" applyFill="1" applyBorder="1" applyAlignment="1">
      <alignment horizontal="right" indent="1"/>
    </xf>
    <xf numFmtId="0" fontId="0" fillId="0" borderId="0" xfId="0" applyFont="1"/>
    <xf numFmtId="1" fontId="0" fillId="2" borderId="0" xfId="0" applyNumberFormat="1" applyFont="1" applyFill="1" applyAlignment="1"/>
    <xf numFmtId="14" fontId="3" fillId="0" borderId="0" xfId="8" applyNumberFormat="1" applyFont="1" applyFill="1" applyBorder="1" applyAlignment="1"/>
    <xf numFmtId="164" fontId="1" fillId="2" borderId="1" xfId="1" applyNumberFormat="1" applyFont="1" applyFill="1" applyBorder="1" applyAlignment="1">
      <alignment horizontal="right" indent="1"/>
    </xf>
    <xf numFmtId="167" fontId="11" fillId="2" borderId="0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1" fontId="3" fillId="0" borderId="0" xfId="0" applyNumberFormat="1" applyFont="1" applyAlignment="1">
      <alignment horizontal="center"/>
    </xf>
    <xf numFmtId="0" fontId="3" fillId="0" borderId="0" xfId="0" quotePrefix="1" applyNumberFormat="1" applyFont="1" applyAlignment="1">
      <alignment horizontal="center"/>
    </xf>
    <xf numFmtId="0" fontId="0" fillId="0" borderId="1" xfId="0" applyBorder="1" applyAlignment="1">
      <alignment horizontal="left"/>
    </xf>
    <xf numFmtId="171" fontId="3" fillId="0" borderId="1" xfId="0" applyNumberFormat="1" applyFont="1" applyBorder="1" applyAlignment="1">
      <alignment horizontal="center"/>
    </xf>
    <xf numFmtId="0" fontId="3" fillId="0" borderId="1" xfId="0" quotePrefix="1" applyNumberFormat="1" applyFont="1" applyBorder="1" applyAlignment="1">
      <alignment horizontal="center"/>
    </xf>
    <xf numFmtId="0" fontId="3" fillId="0" borderId="0" xfId="0" quotePrefix="1" applyNumberFormat="1" applyFont="1" applyAlignment="1">
      <alignment horizontal="right"/>
    </xf>
    <xf numFmtId="171" fontId="3" fillId="0" borderId="0" xfId="0" applyNumberFormat="1" applyFont="1" applyAlignment="1"/>
    <xf numFmtId="167" fontId="1" fillId="0" borderId="0" xfId="4" applyNumberFormat="1" applyFont="1" applyFill="1" applyBorder="1" applyAlignment="1">
      <alignment horizontal="right"/>
    </xf>
    <xf numFmtId="169" fontId="0" fillId="2" borderId="0" xfId="0" applyNumberFormat="1" applyFont="1" applyFill="1" applyAlignment="1"/>
    <xf numFmtId="0" fontId="3" fillId="4" borderId="1" xfId="0" applyFont="1" applyFill="1" applyBorder="1" applyAlignment="1">
      <alignment horizontal="left"/>
    </xf>
    <xf numFmtId="0" fontId="23" fillId="4" borderId="7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right"/>
    </xf>
    <xf numFmtId="0" fontId="20" fillId="4" borderId="5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20" fillId="4" borderId="7" xfId="0" applyFont="1" applyFill="1" applyBorder="1" applyAlignment="1">
      <alignment horizontal="centerContinuous"/>
    </xf>
    <xf numFmtId="0" fontId="17" fillId="4" borderId="0" xfId="0" applyFont="1" applyFill="1" applyBorder="1" applyAlignment="1">
      <alignment horizontal="left"/>
    </xf>
    <xf numFmtId="0" fontId="21" fillId="4" borderId="1" xfId="0" applyFont="1" applyFill="1" applyBorder="1" applyAlignment="1">
      <alignment horizontal="centerContinuous"/>
    </xf>
    <xf numFmtId="167" fontId="3" fillId="0" borderId="1" xfId="0" applyNumberFormat="1" applyFont="1" applyFill="1" applyBorder="1" applyAlignment="1">
      <alignment horizontal="centerContinuous"/>
    </xf>
    <xf numFmtId="1" fontId="3" fillId="0" borderId="0" xfId="0" applyNumberFormat="1" applyFont="1" applyFill="1"/>
    <xf numFmtId="167" fontId="3" fillId="0" borderId="0" xfId="0" applyNumberFormat="1" applyFont="1" applyFill="1" applyBorder="1" applyAlignment="1">
      <alignment horizontal="centerContinuous"/>
    </xf>
    <xf numFmtId="1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>
      <alignment horizontal="right" wrapText="1"/>
    </xf>
    <xf numFmtId="166" fontId="23" fillId="0" borderId="0" xfId="0" applyNumberFormat="1" applyFont="1" applyFill="1" applyBorder="1" applyAlignment="1">
      <alignment horizontal="right" wrapText="1"/>
    </xf>
    <xf numFmtId="1" fontId="2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horizontal="right" wrapText="1"/>
    </xf>
    <xf numFmtId="167" fontId="23" fillId="0" borderId="1" xfId="0" applyNumberFormat="1" applyFont="1" applyFill="1" applyBorder="1" applyAlignment="1">
      <alignment horizontal="right" wrapText="1"/>
    </xf>
    <xf numFmtId="1" fontId="23" fillId="0" borderId="1" xfId="0" applyNumberFormat="1" applyFont="1" applyFill="1" applyBorder="1"/>
    <xf numFmtId="1" fontId="3" fillId="0" borderId="1" xfId="0" applyNumberFormat="1" applyFont="1" applyFill="1" applyBorder="1"/>
    <xf numFmtId="167" fontId="23" fillId="0" borderId="0" xfId="0" applyNumberFormat="1" applyFont="1" applyFill="1" applyBorder="1" applyAlignment="1">
      <alignment horizontal="right" wrapText="1"/>
    </xf>
    <xf numFmtId="167" fontId="3" fillId="0" borderId="1" xfId="0" applyNumberFormat="1" applyFont="1" applyFill="1" applyBorder="1" applyAlignment="1">
      <alignment horizontal="right" wrapText="1"/>
    </xf>
    <xf numFmtId="166" fontId="23" fillId="0" borderId="1" xfId="0" applyNumberFormat="1" applyFont="1" applyFill="1" applyBorder="1" applyAlignment="1">
      <alignment horizontal="right" wrapText="1"/>
    </xf>
    <xf numFmtId="167" fontId="19" fillId="0" borderId="4" xfId="0" applyNumberFormat="1" applyFont="1" applyFill="1" applyBorder="1" applyAlignment="1">
      <alignment horizontal="right"/>
    </xf>
    <xf numFmtId="167" fontId="19" fillId="0" borderId="0" xfId="0" applyNumberFormat="1" applyFont="1" applyFill="1" applyAlignment="1">
      <alignment horizontal="right"/>
    </xf>
    <xf numFmtId="167" fontId="19" fillId="0" borderId="0" xfId="0" applyNumberFormat="1" applyFont="1" applyFill="1"/>
    <xf numFmtId="1" fontId="27" fillId="0" borderId="0" xfId="0" applyNumberFormat="1" applyFont="1" applyFill="1" applyBorder="1" applyAlignment="1">
      <alignment horizontal="left"/>
    </xf>
    <xf numFmtId="1" fontId="27" fillId="0" borderId="0" xfId="0" applyNumberFormat="1" applyFont="1" applyFill="1" applyBorder="1" applyAlignment="1">
      <alignment horizontal="centerContinuous"/>
    </xf>
    <xf numFmtId="1" fontId="3" fillId="0" borderId="0" xfId="0" applyNumberFormat="1" applyFont="1" applyFill="1" applyBorder="1" applyAlignment="1">
      <alignment horizontal="centerContinuous"/>
    </xf>
    <xf numFmtId="0" fontId="0" fillId="2" borderId="1" xfId="5" applyNumberFormat="1" applyFont="1" applyFill="1" applyBorder="1" applyAlignment="1">
      <alignment horizontal="center" wrapText="1"/>
    </xf>
    <xf numFmtId="167" fontId="24" fillId="4" borderId="0" xfId="0" applyNumberFormat="1" applyFont="1" applyFill="1" applyAlignment="1"/>
    <xf numFmtId="49" fontId="24" fillId="4" borderId="0" xfId="0" applyNumberFormat="1" applyFont="1" applyFill="1" applyAlignment="1">
      <alignment horizontal="center"/>
    </xf>
    <xf numFmtId="49" fontId="3" fillId="4" borderId="0" xfId="0" applyNumberFormat="1" applyFont="1" applyFill="1" applyAlignment="1">
      <alignment horizontal="center"/>
    </xf>
    <xf numFmtId="165" fontId="1" fillId="2" borderId="0" xfId="7" applyNumberFormat="1" applyFont="1" applyFill="1" applyBorder="1" applyAlignment="1"/>
    <xf numFmtId="9" fontId="1" fillId="2" borderId="0" xfId="3" applyFont="1" applyFill="1" applyBorder="1" applyAlignment="1"/>
    <xf numFmtId="9" fontId="1" fillId="2" borderId="0" xfId="3" applyNumberFormat="1" applyFont="1" applyFill="1" applyBorder="1" applyAlignment="1"/>
    <xf numFmtId="1" fontId="32" fillId="0" borderId="0" xfId="0" applyNumberFormat="1" applyFont="1" applyFill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0" fillId="5" borderId="11" xfId="9">
      <alignment horizontal="center" vertical="center" wrapText="1"/>
    </xf>
  </cellXfs>
  <cellStyles count="10">
    <cellStyle name="Comma" xfId="7" builtinId="3"/>
    <cellStyle name="Comma [0]" xfId="6" builtinId="6"/>
    <cellStyle name="Currency" xfId="5" builtinId="4"/>
    <cellStyle name="Currency [0]" xfId="4" builtinId="7"/>
    <cellStyle name="Heading 1" xfId="1" builtinId="16"/>
    <cellStyle name="Heading 2" xfId="9" builtinId="17" customBuiltin="1"/>
    <cellStyle name="Heading 3" xfId="8" builtinId="18"/>
    <cellStyle name="Normal" xfId="0" builtinId="0"/>
    <cellStyle name="Percent" xfId="3" builtinId="5"/>
    <cellStyle name="Title" xfId="2" builtinId="15"/>
  </cellStyles>
  <dxfs count="11">
    <dxf>
      <font>
        <color theme="9" tint="-0.24994659260841701"/>
      </font>
    </dxf>
    <dxf>
      <font>
        <color rgb="FFC0000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9" tint="-0.24994659260841701"/>
      </font>
    </dxf>
    <dxf>
      <font>
        <color rgb="FFC0000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68" formatCode="[h]:mm:ss;;\-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5EB8"/>
      <color rgb="FF7C2855"/>
      <color rgb="FFAE2573"/>
      <color rgb="FF41B6E6"/>
      <color rgb="FF006747"/>
      <color rgb="FF003087"/>
      <color rgb="FF78BE20"/>
      <color rgb="FF15D2FF"/>
      <color rgb="FF6BA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.kay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.kay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.kay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i.kay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england.nhs.uk/statistics/statistical-work-areas/ambulance-quality-indicators" TargetMode="External"/><Relationship Id="rId1" Type="http://schemas.openxmlformats.org/officeDocument/2006/relationships/hyperlink" Target="mailto:i.kay@nhs.ne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i.kay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i.kay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9"/>
  <sheetViews>
    <sheetView tabSelected="1" workbookViewId="0"/>
  </sheetViews>
  <sheetFormatPr defaultRowHeight="12.75" x14ac:dyDescent="0.2"/>
  <cols>
    <col min="1" max="1" width="17.28515625" bestFit="1" customWidth="1"/>
    <col min="2" max="2" width="11.85546875" customWidth="1"/>
    <col min="3" max="11" width="5.5703125" customWidth="1"/>
    <col min="12" max="12" width="6" customWidth="1"/>
    <col min="13" max="14" width="1.7109375" customWidth="1"/>
  </cols>
  <sheetData>
    <row r="1" spans="1:2" ht="15.75" x14ac:dyDescent="0.25">
      <c r="A1" s="44" t="s">
        <v>892</v>
      </c>
    </row>
    <row r="2" spans="1:2" x14ac:dyDescent="0.2">
      <c r="A2" s="196" t="s">
        <v>893</v>
      </c>
    </row>
    <row r="3" spans="1:2" x14ac:dyDescent="0.2">
      <c r="A3" t="s">
        <v>894</v>
      </c>
    </row>
    <row r="4" spans="1:2" x14ac:dyDescent="0.2">
      <c r="A4" s="95" t="s">
        <v>900</v>
      </c>
    </row>
    <row r="5" spans="1:2" x14ac:dyDescent="0.2">
      <c r="A5" t="s">
        <v>901</v>
      </c>
    </row>
    <row r="7" spans="1:2" x14ac:dyDescent="0.2">
      <c r="A7" t="s">
        <v>915</v>
      </c>
    </row>
    <row r="8" spans="1:2" x14ac:dyDescent="0.2">
      <c r="A8" t="s">
        <v>916</v>
      </c>
    </row>
    <row r="9" spans="1:2" x14ac:dyDescent="0.2">
      <c r="A9" s="46" t="s">
        <v>720</v>
      </c>
    </row>
    <row r="11" spans="1:2" x14ac:dyDescent="0.2">
      <c r="A11" s="123" t="s">
        <v>917</v>
      </c>
    </row>
    <row r="12" spans="1:2" x14ac:dyDescent="0.2">
      <c r="B12" s="100" t="s">
        <v>726</v>
      </c>
    </row>
    <row r="13" spans="1:2" x14ac:dyDescent="0.2">
      <c r="A13" s="122"/>
      <c r="B13" s="46" t="s">
        <v>743</v>
      </c>
    </row>
    <row r="14" spans="1:2" x14ac:dyDescent="0.2">
      <c r="B14" s="46" t="s">
        <v>748</v>
      </c>
    </row>
    <row r="15" spans="1:2" x14ac:dyDescent="0.2">
      <c r="B15" s="46" t="s">
        <v>768</v>
      </c>
    </row>
    <row r="16" spans="1:2" x14ac:dyDescent="0.2">
      <c r="B16" s="100" t="s">
        <v>769</v>
      </c>
    </row>
    <row r="17" spans="1:3" x14ac:dyDescent="0.2">
      <c r="B17" s="100" t="s">
        <v>781</v>
      </c>
    </row>
    <row r="18" spans="1:3" x14ac:dyDescent="0.2">
      <c r="B18" s="100" t="s">
        <v>826</v>
      </c>
    </row>
    <row r="20" spans="1:3" x14ac:dyDescent="0.2">
      <c r="A20" s="43" t="s">
        <v>918</v>
      </c>
      <c r="B20" s="149" t="s">
        <v>873</v>
      </c>
    </row>
    <row r="21" spans="1:3" x14ac:dyDescent="0.2">
      <c r="A21" s="43"/>
      <c r="B21" s="149" t="s">
        <v>872</v>
      </c>
    </row>
    <row r="22" spans="1:3" x14ac:dyDescent="0.2">
      <c r="A22" s="43" t="s">
        <v>919</v>
      </c>
      <c r="B22" t="s">
        <v>870</v>
      </c>
    </row>
    <row r="23" spans="1:3" x14ac:dyDescent="0.2">
      <c r="B23" t="s">
        <v>871</v>
      </c>
    </row>
    <row r="25" spans="1:3" x14ac:dyDescent="0.2">
      <c r="A25" s="43" t="s">
        <v>920</v>
      </c>
      <c r="B25" s="95" t="s">
        <v>964</v>
      </c>
    </row>
    <row r="26" spans="1:3" x14ac:dyDescent="0.2">
      <c r="B26" s="120">
        <v>42948</v>
      </c>
      <c r="C26" s="95" t="s">
        <v>921</v>
      </c>
    </row>
    <row r="27" spans="1:3" x14ac:dyDescent="0.2">
      <c r="B27" s="120">
        <v>42954</v>
      </c>
      <c r="C27" s="95" t="s">
        <v>922</v>
      </c>
    </row>
    <row r="28" spans="1:3" x14ac:dyDescent="0.2">
      <c r="B28" s="120">
        <v>42979</v>
      </c>
      <c r="C28" s="95" t="s">
        <v>923</v>
      </c>
    </row>
    <row r="29" spans="1:3" x14ac:dyDescent="0.2">
      <c r="B29" s="120">
        <v>42987</v>
      </c>
      <c r="C29" s="95" t="s">
        <v>924</v>
      </c>
    </row>
    <row r="30" spans="1:3" x14ac:dyDescent="0.2">
      <c r="B30" s="120">
        <v>43040</v>
      </c>
      <c r="C30" s="95" t="s">
        <v>925</v>
      </c>
    </row>
    <row r="31" spans="1:3" x14ac:dyDescent="0.2">
      <c r="B31" s="120">
        <v>43062</v>
      </c>
      <c r="C31" s="95" t="s">
        <v>926</v>
      </c>
    </row>
    <row r="32" spans="1:3" x14ac:dyDescent="0.2">
      <c r="B32" s="120">
        <v>43070</v>
      </c>
      <c r="C32" s="95" t="s">
        <v>927</v>
      </c>
    </row>
    <row r="33" spans="1:12" x14ac:dyDescent="0.2">
      <c r="B33" s="121">
        <v>43191</v>
      </c>
      <c r="C33" s="95" t="s">
        <v>890</v>
      </c>
    </row>
    <row r="34" spans="1:12" x14ac:dyDescent="0.2">
      <c r="B34" t="s">
        <v>905</v>
      </c>
    </row>
    <row r="36" spans="1:12" x14ac:dyDescent="0.2">
      <c r="A36" s="43" t="s">
        <v>928</v>
      </c>
      <c r="B36" t="s">
        <v>967</v>
      </c>
    </row>
    <row r="37" spans="1:12" x14ac:dyDescent="0.2">
      <c r="B37" t="s">
        <v>929</v>
      </c>
    </row>
    <row r="38" spans="1:12" x14ac:dyDescent="0.2">
      <c r="B38" t="s">
        <v>930</v>
      </c>
    </row>
    <row r="39" spans="1:12" x14ac:dyDescent="0.2">
      <c r="A39" s="201" t="s">
        <v>931</v>
      </c>
      <c r="B39" s="202"/>
      <c r="C39" s="203" t="s">
        <v>932</v>
      </c>
      <c r="D39" s="203" t="s">
        <v>933</v>
      </c>
      <c r="E39" s="203" t="s">
        <v>934</v>
      </c>
      <c r="F39" s="203" t="s">
        <v>935</v>
      </c>
      <c r="G39" s="203" t="s">
        <v>936</v>
      </c>
      <c r="H39" s="203" t="s">
        <v>937</v>
      </c>
      <c r="I39" s="203" t="s">
        <v>938</v>
      </c>
      <c r="J39" s="203" t="s">
        <v>939</v>
      </c>
      <c r="K39" s="203" t="s">
        <v>940</v>
      </c>
      <c r="L39" s="203" t="s">
        <v>941</v>
      </c>
    </row>
    <row r="40" spans="1:12" x14ac:dyDescent="0.2">
      <c r="A40" s="204" t="s">
        <v>942</v>
      </c>
      <c r="C40" s="205">
        <v>43283</v>
      </c>
      <c r="D40" s="205">
        <v>43257</v>
      </c>
      <c r="E40" s="205" t="s">
        <v>943</v>
      </c>
      <c r="F40" s="205">
        <v>43311</v>
      </c>
      <c r="G40" s="205">
        <v>43286</v>
      </c>
      <c r="H40" s="205">
        <v>43282</v>
      </c>
      <c r="I40" s="205">
        <v>43286</v>
      </c>
      <c r="J40" s="205">
        <v>43272</v>
      </c>
      <c r="K40" s="206">
        <v>0</v>
      </c>
      <c r="L40" s="205">
        <v>43263</v>
      </c>
    </row>
    <row r="41" spans="1:12" x14ac:dyDescent="0.2">
      <c r="A41" s="204" t="s">
        <v>944</v>
      </c>
      <c r="C41" s="205" t="s">
        <v>945</v>
      </c>
      <c r="D41" s="205">
        <v>43252</v>
      </c>
      <c r="E41" s="205" t="s">
        <v>943</v>
      </c>
      <c r="F41" s="205" t="s">
        <v>945</v>
      </c>
      <c r="G41" s="205" t="s">
        <v>945</v>
      </c>
      <c r="H41" s="205" t="s">
        <v>945</v>
      </c>
      <c r="I41" s="205" t="s">
        <v>945</v>
      </c>
      <c r="J41" s="205">
        <v>43258</v>
      </c>
      <c r="K41" s="205">
        <v>43286</v>
      </c>
      <c r="L41" s="205">
        <v>43245</v>
      </c>
    </row>
    <row r="42" spans="1:12" x14ac:dyDescent="0.2">
      <c r="A42" s="204" t="s">
        <v>946</v>
      </c>
      <c r="C42" s="205" t="s">
        <v>945</v>
      </c>
      <c r="D42" s="206">
        <v>0</v>
      </c>
      <c r="E42" s="205" t="s">
        <v>943</v>
      </c>
      <c r="F42" s="206">
        <v>0</v>
      </c>
      <c r="G42" s="205" t="s">
        <v>943</v>
      </c>
      <c r="H42" s="205" t="s">
        <v>943</v>
      </c>
      <c r="I42" s="205" t="s">
        <v>945</v>
      </c>
      <c r="J42" s="205">
        <v>43279</v>
      </c>
      <c r="K42" s="206">
        <v>0</v>
      </c>
      <c r="L42" s="206">
        <v>0</v>
      </c>
    </row>
    <row r="43" spans="1:12" x14ac:dyDescent="0.2">
      <c r="A43" s="204" t="s">
        <v>947</v>
      </c>
      <c r="C43" s="205" t="s">
        <v>945</v>
      </c>
      <c r="D43" s="206">
        <v>0</v>
      </c>
      <c r="E43" s="205" t="s">
        <v>943</v>
      </c>
      <c r="F43" s="205">
        <v>43282</v>
      </c>
      <c r="G43" s="205">
        <v>43286</v>
      </c>
      <c r="H43" s="205">
        <v>43282</v>
      </c>
      <c r="I43" s="205" t="s">
        <v>945</v>
      </c>
      <c r="J43" s="205">
        <v>43272</v>
      </c>
      <c r="K43" s="206">
        <v>0</v>
      </c>
      <c r="L43" s="206">
        <v>0</v>
      </c>
    </row>
    <row r="44" spans="1:12" x14ac:dyDescent="0.2">
      <c r="A44" s="207" t="s">
        <v>965</v>
      </c>
      <c r="B44" s="202"/>
      <c r="C44" s="208" t="s">
        <v>945</v>
      </c>
      <c r="D44" s="208">
        <v>43282</v>
      </c>
      <c r="E44" s="209">
        <v>0</v>
      </c>
      <c r="F44" s="208">
        <v>43311</v>
      </c>
      <c r="G44" s="208" t="s">
        <v>945</v>
      </c>
      <c r="H44" s="208" t="s">
        <v>945</v>
      </c>
      <c r="I44" s="208" t="s">
        <v>945</v>
      </c>
      <c r="J44" s="208" t="s">
        <v>945</v>
      </c>
      <c r="K44" s="208">
        <v>43286</v>
      </c>
      <c r="L44" s="208">
        <v>43245</v>
      </c>
    </row>
    <row r="45" spans="1:12" x14ac:dyDescent="0.2">
      <c r="B45" s="210">
        <v>0</v>
      </c>
      <c r="C45" s="211" t="s">
        <v>948</v>
      </c>
      <c r="E45" s="211"/>
      <c r="F45" s="211"/>
      <c r="G45" s="211"/>
      <c r="H45" s="211"/>
      <c r="I45" s="211"/>
      <c r="J45" s="211"/>
      <c r="K45" s="211"/>
      <c r="L45" s="211"/>
    </row>
    <row r="46" spans="1:12" x14ac:dyDescent="0.2">
      <c r="B46" s="210" t="s">
        <v>943</v>
      </c>
      <c r="C46" s="211" t="s">
        <v>960</v>
      </c>
      <c r="E46" s="211"/>
      <c r="F46" s="211"/>
      <c r="G46" s="211"/>
      <c r="H46" s="211"/>
      <c r="I46" s="211"/>
      <c r="J46" s="211"/>
      <c r="K46" s="211"/>
      <c r="L46" s="211"/>
    </row>
    <row r="48" spans="1:12" x14ac:dyDescent="0.2">
      <c r="A48" s="43" t="s">
        <v>966</v>
      </c>
      <c r="B48" t="s">
        <v>949</v>
      </c>
    </row>
    <row r="49" spans="1:2" x14ac:dyDescent="0.2">
      <c r="B49" t="s">
        <v>902</v>
      </c>
    </row>
    <row r="50" spans="1:2" x14ac:dyDescent="0.2">
      <c r="B50" t="s">
        <v>903</v>
      </c>
    </row>
    <row r="51" spans="1:2" x14ac:dyDescent="0.2">
      <c r="B51" t="s">
        <v>904</v>
      </c>
    </row>
    <row r="53" spans="1:2" x14ac:dyDescent="0.2">
      <c r="A53" s="43" t="s">
        <v>950</v>
      </c>
      <c r="B53" t="s">
        <v>602</v>
      </c>
    </row>
    <row r="54" spans="1:2" x14ac:dyDescent="0.2">
      <c r="B54" t="s">
        <v>605</v>
      </c>
    </row>
    <row r="55" spans="1:2" x14ac:dyDescent="0.2">
      <c r="B55" t="s">
        <v>603</v>
      </c>
    </row>
    <row r="56" spans="1:2" x14ac:dyDescent="0.2">
      <c r="B56" s="46" t="s">
        <v>593</v>
      </c>
    </row>
    <row r="57" spans="1:2" x14ac:dyDescent="0.2">
      <c r="B57" t="s">
        <v>604</v>
      </c>
    </row>
    <row r="59" spans="1:2" x14ac:dyDescent="0.2">
      <c r="A59" s="43" t="s">
        <v>951</v>
      </c>
      <c r="B59" s="45">
        <v>43384</v>
      </c>
    </row>
  </sheetData>
  <sortState ref="B21:B28">
    <sortCondition ref="B21"/>
  </sortState>
  <hyperlinks>
    <hyperlink ref="B18" location="'Ambulance CCG lookup'!A1" display="Ambulance CCG lookup"/>
    <hyperlink ref="B16" location="'NoC, CPR'!A1" display="'NoC, CPR'!A1"/>
    <hyperlink ref="B15" location="Resources!A1" display="Resources!A1"/>
    <hyperlink ref="B14" location="Calls!A1" display="Calls!A1"/>
    <hyperlink ref="B13" location="Incidents!A1" display="Incidents!A1"/>
    <hyperlink ref="B17" location="'HCP response times'!A1" display="'HCP response times'!A1"/>
    <hyperlink ref="B12" location="'Response times'!A1" display="'Response times'!A1"/>
    <hyperlink ref="A9" r:id="rId1"/>
    <hyperlink ref="B56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J42"/>
  <sheetViews>
    <sheetView zoomScaleNormal="100" workbookViewId="0">
      <pane xSplit="4" ySplit="8" topLeftCell="E9" activePane="bottomRight" state="frozen"/>
      <selection activeCell="B5" sqref="B5:C5"/>
      <selection pane="topRight" activeCell="B5" sqref="B5:C5"/>
      <selection pane="bottomLeft" activeCell="B5" sqref="B5:C5"/>
      <selection pane="bottomRight" activeCell="E9" sqref="E9"/>
    </sheetView>
  </sheetViews>
  <sheetFormatPr defaultColWidth="9.28515625" defaultRowHeight="12.75" x14ac:dyDescent="0.2"/>
  <cols>
    <col min="1" max="1" width="1.7109375" style="51" customWidth="1"/>
    <col min="2" max="2" width="8.7109375" style="1" customWidth="1"/>
    <col min="3" max="3" width="12.7109375" style="1" customWidth="1"/>
    <col min="4" max="4" width="2.5703125" style="1" customWidth="1"/>
    <col min="5" max="5" width="11.42578125" style="1" customWidth="1"/>
    <col min="6" max="6" width="1.7109375" style="1" customWidth="1"/>
    <col min="7" max="7" width="7.7109375" style="1" customWidth="1"/>
    <col min="8" max="8" width="8.7109375" style="1" customWidth="1"/>
    <col min="9" max="9" width="10.5703125" style="1" customWidth="1"/>
    <col min="10" max="10" width="1.7109375" style="1" customWidth="1"/>
    <col min="11" max="11" width="9.85546875" style="1" customWidth="1"/>
    <col min="12" max="12" width="1.7109375" style="1" customWidth="1"/>
    <col min="13" max="13" width="7.7109375" style="1" customWidth="1"/>
    <col min="14" max="14" width="8.7109375" style="1" customWidth="1"/>
    <col min="15" max="15" width="10.5703125" style="1" customWidth="1"/>
    <col min="16" max="16" width="1.7109375" style="1" customWidth="1"/>
    <col min="17" max="17" width="9.85546875" style="1" customWidth="1"/>
    <col min="18" max="18" width="1.7109375" style="1" customWidth="1"/>
    <col min="19" max="19" width="7.7109375" style="1" customWidth="1"/>
    <col min="20" max="20" width="8.7109375" style="7" customWidth="1"/>
    <col min="21" max="21" width="10.5703125" style="1" customWidth="1"/>
    <col min="22" max="22" width="1.7109375" style="7" customWidth="1"/>
    <col min="23" max="23" width="9.85546875" style="1" customWidth="1"/>
    <col min="24" max="24" width="1.7109375" style="1" customWidth="1"/>
    <col min="25" max="25" width="8.85546875" style="1" customWidth="1"/>
    <col min="26" max="26" width="8.7109375" style="1" customWidth="1"/>
    <col min="27" max="27" width="10.5703125" style="1" customWidth="1"/>
    <col min="28" max="28" width="1.7109375" style="1" customWidth="1"/>
    <col min="29" max="29" width="9.85546875" style="1" customWidth="1"/>
    <col min="30" max="30" width="1.7109375" style="1" customWidth="1"/>
    <col min="31" max="31" width="7.7109375" style="1" customWidth="1"/>
    <col min="32" max="32" width="8.7109375" style="1" customWidth="1"/>
    <col min="33" max="33" width="10.5703125" style="1" customWidth="1"/>
    <col min="34" max="16384" width="9.28515625" style="1"/>
  </cols>
  <sheetData>
    <row r="1" spans="1:33" ht="18.75" x14ac:dyDescent="0.25">
      <c r="B1" s="62" t="s">
        <v>726</v>
      </c>
      <c r="C1" s="63"/>
      <c r="E1" s="73" t="s">
        <v>825</v>
      </c>
      <c r="F1" s="76"/>
      <c r="G1" s="63"/>
      <c r="H1" s="63"/>
      <c r="I1" s="63"/>
      <c r="J1" s="77"/>
      <c r="K1" s="75"/>
      <c r="L1" s="75"/>
      <c r="M1" s="75"/>
    </row>
    <row r="2" spans="1:33" x14ac:dyDescent="0.2">
      <c r="B2" s="51"/>
      <c r="C2" s="51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x14ac:dyDescent="0.2">
      <c r="A3" s="78"/>
      <c r="D3" s="29"/>
      <c r="E3" s="12" t="s">
        <v>709</v>
      </c>
      <c r="F3" s="12"/>
      <c r="G3" s="12"/>
      <c r="H3" s="12"/>
      <c r="I3" s="12"/>
      <c r="J3" s="7"/>
      <c r="K3" s="12" t="s">
        <v>712</v>
      </c>
      <c r="L3" s="12"/>
      <c r="M3" s="12"/>
      <c r="N3" s="12"/>
      <c r="O3" s="12"/>
      <c r="P3" s="7"/>
      <c r="Q3" s="12" t="s">
        <v>713</v>
      </c>
      <c r="R3" s="12"/>
      <c r="S3" s="12"/>
      <c r="T3" s="12"/>
      <c r="U3" s="12"/>
      <c r="V3" s="14"/>
      <c r="W3" s="12" t="s">
        <v>714</v>
      </c>
      <c r="X3" s="12"/>
      <c r="Y3" s="12"/>
      <c r="Z3" s="12"/>
      <c r="AA3" s="12"/>
      <c r="AB3" s="14"/>
      <c r="AC3" s="12" t="s">
        <v>715</v>
      </c>
      <c r="AD3" s="12"/>
      <c r="AE3" s="12"/>
      <c r="AF3" s="12"/>
      <c r="AG3" s="12"/>
    </row>
    <row r="4" spans="1:33" ht="14.25" customHeight="1" x14ac:dyDescent="0.2">
      <c r="A4" s="78"/>
      <c r="B4" s="178" t="str">
        <f ca="1">OFFSET(Raw!$CX$97,MATCH($B$5,Raw!$CY$98:$CY$116,0),0)</f>
        <v>Eng</v>
      </c>
      <c r="D4" s="29"/>
      <c r="E4" s="13"/>
      <c r="F4" s="13"/>
      <c r="G4" s="12" t="s">
        <v>827</v>
      </c>
      <c r="H4" s="12"/>
      <c r="I4" s="12"/>
      <c r="J4" s="7"/>
      <c r="K4" s="13"/>
      <c r="L4" s="13"/>
      <c r="M4" s="12" t="s">
        <v>827</v>
      </c>
      <c r="N4" s="12"/>
      <c r="O4" s="12"/>
      <c r="P4" s="7"/>
      <c r="Q4" s="13"/>
      <c r="R4" s="13"/>
      <c r="S4" s="12" t="s">
        <v>827</v>
      </c>
      <c r="T4" s="12"/>
      <c r="U4" s="12"/>
      <c r="W4" s="13"/>
      <c r="X4" s="13"/>
      <c r="Y4" s="12" t="s">
        <v>827</v>
      </c>
      <c r="Z4" s="12"/>
      <c r="AA4" s="12"/>
      <c r="AB4" s="7"/>
      <c r="AC4" s="13"/>
      <c r="AD4" s="13"/>
      <c r="AE4" s="12" t="s">
        <v>827</v>
      </c>
      <c r="AF4" s="12"/>
      <c r="AG4" s="12"/>
    </row>
    <row r="5" spans="1:33" ht="38.25" customHeight="1" x14ac:dyDescent="0.2">
      <c r="B5" s="252" t="s">
        <v>569</v>
      </c>
      <c r="C5" s="252"/>
      <c r="D5" s="30"/>
      <c r="E5" s="5" t="s">
        <v>710</v>
      </c>
      <c r="F5" s="6"/>
      <c r="G5" s="5" t="s">
        <v>711</v>
      </c>
      <c r="H5" s="5" t="s">
        <v>725</v>
      </c>
      <c r="I5" s="5" t="s">
        <v>756</v>
      </c>
      <c r="J5" s="6"/>
      <c r="K5" s="5" t="s">
        <v>710</v>
      </c>
      <c r="L5" s="6"/>
      <c r="M5" s="5" t="s">
        <v>711</v>
      </c>
      <c r="N5" s="5" t="s">
        <v>725</v>
      </c>
      <c r="O5" s="5" t="s">
        <v>757</v>
      </c>
      <c r="P5" s="6"/>
      <c r="Q5" s="5" t="s">
        <v>710</v>
      </c>
      <c r="R5" s="6"/>
      <c r="S5" s="5" t="s">
        <v>711</v>
      </c>
      <c r="T5" s="5" t="s">
        <v>725</v>
      </c>
      <c r="U5" s="5" t="s">
        <v>757</v>
      </c>
      <c r="V5" s="6"/>
      <c r="W5" s="5" t="s">
        <v>710</v>
      </c>
      <c r="X5" s="6"/>
      <c r="Y5" s="5" t="s">
        <v>711</v>
      </c>
      <c r="Z5" s="5" t="s">
        <v>758</v>
      </c>
      <c r="AA5" s="5" t="s">
        <v>757</v>
      </c>
      <c r="AB5" s="6"/>
      <c r="AC5" s="5" t="s">
        <v>710</v>
      </c>
      <c r="AD5" s="6"/>
      <c r="AE5" s="5" t="s">
        <v>711</v>
      </c>
      <c r="AF5" s="5" t="s">
        <v>758</v>
      </c>
      <c r="AG5" s="5" t="s">
        <v>757</v>
      </c>
    </row>
    <row r="6" spans="1:33" s="87" customFormat="1" x14ac:dyDescent="0.2">
      <c r="A6" s="26"/>
      <c r="B6" s="50" t="str">
        <f>VLOOKUP($B$5,Raw!$CY$98:$CZ$116,2,0)</f>
        <v>ENG</v>
      </c>
      <c r="C6" s="79"/>
      <c r="D6" s="24" t="s">
        <v>716</v>
      </c>
      <c r="E6" s="25" t="s">
        <v>614</v>
      </c>
      <c r="F6" s="25"/>
      <c r="G6" s="25" t="s">
        <v>619</v>
      </c>
      <c r="H6" s="25" t="s">
        <v>620</v>
      </c>
      <c r="I6" s="25" t="s">
        <v>621</v>
      </c>
      <c r="J6" s="25"/>
      <c r="K6" s="25" t="s">
        <v>615</v>
      </c>
      <c r="L6" s="25"/>
      <c r="M6" s="25" t="s">
        <v>622</v>
      </c>
      <c r="N6" s="25" t="s">
        <v>623</v>
      </c>
      <c r="O6" s="25" t="s">
        <v>624</v>
      </c>
      <c r="P6" s="25"/>
      <c r="Q6" s="25" t="s">
        <v>616</v>
      </c>
      <c r="R6" s="25"/>
      <c r="S6" s="25" t="s">
        <v>625</v>
      </c>
      <c r="T6" s="25" t="s">
        <v>626</v>
      </c>
      <c r="U6" s="25" t="s">
        <v>627</v>
      </c>
      <c r="V6" s="25"/>
      <c r="W6" s="25" t="s">
        <v>617</v>
      </c>
      <c r="X6" s="25"/>
      <c r="Y6" s="25" t="s">
        <v>628</v>
      </c>
      <c r="Z6" s="25" t="s">
        <v>629</v>
      </c>
      <c r="AA6" s="25" t="s">
        <v>630</v>
      </c>
      <c r="AB6" s="25"/>
      <c r="AC6" s="25" t="s">
        <v>618</v>
      </c>
      <c r="AD6" s="25"/>
      <c r="AE6" s="25" t="s">
        <v>631</v>
      </c>
      <c r="AF6" s="25" t="s">
        <v>632</v>
      </c>
      <c r="AG6" s="25" t="s">
        <v>633</v>
      </c>
    </row>
    <row r="7" spans="1:33" s="7" customFormat="1" x14ac:dyDescent="0.2">
      <c r="A7" s="81"/>
      <c r="B7" s="33" t="s">
        <v>681</v>
      </c>
      <c r="C7" s="34" t="s">
        <v>882</v>
      </c>
      <c r="D7" s="34"/>
      <c r="E7" s="31">
        <f>IFERROR(SUMIF($B$9:$B$28,$B7,E$9:E$28),"-")</f>
        <v>349258</v>
      </c>
      <c r="F7" s="31"/>
      <c r="G7" s="31">
        <f ca="1">IFERROR(SUMIF($B$9:$B$29,$B7,G$9:G$28),"-")</f>
        <v>48799.993333333332</v>
      </c>
      <c r="H7" s="96">
        <f ca="1">IFERROR(G7/E7/24,"-")</f>
        <v>5.8218653704583878E-3</v>
      </c>
      <c r="I7" s="96">
        <f>IFERROR(SUMPRODUCT($E$9:$E$16,$I$9:$I$16)/$E$7,"-")</f>
        <v>1.0097637215765147E-2</v>
      </c>
      <c r="J7" s="31"/>
      <c r="K7" s="31">
        <f>IFERROR(SUMIF($B$9:$B$28,$B7,K$9:K$28),"-")</f>
        <v>240334</v>
      </c>
      <c r="L7" s="31"/>
      <c r="M7" s="31">
        <f>IFERROR(SUMIF($B$9:$B$28,$B7,M$9:M$28),"-")</f>
        <v>55269.767222222217</v>
      </c>
      <c r="N7" s="96">
        <f>IFERROR(M7/K7/24,"-")</f>
        <v>9.5821105943919398E-3</v>
      </c>
      <c r="O7" s="96">
        <f>IFERROR(SUMPRODUCT($K$9:$K$16,$O$9:$O$16)/$K$7,"-")</f>
        <v>1.8338782106552945E-2</v>
      </c>
      <c r="P7" s="31"/>
      <c r="Q7" s="31">
        <f>IFERROR(SUMIF($B$9:$B$28,$B7,Q$9:Q$28),"-")</f>
        <v>2115529</v>
      </c>
      <c r="R7" s="31"/>
      <c r="S7" s="31">
        <f>IFERROR(SUMIF($B$9:$B$28,$B7,S$9:S$28),"-")</f>
        <v>911647.92166666663</v>
      </c>
      <c r="T7" s="96">
        <f>IFERROR(S7/Q7/24,"-")</f>
        <v>1.7955475944524724E-2</v>
      </c>
      <c r="U7" s="96">
        <f>IFERROR(SUMPRODUCT($Q$9:$Q$16,$U$9:$U$16)/$Q$7,"-")</f>
        <v>3.8185174567054697E-2</v>
      </c>
      <c r="V7" s="31"/>
      <c r="W7" s="31">
        <f>IFERROR(SUMIF($B$9:$B$28,$B7,W$9:W$28),"-")</f>
        <v>1027351</v>
      </c>
      <c r="X7" s="31"/>
      <c r="Y7" s="31">
        <f>IFERROR(SUMIF($B$9:$B$28,$B7,Y$9:Y$28),"-")</f>
        <v>1105986.7247222222</v>
      </c>
      <c r="Z7" s="96">
        <f>IFERROR(Y7/W7/24,"-")</f>
        <v>4.485592577099673E-2</v>
      </c>
      <c r="AA7" s="96">
        <f>IFERROR(SUMPRODUCT($W$9:$W$16,$AA$9:$AA$16)/$W$7,"-")</f>
        <v>0.1057822825853056</v>
      </c>
      <c r="AB7" s="31"/>
      <c r="AC7" s="31">
        <f>IFERROR(SUMIF($B$9:$B$28,$B7,AC$9:AC$28),"-")</f>
        <v>108960</v>
      </c>
      <c r="AD7" s="31"/>
      <c r="AE7" s="31">
        <f>IFERROR(SUMIF($B$9:$B$28,$B7,AE$9:AE$28),"-")</f>
        <v>164421.95611111113</v>
      </c>
      <c r="AF7" s="96">
        <f>IFERROR(AE7/AC7/24,"-")</f>
        <v>6.2875503285269488E-2</v>
      </c>
      <c r="AG7" s="96">
        <f>IFERROR(SUMPRODUCT($AC$9:$AC$16,$AG$9:$AG$16)/$AC$7,"-")</f>
        <v>0.14121764251747157</v>
      </c>
    </row>
    <row r="8" spans="1:33" s="7" customFormat="1" x14ac:dyDescent="0.2">
      <c r="A8" s="81"/>
      <c r="B8" s="33" t="s">
        <v>831</v>
      </c>
      <c r="C8" s="34" t="s">
        <v>891</v>
      </c>
      <c r="D8" s="34"/>
      <c r="E8" s="31">
        <f>IFERROR(SUMIF($B$9:$B$28,$B8,E$9:E$28),"-")</f>
        <v>328745</v>
      </c>
      <c r="F8" s="31"/>
      <c r="G8" s="31">
        <f ca="1">IFERROR(SUMIF($B$9:$B$29,$B8,G$9:G$28),"-")</f>
        <v>41345.019166666665</v>
      </c>
      <c r="H8" s="96">
        <f ca="1">IFERROR(G8/E8/24,"-")</f>
        <v>5.2402595687978358E-3</v>
      </c>
      <c r="I8" s="96">
        <f>IFERROR(SUMPRODUCT($E$17:$E$28,$I$17:$I$28)/$E$8,"-")</f>
        <v>9.1600115872766414E-3</v>
      </c>
      <c r="J8" s="31"/>
      <c r="K8" s="31">
        <f>IFERROR(SUMIF($B$9:$B$28,$B8,K$9:K$28),"-")</f>
        <v>222820</v>
      </c>
      <c r="L8" s="31"/>
      <c r="M8" s="31">
        <f>IFERROR(SUMIF($B$9:$B$28,$B8,M$9:M$28),"-")</f>
        <v>44726.966666666667</v>
      </c>
      <c r="N8" s="96">
        <f>IFERROR(M8/K8/24,"-")</f>
        <v>8.3638076075357292E-3</v>
      </c>
      <c r="O8" s="96">
        <f>IFERROR(SUMPRODUCT($K$17:$K$28,$O$17:$O$28)/$K$8,"-")</f>
        <v>1.553696499125685E-2</v>
      </c>
      <c r="P8" s="31"/>
      <c r="Q8" s="31">
        <f>IFERROR(SUMIF($B$9:$B$28,$B8,Q$9:Q$28),"-")</f>
        <v>2098504</v>
      </c>
      <c r="R8" s="31"/>
      <c r="S8" s="31">
        <f>IFERROR(SUMIF($B$9:$B$28,$B8,S$9:S$28),"-")</f>
        <v>748061.961388889</v>
      </c>
      <c r="T8" s="96">
        <f>IFERROR(S8/Q8/24,"-")</f>
        <v>1.4853080285386023E-2</v>
      </c>
      <c r="U8" s="96">
        <f>IFERROR(SUMPRODUCT($Q$17:$Q$28,$U$17:$U$28)/$Q$8,"-")</f>
        <v>3.0643344207834971E-2</v>
      </c>
      <c r="V8" s="31"/>
      <c r="W8" s="31">
        <f>IFERROR(SUMIF($B$9:$B$28,$B8,W$9:W$28),"-")</f>
        <v>1074464</v>
      </c>
      <c r="X8" s="31"/>
      <c r="Y8" s="31">
        <f>IFERROR(SUMIF($B$9:$B$28,$B8,Y$9:Y$28),"-")</f>
        <v>1060115.6944444445</v>
      </c>
      <c r="Z8" s="96">
        <f>IFERROR(Y8/W8/24,"-")</f>
        <v>4.1110253362158733E-2</v>
      </c>
      <c r="AA8" s="96">
        <f>IFERROR(SUMPRODUCT($W$17:$W$28,$AA$17:$AA$28)/$W$8,"-")</f>
        <v>9.6478248538771863E-2</v>
      </c>
      <c r="AB8" s="31"/>
      <c r="AC8" s="31">
        <f>IFERROR(SUMIF($B$9:$B$28,$B8,AC$9:AC$28),"-")</f>
        <v>100271</v>
      </c>
      <c r="AD8" s="31"/>
      <c r="AE8" s="31">
        <f>IFERROR(SUMIF($B$9:$B$28,$B8,AE$9:AE$28),"-")</f>
        <v>139786.68777777778</v>
      </c>
      <c r="AF8" s="96">
        <f>IFERROR(AE8/AC8/24,"-")</f>
        <v>5.8087037369469484E-2</v>
      </c>
      <c r="AG8" s="96">
        <f>IFERROR(SUMPRODUCT($AC$17:$AC$28,$AG$17:$AG$28)/$AC$8,"-")</f>
        <v>0.12962012737148992</v>
      </c>
    </row>
    <row r="9" spans="1:33" ht="18" x14ac:dyDescent="0.25">
      <c r="A9" s="82"/>
      <c r="B9" s="7" t="s">
        <v>681</v>
      </c>
      <c r="C9" s="7" t="s">
        <v>572</v>
      </c>
      <c r="D9" s="180"/>
      <c r="E9" s="31">
        <f>IFERROR(INDEX(Raw!$H$6:$CC$2026,MATCH($B9&amp;$C9&amp;$B$6,Raw!$A$6:$A$2026,0),MATCH('Response times'!E$6,Raw!$H$5:$CC$5,0)),"-")</f>
        <v>10233</v>
      </c>
      <c r="F9" s="31"/>
      <c r="G9" s="31">
        <f>IFERROR(INDEX(Raw!$H$6:$CC$2026,MATCH($B9&amp;$C9&amp;$B$6,Raw!$A$6:$A$2026,0),MATCH('Response times'!G$6,Raw!$H$5:$CC$5,0))/60/60,"-")</f>
        <v>1575.3444444444444</v>
      </c>
      <c r="H9" s="96">
        <f>IFERROR(INDEX(Raw!$H$6:$CC$2026,MATCH($B9&amp;$C9&amp;$B$6,Raw!$A$6:$A$2026,0),MATCH('Response times'!H$6,Raw!$H$5:$CC$5,0))/60/60/24,"-")</f>
        <v>6.4144778512510367E-3</v>
      </c>
      <c r="I9" s="96">
        <f>IFERROR(INDEX(Raw!$H$6:$CC$2026,MATCH($B9&amp;$C9&amp;$B$6,Raw!$A$6:$A$2026,0),MATCH('Response times'!I$6,Raw!$H$5:$CC$5,0))/60/60/24,"-")</f>
        <v>1.0550252044040523E-2</v>
      </c>
      <c r="J9" s="31"/>
      <c r="K9" s="31">
        <f>IFERROR(INDEX(Raw!$H$6:$CC$2026,MATCH($B9&amp;$C9&amp;$B$6,Raw!$A$6:$A$2026,0),MATCH('Response times'!K$6,Raw!$H$5:$CC$5,0)),"-")</f>
        <v>6931</v>
      </c>
      <c r="L9" s="31"/>
      <c r="M9" s="31">
        <f>IFERROR(INDEX(Raw!$H$6:$CC$2026,MATCH($B9&amp;$C9&amp;$B$6,Raw!$A$6:$A$2026,0),MATCH('Response times'!M$6,Raw!$H$5:$CC$5,0))/60/60,"-")</f>
        <v>1957.6391666666668</v>
      </c>
      <c r="N9" s="96">
        <f>IFERROR(INDEX(Raw!$H$6:$CC$2026,MATCH($B9&amp;$C9&amp;$B$6,Raw!$A$6:$A$2026,0),MATCH('Response times'!N$6,Raw!$H$5:$CC$5,0))/60/60/24,"-")</f>
        <v>1.1768619046473973E-2</v>
      </c>
      <c r="O9" s="96">
        <f>IFERROR(INDEX(Raw!$H$6:$CC$2026,MATCH($B9&amp;$C9&amp;$B$6,Raw!$A$6:$A$2026,0),MATCH('Response times'!O$6,Raw!$H$5:$CC$5,0))/60/60/24,"-")</f>
        <v>2.4294893246658868E-2</v>
      </c>
      <c r="P9" s="31"/>
      <c r="Q9" s="31">
        <f>IFERROR(INDEX(Raw!$H$6:$CC$2026,MATCH($B9&amp;$C9&amp;$B$6,Raw!$A$6:$A$2026,0),MATCH('Response times'!Q$6,Raw!$H$5:$CC$5,0)),"-")</f>
        <v>67946</v>
      </c>
      <c r="R9" s="31"/>
      <c r="S9" s="31">
        <f>IFERROR(INDEX(Raw!$H$6:$CC$2026,MATCH($B9&amp;$C9&amp;$B$6,Raw!$A$6:$A$2026,0),MATCH('Response times'!S$6,Raw!$H$5:$CC$5,0))/60/60,"-")</f>
        <v>27087.377499999999</v>
      </c>
      <c r="T9" s="96">
        <f>IFERROR(INDEX(Raw!$H$6:$CC$2026,MATCH($B9&amp;$C9&amp;$B$6,Raw!$A$6:$A$2026,0),MATCH('Response times'!T$6,Raw!$H$5:$CC$5,0))/60/60/24,"-")</f>
        <v>1.6610848749987736E-2</v>
      </c>
      <c r="U9" s="96">
        <f>IFERROR(INDEX(Raw!$H$6:$CC$2026,MATCH($B9&amp;$C9&amp;$B$6,Raw!$A$6:$A$2026,0),MATCH('Response times'!U$6,Raw!$H$5:$CC$5,0))/60/60/24,"-")</f>
        <v>3.690670818656646E-2</v>
      </c>
      <c r="V9" s="31"/>
      <c r="W9" s="31">
        <f>IFERROR(INDEX(Raw!$H$6:$CC$2026,MATCH($B9&amp;$C9&amp;$B$6,Raw!$A$6:$A$2026,0),MATCH('Response times'!W$6,Raw!$H$5:$CC$5,0)),"-")</f>
        <v>32227</v>
      </c>
      <c r="X9" s="31"/>
      <c r="Y9" s="31">
        <f>IFERROR(INDEX(Raw!$H$6:$CC$2026,MATCH($B9&amp;$C9&amp;$B$6,Raw!$A$6:$A$2026,0),MATCH('Response times'!Y$6,Raw!$H$5:$CC$5,0))/60/60,"-")</f>
        <v>27226.987222222222</v>
      </c>
      <c r="Z9" s="96">
        <f>IFERROR(INDEX(Raw!$H$6:$CC$2026,MATCH($B9&amp;$C9&amp;$B$6,Raw!$A$6:$A$2026,0),MATCH('Response times'!Z$6,Raw!$H$5:$CC$5,0))/60/60/24,"-")</f>
        <v>3.5202091442763081E-2</v>
      </c>
      <c r="AA9" s="96">
        <f>IFERROR(INDEX(Raw!$H$6:$CC$2026,MATCH($B9&amp;$C9&amp;$B$6,Raw!$A$6:$A$2026,0),MATCH('Response times'!AA$6,Raw!$H$5:$CC$5,0))/60/60/24,"-")</f>
        <v>8.1999177348990773E-2</v>
      </c>
      <c r="AB9" s="31"/>
      <c r="AC9" s="31">
        <f>IFERROR(INDEX(Raw!$H$6:$CC$2026,MATCH($B9&amp;$C9&amp;$B$6,Raw!$A$6:$A$2026,0),MATCH('Response times'!AC$6,Raw!$H$5:$CC$5,0)),"-")</f>
        <v>2610</v>
      </c>
      <c r="AD9" s="31"/>
      <c r="AE9" s="31">
        <f>IFERROR(INDEX(Raw!$H$6:$CC$2026,MATCH($B9&amp;$C9&amp;$B$6,Raw!$A$6:$A$2026,0),MATCH('Response times'!AE$6,Raw!$H$5:$CC$5,0))/60/60,"-")</f>
        <v>3541.6750000000002</v>
      </c>
      <c r="AF9" s="96">
        <f>IFERROR(INDEX(Raw!$H$6:$CC$2026,MATCH($B9&amp;$C9&amp;$B$6,Raw!$A$6:$A$2026,0),MATCH('Response times'!AF$6,Raw!$H$5:$CC$5,0))/60/60/24,"-")</f>
        <v>5.6540150063856952E-2</v>
      </c>
      <c r="AG9" s="96">
        <f>IFERROR(INDEX(Raw!$H$6:$CC$2026,MATCH($B9&amp;$C9&amp;$B$6,Raw!$A$6:$A$2026,0),MATCH('Response times'!AG$6,Raw!$H$5:$CC$5,0))/60/60/24,"-")</f>
        <v>0.10612118632042002</v>
      </c>
    </row>
    <row r="10" spans="1:33" ht="12.75" customHeight="1" x14ac:dyDescent="0.2">
      <c r="A10" s="82"/>
      <c r="B10" s="16" t="str">
        <f t="shared" ref="B10:B28" si="0">IF($C10="April",LEFT($B9,4)+1&amp;"-"&amp;RIGHT($B9,2)+1,$B9)</f>
        <v>2017-18</v>
      </c>
      <c r="C10" s="7" t="s">
        <v>573</v>
      </c>
      <c r="D10" s="181"/>
      <c r="E10" s="31">
        <f>IFERROR(INDEX(Raw!$H$6:$CC$2026,MATCH($B10&amp;$C10&amp;$B$6,Raw!$A$6:$A$2026,0),MATCH('Response times'!E$6,Raw!$H$5:$CC$5,0)),"-")</f>
        <v>25533</v>
      </c>
      <c r="F10" s="31"/>
      <c r="G10" s="31">
        <f>IFERROR(INDEX(Raw!$H$6:$CC$2026,MATCH($B10&amp;$C10&amp;$B$6,Raw!$A$6:$A$2026,0),MATCH('Response times'!G$6,Raw!$H$5:$CC$5,0))/60/60,"-")</f>
        <v>3453.3230555555556</v>
      </c>
      <c r="H10" s="96">
        <f>IFERROR(INDEX(Raw!$H$6:$CC$2026,MATCH($B10&amp;$C10&amp;$B$6,Raw!$A$6:$A$2026,0),MATCH('Response times'!H$6,Raw!$H$5:$CC$5,0))/60/60/24,"-")</f>
        <v>5.6353918712312755E-3</v>
      </c>
      <c r="I10" s="96">
        <f>IFERROR(INDEX(Raw!$H$6:$CC$2026,MATCH($B10&amp;$C10&amp;$B$6,Raw!$A$6:$A$2026,0),MATCH('Response times'!I$6,Raw!$H$5:$CC$5,0))/60/60/24,"-")</f>
        <v>9.8942032714381244E-3</v>
      </c>
      <c r="J10" s="31"/>
      <c r="K10" s="31">
        <f>IFERROR(INDEX(Raw!$H$6:$CC$2026,MATCH($B10&amp;$C10&amp;$B$6,Raw!$A$6:$A$2026,0),MATCH('Response times'!K$6,Raw!$H$5:$CC$5,0)),"-")</f>
        <v>18268</v>
      </c>
      <c r="L10" s="31"/>
      <c r="M10" s="31">
        <f>IFERROR(INDEX(Raw!$H$6:$CC$2026,MATCH($B10&amp;$C10&amp;$B$6,Raw!$A$6:$A$2026,0),MATCH('Response times'!M$6,Raw!$H$5:$CC$5,0))/60/60,"-")</f>
        <v>3904.4333333333334</v>
      </c>
      <c r="N10" s="96">
        <f>IFERROR(INDEX(Raw!$H$6:$CC$2026,MATCH($B10&amp;$C10&amp;$B$6,Raw!$A$6:$A$2026,0),MATCH('Response times'!N$6,Raw!$H$5:$CC$5,0))/60/60/24,"-")</f>
        <v>8.9054478991801092E-3</v>
      </c>
      <c r="O10" s="96">
        <f>IFERROR(INDEX(Raw!$H$6:$CC$2026,MATCH($B10&amp;$C10&amp;$B$6,Raw!$A$6:$A$2026,0),MATCH('Response times'!O$6,Raw!$H$5:$CC$5,0))/60/60/24,"-")</f>
        <v>1.7703942686665208E-2</v>
      </c>
      <c r="P10" s="31"/>
      <c r="Q10" s="31">
        <f>IFERROR(INDEX(Raw!$H$6:$CC$2026,MATCH($B10&amp;$C10&amp;$B$6,Raw!$A$6:$A$2026,0),MATCH('Response times'!Q$6,Raw!$H$5:$CC$5,0)),"-")</f>
        <v>137472</v>
      </c>
      <c r="R10" s="31"/>
      <c r="S10" s="31">
        <f>IFERROR(INDEX(Raw!$H$6:$CC$2026,MATCH($B10&amp;$C10&amp;$B$6,Raw!$A$6:$A$2026,0),MATCH('Response times'!S$6,Raw!$H$5:$CC$5,0))/60/60,"-")</f>
        <v>50378.136111111111</v>
      </c>
      <c r="T10" s="96">
        <f>IFERROR(INDEX(Raw!$H$6:$CC$2026,MATCH($B10&amp;$C10&amp;$B$6,Raw!$A$6:$A$2026,0),MATCH('Response times'!T$6,Raw!$H$5:$CC$5,0))/60/60/24,"-")</f>
        <v>1.526921121849998E-2</v>
      </c>
      <c r="U10" s="96">
        <f>IFERROR(INDEX(Raw!$H$6:$CC$2026,MATCH($B10&amp;$C10&amp;$B$6,Raw!$A$6:$A$2026,0),MATCH('Response times'!U$6,Raw!$H$5:$CC$5,0))/60/60/24,"-")</f>
        <v>3.2503516877780365E-2</v>
      </c>
      <c r="V10" s="31"/>
      <c r="W10" s="31">
        <f>IFERROR(INDEX(Raw!$H$6:$CC$2026,MATCH($B10&amp;$C10&amp;$B$6,Raw!$A$6:$A$2026,0),MATCH('Response times'!W$6,Raw!$H$5:$CC$5,0)),"-")</f>
        <v>74760</v>
      </c>
      <c r="X10" s="31"/>
      <c r="Y10" s="31">
        <f>IFERROR(INDEX(Raw!$H$6:$CC$2026,MATCH($B10&amp;$C10&amp;$B$6,Raw!$A$6:$A$2026,0),MATCH('Response times'!Y$6,Raw!$H$5:$CC$5,0))/60/60,"-")</f>
        <v>60482.024722222224</v>
      </c>
      <c r="Z10" s="96">
        <f>IFERROR(INDEX(Raw!$H$6:$CC$2026,MATCH($B10&amp;$C10&amp;$B$6,Raw!$A$6:$A$2026,0),MATCH('Response times'!Z$6,Raw!$H$5:$CC$5,0))/60/60/24,"-")</f>
        <v>3.3708993625279911E-2</v>
      </c>
      <c r="AA10" s="96">
        <f>IFERROR(INDEX(Raw!$H$6:$CC$2026,MATCH($B10&amp;$C10&amp;$B$6,Raw!$A$6:$A$2026,0),MATCH('Response times'!AA$6,Raw!$H$5:$CC$5,0))/60/60/24,"-")</f>
        <v>7.8636507657838403E-2</v>
      </c>
      <c r="AB10" s="31"/>
      <c r="AC10" s="31">
        <f>IFERROR(INDEX(Raw!$H$6:$CC$2026,MATCH($B10&amp;$C10&amp;$B$6,Raw!$A$6:$A$2026,0),MATCH('Response times'!AC$6,Raw!$H$5:$CC$5,0)),"-")</f>
        <v>6076</v>
      </c>
      <c r="AD10" s="31"/>
      <c r="AE10" s="31">
        <f>IFERROR(INDEX(Raw!$H$6:$CC$2026,MATCH($B10&amp;$C10&amp;$B$6,Raw!$A$6:$A$2026,0),MATCH('Response times'!AE$6,Raw!$H$5:$CC$5,0))/60/60,"-")</f>
        <v>7889.8308333333325</v>
      </c>
      <c r="AF10" s="96">
        <f>IFERROR(INDEX(Raw!$H$6:$CC$2026,MATCH($B10&amp;$C10&amp;$B$6,Raw!$A$6:$A$2026,0),MATCH('Response times'!AF$6,Raw!$H$5:$CC$5,0))/60/60/24,"-")</f>
        <v>5.4105159873089011E-2</v>
      </c>
      <c r="AG10" s="96">
        <f>IFERROR(INDEX(Raw!$H$6:$CC$2026,MATCH($B10&amp;$C10&amp;$B$6,Raw!$A$6:$A$2026,0),MATCH('Response times'!AG$6,Raw!$H$5:$CC$5,0))/60/60/24,"-")</f>
        <v>0.11452755643027822</v>
      </c>
    </row>
    <row r="11" spans="1:33" ht="18" x14ac:dyDescent="0.25">
      <c r="A11" s="82"/>
      <c r="B11" s="16" t="str">
        <f t="shared" si="0"/>
        <v>2017-18</v>
      </c>
      <c r="C11" s="7" t="s">
        <v>574</v>
      </c>
      <c r="D11" s="180"/>
      <c r="E11" s="31">
        <f>IFERROR(INDEX(Raw!$H$6:$CC$2026,MATCH($B11&amp;$C11&amp;$B$6,Raw!$A$6:$A$2026,0),MATCH('Response times'!E$6,Raw!$H$5:$CC$5,0)),"-")</f>
        <v>27768</v>
      </c>
      <c r="F11" s="31"/>
      <c r="G11" s="31">
        <f>IFERROR(INDEX(Raw!$H$6:$CC$2026,MATCH($B11&amp;$C11&amp;$B$6,Raw!$A$6:$A$2026,0),MATCH('Response times'!G$6,Raw!$H$5:$CC$5,0))/60/60,"-")</f>
        <v>3662.1444444444442</v>
      </c>
      <c r="H11" s="96">
        <f>IFERROR(INDEX(Raw!$H$6:$CC$2026,MATCH($B11&amp;$C11&amp;$B$6,Raw!$A$6:$A$2026,0),MATCH('Response times'!H$6,Raw!$H$5:$CC$5,0))/60/60/24,"-")</f>
        <v>5.4951509598045178E-3</v>
      </c>
      <c r="I11" s="96">
        <f>IFERROR(INDEX(Raw!$H$6:$CC$2026,MATCH($B11&amp;$C11&amp;$B$6,Raw!$A$6:$A$2026,0),MATCH('Response times'!I$6,Raw!$H$5:$CC$5,0))/60/60/24,"-")</f>
        <v>9.5301116826456249E-3</v>
      </c>
      <c r="J11" s="31"/>
      <c r="K11" s="31">
        <f>IFERROR(INDEX(Raw!$H$6:$CC$2026,MATCH($B11&amp;$C11&amp;$B$6,Raw!$A$6:$A$2026,0),MATCH('Response times'!K$6,Raw!$H$5:$CC$5,0)),"-")</f>
        <v>19786</v>
      </c>
      <c r="L11" s="31"/>
      <c r="M11" s="31">
        <f>IFERROR(INDEX(Raw!$H$6:$CC$2026,MATCH($B11&amp;$C11&amp;$B$6,Raw!$A$6:$A$2026,0),MATCH('Response times'!M$6,Raw!$H$5:$CC$5,0))/60/60,"-")</f>
        <v>4207.2347222222224</v>
      </c>
      <c r="N11" s="96">
        <f>IFERROR(INDEX(Raw!$H$6:$CC$2026,MATCH($B11&amp;$C11&amp;$B$6,Raw!$A$6:$A$2026,0),MATCH('Response times'!N$6,Raw!$H$5:$CC$5,0))/60/60/24,"-")</f>
        <v>8.8598729788365149E-3</v>
      </c>
      <c r="O11" s="96">
        <f>IFERROR(INDEX(Raw!$H$6:$CC$2026,MATCH($B11&amp;$C11&amp;$B$6,Raw!$A$6:$A$2026,0),MATCH('Response times'!O$6,Raw!$H$5:$CC$5,0))/60/60/24,"-")</f>
        <v>1.7427058647902931E-2</v>
      </c>
      <c r="P11" s="31"/>
      <c r="Q11" s="31">
        <f>IFERROR(INDEX(Raw!$H$6:$CC$2026,MATCH($B11&amp;$C11&amp;$B$6,Raw!$A$6:$A$2026,0),MATCH('Response times'!Q$6,Raw!$H$5:$CC$5,0)),"-")</f>
        <v>154158</v>
      </c>
      <c r="R11" s="31"/>
      <c r="S11" s="31">
        <f>IFERROR(INDEX(Raw!$H$6:$CC$2026,MATCH($B11&amp;$C11&amp;$B$6,Raw!$A$6:$A$2026,0),MATCH('Response times'!S$6,Raw!$H$5:$CC$5,0))/60/60,"-")</f>
        <v>56337.912777777776</v>
      </c>
      <c r="T11" s="96">
        <f>IFERROR(INDEX(Raw!$H$6:$CC$2026,MATCH($B11&amp;$C11&amp;$B$6,Raw!$A$6:$A$2026,0),MATCH('Response times'!T$6,Raw!$H$5:$CC$5,0))/60/60/24,"-")</f>
        <v>1.5227318935166566E-2</v>
      </c>
      <c r="U11" s="96">
        <f>IFERROR(INDEX(Raw!$H$6:$CC$2026,MATCH($B11&amp;$C11&amp;$B$6,Raw!$A$6:$A$2026,0),MATCH('Response times'!U$6,Raw!$H$5:$CC$5,0))/60/60/24,"-")</f>
        <v>3.2425566536353034E-2</v>
      </c>
      <c r="V11" s="31"/>
      <c r="W11" s="31">
        <f>IFERROR(INDEX(Raw!$H$6:$CC$2026,MATCH($B11&amp;$C11&amp;$B$6,Raw!$A$6:$A$2026,0),MATCH('Response times'!W$6,Raw!$H$5:$CC$5,0)),"-")</f>
        <v>83585</v>
      </c>
      <c r="X11" s="31"/>
      <c r="Y11" s="31">
        <f>IFERROR(INDEX(Raw!$H$6:$CC$2026,MATCH($B11&amp;$C11&amp;$B$6,Raw!$A$6:$A$2026,0),MATCH('Response times'!Y$6,Raw!$H$5:$CC$5,0))/60/60,"-")</f>
        <v>62452.450555555552</v>
      </c>
      <c r="Z11" s="96">
        <f>IFERROR(INDEX(Raw!$H$6:$CC$2026,MATCH($B11&amp;$C11&amp;$B$6,Raw!$A$6:$A$2026,0),MATCH('Response times'!Z$6,Raw!$H$5:$CC$5,0))/60/60/24,"-")</f>
        <v>3.1132206015610637E-2</v>
      </c>
      <c r="AA11" s="96">
        <f>IFERROR(INDEX(Raw!$H$6:$CC$2026,MATCH($B11&amp;$C11&amp;$B$6,Raw!$A$6:$A$2026,0),MATCH('Response times'!AA$6,Raw!$H$5:$CC$5,0))/60/60/24,"-")</f>
        <v>7.2652608566573393E-2</v>
      </c>
      <c r="AB11" s="31"/>
      <c r="AC11" s="31">
        <f>IFERROR(INDEX(Raw!$H$6:$CC$2026,MATCH($B11&amp;$C11&amp;$B$6,Raw!$A$6:$A$2026,0),MATCH('Response times'!AC$6,Raw!$H$5:$CC$5,0)),"-")</f>
        <v>7428</v>
      </c>
      <c r="AD11" s="31"/>
      <c r="AE11" s="31">
        <f>IFERROR(INDEX(Raw!$H$6:$CC$2026,MATCH($B11&amp;$C11&amp;$B$6,Raw!$A$6:$A$2026,0),MATCH('Response times'!AE$6,Raw!$H$5:$CC$5,0))/60/60,"-")</f>
        <v>8482.7733333333344</v>
      </c>
      <c r="AF11" s="96">
        <f>IFERROR(INDEX(Raw!$H$6:$CC$2026,MATCH($B11&amp;$C11&amp;$B$6,Raw!$A$6:$A$2026,0),MATCH('Response times'!AF$6,Raw!$H$5:$CC$5,0))/60/60/24,"-")</f>
        <v>4.7583318374917728E-2</v>
      </c>
      <c r="AG11" s="96">
        <f>IFERROR(INDEX(Raw!$H$6:$CC$2026,MATCH($B11&amp;$C11&amp;$B$6,Raw!$A$6:$A$2026,0),MATCH('Response times'!AG$6,Raw!$H$5:$CC$5,0))/60/60/24,"-")</f>
        <v>0.10499317522288039</v>
      </c>
    </row>
    <row r="12" spans="1:33" ht="12.75" customHeight="1" x14ac:dyDescent="0.2">
      <c r="A12" s="82"/>
      <c r="B12" s="16" t="str">
        <f t="shared" si="0"/>
        <v>2017-18</v>
      </c>
      <c r="C12" s="7" t="s">
        <v>575</v>
      </c>
      <c r="D12" s="181"/>
      <c r="E12" s="31">
        <f>IFERROR(INDEX(Raw!$H$6:$CC$2026,MATCH($B12&amp;$C12&amp;$B$6,Raw!$A$6:$A$2026,0),MATCH('Response times'!E$6,Raw!$H$5:$CC$5,0)),"-")</f>
        <v>50380</v>
      </c>
      <c r="F12" s="31"/>
      <c r="G12" s="31">
        <f>IFERROR(INDEX(Raw!$H$6:$CC$2026,MATCH($B12&amp;$C12&amp;$B$6,Raw!$A$6:$A$2026,0),MATCH('Response times'!G$6,Raw!$H$5:$CC$5,0))/60/60,"-")</f>
        <v>6679.3322222222223</v>
      </c>
      <c r="H12" s="96">
        <f>IFERROR(INDEX(Raw!$H$6:$CC$2026,MATCH($B12&amp;$C12&amp;$B$6,Raw!$A$6:$A$2026,0),MATCH('Response times'!H$6,Raw!$H$5:$CC$5,0))/60/60/24,"-")</f>
        <v>5.5241268213429779E-3</v>
      </c>
      <c r="I12" s="96">
        <f>IFERROR(INDEX(Raw!$H$6:$CC$2026,MATCH($B12&amp;$C12&amp;$B$6,Raw!$A$6:$A$2026,0),MATCH('Response times'!I$6,Raw!$H$5:$CC$5,0))/60/60/24,"-")</f>
        <v>9.5879158671871561E-3</v>
      </c>
      <c r="J12" s="31"/>
      <c r="K12" s="31">
        <f>IFERROR(INDEX(Raw!$H$6:$CC$2026,MATCH($B12&amp;$C12&amp;$B$6,Raw!$A$6:$A$2026,0),MATCH('Response times'!K$6,Raw!$H$5:$CC$5,0)),"-")</f>
        <v>35581</v>
      </c>
      <c r="L12" s="31"/>
      <c r="M12" s="31">
        <f>IFERROR(INDEX(Raw!$H$6:$CC$2026,MATCH($B12&amp;$C12&amp;$B$6,Raw!$A$6:$A$2026,0),MATCH('Response times'!M$6,Raw!$H$5:$CC$5,0))/60/60,"-")</f>
        <v>7815.6066666666675</v>
      </c>
      <c r="N12" s="96">
        <f>IFERROR(INDEX(Raw!$H$6:$CC$2026,MATCH($B12&amp;$C12&amp;$B$6,Raw!$A$6:$A$2026,0),MATCH('Response times'!N$6,Raw!$H$5:$CC$5,0))/60/60/24,"-")</f>
        <v>9.1523644017250157E-3</v>
      </c>
      <c r="O12" s="96">
        <f>IFERROR(INDEX(Raw!$H$6:$CC$2026,MATCH($B12&amp;$C12&amp;$B$6,Raw!$A$6:$A$2026,0),MATCH('Response times'!O$6,Raw!$H$5:$CC$5,0))/60/60/24,"-")</f>
        <v>1.7464780412350743E-2</v>
      </c>
      <c r="P12" s="31"/>
      <c r="Q12" s="31">
        <f>IFERROR(INDEX(Raw!$H$6:$CC$2026,MATCH($B12&amp;$C12&amp;$B$6,Raw!$A$6:$A$2026,0),MATCH('Response times'!Q$6,Raw!$H$5:$CC$5,0)),"-")</f>
        <v>288995</v>
      </c>
      <c r="R12" s="31"/>
      <c r="S12" s="31">
        <f>IFERROR(INDEX(Raw!$H$6:$CC$2026,MATCH($B12&amp;$C12&amp;$B$6,Raw!$A$6:$A$2026,0),MATCH('Response times'!S$6,Raw!$H$5:$CC$5,0))/60/60,"-")</f>
        <v>109566.86638888888</v>
      </c>
      <c r="T12" s="96">
        <f>IFERROR(INDEX(Raw!$H$6:$CC$2026,MATCH($B12&amp;$C12&amp;$B$6,Raw!$A$6:$A$2026,0),MATCH('Response times'!T$6,Raw!$H$5:$CC$5,0))/60/60/24,"-")</f>
        <v>1.5797111021080081E-2</v>
      </c>
      <c r="U12" s="96">
        <f>IFERROR(INDEX(Raw!$H$6:$CC$2026,MATCH($B12&amp;$C12&amp;$B$6,Raw!$A$6:$A$2026,0),MATCH('Response times'!U$6,Raw!$H$5:$CC$5,0))/60/60/24,"-")</f>
        <v>3.3151026818354537E-2</v>
      </c>
      <c r="V12" s="31"/>
      <c r="W12" s="31">
        <f>IFERROR(INDEX(Raw!$H$6:$CC$2026,MATCH($B12&amp;$C12&amp;$B$6,Raw!$A$6:$A$2026,0),MATCH('Response times'!W$6,Raw!$H$5:$CC$5,0)),"-")</f>
        <v>144395</v>
      </c>
      <c r="X12" s="31"/>
      <c r="Y12" s="31">
        <f>IFERROR(INDEX(Raw!$H$6:$CC$2026,MATCH($B12&amp;$C12&amp;$B$6,Raw!$A$6:$A$2026,0),MATCH('Response times'!Y$6,Raw!$H$5:$CC$5,0))/60/60,"-")</f>
        <v>130399.87055555555</v>
      </c>
      <c r="Z12" s="96">
        <f>IFERROR(INDEX(Raw!$H$6:$CC$2026,MATCH($B12&amp;$C12&amp;$B$6,Raw!$A$6:$A$2026,0),MATCH('Response times'!Z$6,Raw!$H$5:$CC$5,0))/60/60/24,"-")</f>
        <v>3.7628227707433189E-2</v>
      </c>
      <c r="AA12" s="96">
        <f>IFERROR(INDEX(Raw!$H$6:$CC$2026,MATCH($B12&amp;$C12&amp;$B$6,Raw!$A$6:$A$2026,0),MATCH('Response times'!AA$6,Raw!$H$5:$CC$5,0))/60/60/24,"-")</f>
        <v>8.817294541849581E-2</v>
      </c>
      <c r="AB12" s="31"/>
      <c r="AC12" s="31">
        <f>IFERROR(INDEX(Raw!$H$6:$CC$2026,MATCH($B12&amp;$C12&amp;$B$6,Raw!$A$6:$A$2026,0),MATCH('Response times'!AC$6,Raw!$H$5:$CC$5,0)),"-")</f>
        <v>17285</v>
      </c>
      <c r="AD12" s="31"/>
      <c r="AE12" s="31">
        <f>IFERROR(INDEX(Raw!$H$6:$CC$2026,MATCH($B12&amp;$C12&amp;$B$6,Raw!$A$6:$A$2026,0),MATCH('Response times'!AE$6,Raw!$H$5:$CC$5,0))/60/60,"-")</f>
        <v>23184.260277777779</v>
      </c>
      <c r="AF12" s="96">
        <f>IFERROR(INDEX(Raw!$H$6:$CC$2026,MATCH($B12&amp;$C12&amp;$B$6,Raw!$A$6:$A$2026,0),MATCH('Response times'!AF$6,Raw!$H$5:$CC$5,0))/60/60/24,"-")</f>
        <v>5.5887234301845966E-2</v>
      </c>
      <c r="AG12" s="96">
        <f>IFERROR(INDEX(Raw!$H$6:$CC$2026,MATCH($B12&amp;$C12&amp;$B$6,Raw!$A$6:$A$2026,0),MATCH('Response times'!AG$6,Raw!$H$5:$CC$5,0))/60/60/24,"-")</f>
        <v>0.12661328263105454</v>
      </c>
    </row>
    <row r="13" spans="1:33" ht="12.75" customHeight="1" x14ac:dyDescent="0.2">
      <c r="A13" s="82"/>
      <c r="B13" s="16" t="str">
        <f t="shared" si="0"/>
        <v>2017-18</v>
      </c>
      <c r="C13" s="7" t="s">
        <v>576</v>
      </c>
      <c r="D13" s="181"/>
      <c r="E13" s="31">
        <f>IFERROR(INDEX(Raw!$H$6:$CC$2026,MATCH($B13&amp;$C13&amp;$B$6,Raw!$A$6:$A$2026,0),MATCH('Response times'!E$6,Raw!$H$5:$CC$5,0)),"-")</f>
        <v>63476</v>
      </c>
      <c r="F13" s="31"/>
      <c r="G13" s="31">
        <f>IFERROR(INDEX(Raw!$H$6:$CC$2026,MATCH($B13&amp;$C13&amp;$B$6,Raw!$A$6:$A$2026,0),MATCH('Response times'!G$6,Raw!$H$5:$CC$5,0))/60/60,"-")</f>
        <v>9379.4666666666672</v>
      </c>
      <c r="H13" s="96">
        <f>IFERROR(INDEX(Raw!$H$6:$CC$2026,MATCH($B13&amp;$C13&amp;$B$6,Raw!$A$6:$A$2026,0),MATCH('Response times'!H$6,Raw!$H$5:$CC$5,0))/60/60/24,"-")</f>
        <v>6.1568326786677029E-3</v>
      </c>
      <c r="I13" s="96">
        <f>IFERROR(INDEX(Raw!$H$6:$CC$2026,MATCH($B13&amp;$C13&amp;$B$6,Raw!$A$6:$A$2026,0),MATCH('Response times'!I$6,Raw!$H$5:$CC$5,0))/60/60/24,"-")</f>
        <v>1.0694577551037079E-2</v>
      </c>
      <c r="J13" s="31"/>
      <c r="K13" s="31">
        <f>IFERROR(INDEX(Raw!$H$6:$CC$2026,MATCH($B13&amp;$C13&amp;$B$6,Raw!$A$6:$A$2026,0),MATCH('Response times'!K$6,Raw!$H$5:$CC$5,0)),"-")</f>
        <v>43136</v>
      </c>
      <c r="L13" s="31"/>
      <c r="M13" s="31">
        <f>IFERROR(INDEX(Raw!$H$6:$CC$2026,MATCH($B13&amp;$C13&amp;$B$6,Raw!$A$6:$A$2026,0),MATCH('Response times'!M$6,Raw!$H$5:$CC$5,0))/60/60,"-")</f>
        <v>10371.073055555555</v>
      </c>
      <c r="N13" s="96">
        <f>IFERROR(INDEX(Raw!$H$6:$CC$2026,MATCH($B13&amp;$C13&amp;$B$6,Raw!$A$6:$A$2026,0),MATCH('Response times'!N$6,Raw!$H$5:$CC$5,0))/60/60/24,"-")</f>
        <v>1.0017805173903037E-2</v>
      </c>
      <c r="O13" s="96">
        <f>IFERROR(INDEX(Raw!$H$6:$CC$2026,MATCH($B13&amp;$C13&amp;$B$6,Raw!$A$6:$A$2026,0),MATCH('Response times'!O$6,Raw!$H$5:$CC$5,0))/60/60/24,"-")</f>
        <v>1.9026976049909331E-2</v>
      </c>
      <c r="P13" s="31"/>
      <c r="Q13" s="31">
        <f>IFERROR(INDEX(Raw!$H$6:$CC$2026,MATCH($B13&amp;$C13&amp;$B$6,Raw!$A$6:$A$2026,0),MATCH('Response times'!Q$6,Raw!$H$5:$CC$5,0)),"-")</f>
        <v>394375</v>
      </c>
      <c r="R13" s="31"/>
      <c r="S13" s="31">
        <f>IFERROR(INDEX(Raw!$H$6:$CC$2026,MATCH($B13&amp;$C13&amp;$B$6,Raw!$A$6:$A$2026,0),MATCH('Response times'!S$6,Raw!$H$5:$CC$5,0))/60/60,"-")</f>
        <v>194564.5772222222</v>
      </c>
      <c r="T13" s="96">
        <f>IFERROR(INDEX(Raw!$H$6:$CC$2026,MATCH($B13&amp;$C13&amp;$B$6,Raw!$A$6:$A$2026,0),MATCH('Response times'!T$6,Raw!$H$5:$CC$5,0))/60/60/24,"-")</f>
        <v>2.055621523742443E-2</v>
      </c>
      <c r="U13" s="96">
        <f>IFERROR(INDEX(Raw!$H$6:$CC$2026,MATCH($B13&amp;$C13&amp;$B$6,Raw!$A$6:$A$2026,0),MATCH('Response times'!U$6,Raw!$H$5:$CC$5,0))/60/60/24,"-")</f>
        <v>4.3738685625403534E-2</v>
      </c>
      <c r="V13" s="31"/>
      <c r="W13" s="31">
        <f>IFERROR(INDEX(Raw!$H$6:$CC$2026,MATCH($B13&amp;$C13&amp;$B$6,Raw!$A$6:$A$2026,0),MATCH('Response times'!W$6,Raw!$H$5:$CC$5,0)),"-")</f>
        <v>179315</v>
      </c>
      <c r="X13" s="31"/>
      <c r="Y13" s="31">
        <f>IFERROR(INDEX(Raw!$H$6:$CC$2026,MATCH($B13&amp;$C13&amp;$B$6,Raw!$A$6:$A$2026,0),MATCH('Response times'!Y$6,Raw!$H$5:$CC$5,0))/60/60,"-")</f>
        <v>236132.76527777777</v>
      </c>
      <c r="Z13" s="96">
        <f>IFERROR(INDEX(Raw!$H$6:$CC$2026,MATCH($B13&amp;$C13&amp;$B$6,Raw!$A$6:$A$2026,0),MATCH('Response times'!Z$6,Raw!$H$5:$CC$5,0))/60/60/24,"-")</f>
        <v>5.486917000756996E-2</v>
      </c>
      <c r="AA13" s="96">
        <f>IFERROR(INDEX(Raw!$H$6:$CC$2026,MATCH($B13&amp;$C13&amp;$B$6,Raw!$A$6:$A$2026,0),MATCH('Response times'!AA$6,Raw!$H$5:$CC$5,0))/60/60/24,"-")</f>
        <v>0.12971958648447127</v>
      </c>
      <c r="AB13" s="31"/>
      <c r="AC13" s="31">
        <f>IFERROR(INDEX(Raw!$H$6:$CC$2026,MATCH($B13&amp;$C13&amp;$B$6,Raw!$A$6:$A$2026,0),MATCH('Response times'!AC$6,Raw!$H$5:$CC$5,0)),"-")</f>
        <v>19616</v>
      </c>
      <c r="AD13" s="31"/>
      <c r="AE13" s="31">
        <f>IFERROR(INDEX(Raw!$H$6:$CC$2026,MATCH($B13&amp;$C13&amp;$B$6,Raw!$A$6:$A$2026,0),MATCH('Response times'!AE$6,Raw!$H$5:$CC$5,0))/60/60,"-")</f>
        <v>34885.272222222222</v>
      </c>
      <c r="AF13" s="96">
        <f>IFERROR(INDEX(Raw!$H$6:$CC$2026,MATCH($B13&amp;$C13&amp;$B$6,Raw!$A$6:$A$2026,0),MATCH('Response times'!AF$6,Raw!$H$5:$CC$5,0))/60/60/24,"-")</f>
        <v>7.4100377715092744E-2</v>
      </c>
      <c r="AG13" s="96">
        <f>IFERROR(INDEX(Raw!$H$6:$CC$2026,MATCH($B13&amp;$C13&amp;$B$6,Raw!$A$6:$A$2026,0),MATCH('Response times'!AG$6,Raw!$H$5:$CC$5,0))/60/60/24,"-")</f>
        <v>0.17279342661508368</v>
      </c>
    </row>
    <row r="14" spans="1:33" ht="18" x14ac:dyDescent="0.25">
      <c r="A14" s="82"/>
      <c r="B14" s="16" t="str">
        <f t="shared" si="0"/>
        <v>2017-18</v>
      </c>
      <c r="C14" s="7" t="s">
        <v>577</v>
      </c>
      <c r="D14" s="180"/>
      <c r="E14" s="31">
        <f>IFERROR(INDEX(Raw!$H$6:$CC$2026,MATCH($B14&amp;$C14&amp;$B$6,Raw!$A$6:$A$2026,0),MATCH('Response times'!E$6,Raw!$H$5:$CC$5,0)),"-")</f>
        <v>60170</v>
      </c>
      <c r="F14" s="31"/>
      <c r="G14" s="31">
        <f>IFERROR(INDEX(Raw!$H$6:$CC$2026,MATCH($B14&amp;$C14&amp;$B$6,Raw!$A$6:$A$2026,0),MATCH('Response times'!G$6,Raw!$H$5:$CC$5,0))/60/60,"-")</f>
        <v>8343.0102777777774</v>
      </c>
      <c r="H14" s="96">
        <f>IFERROR(INDEX(Raw!$H$6:$CC$2026,MATCH($B14&amp;$C14&amp;$B$6,Raw!$A$6:$A$2026,0),MATCH('Response times'!H$6,Raw!$H$5:$CC$5,0))/60/60/24,"-")</f>
        <v>5.7773878717091694E-3</v>
      </c>
      <c r="I14" s="96">
        <f>IFERROR(INDEX(Raw!$H$6:$CC$2026,MATCH($B14&amp;$C14&amp;$B$6,Raw!$A$6:$A$2026,0),MATCH('Response times'!I$6,Raw!$H$5:$CC$5,0))/60/60/24,"-")</f>
        <v>1.0053537354040095E-2</v>
      </c>
      <c r="J14" s="31"/>
      <c r="K14" s="31">
        <f>IFERROR(INDEX(Raw!$H$6:$CC$2026,MATCH($B14&amp;$C14&amp;$B$6,Raw!$A$6:$A$2026,0),MATCH('Response times'!K$6,Raw!$H$5:$CC$5,0)),"-")</f>
        <v>40663</v>
      </c>
      <c r="L14" s="31"/>
      <c r="M14" s="31">
        <f>IFERROR(INDEX(Raw!$H$6:$CC$2026,MATCH($B14&amp;$C14&amp;$B$6,Raw!$A$6:$A$2026,0),MATCH('Response times'!M$6,Raw!$H$5:$CC$5,0))/60/60,"-")</f>
        <v>9359.4650000000001</v>
      </c>
      <c r="N14" s="96">
        <f>IFERROR(INDEX(Raw!$H$6:$CC$2026,MATCH($B14&amp;$C14&amp;$B$6,Raw!$A$6:$A$2026,0),MATCH('Response times'!N$6,Raw!$H$5:$CC$5,0))/60/60/24,"-")</f>
        <v>9.5904804941429143E-3</v>
      </c>
      <c r="O14" s="96">
        <f>IFERROR(INDEX(Raw!$H$6:$CC$2026,MATCH($B14&amp;$C14&amp;$B$6,Raw!$A$6:$A$2026,0),MATCH('Response times'!O$6,Raw!$H$5:$CC$5,0))/60/60/24,"-")</f>
        <v>1.8123560036378505E-2</v>
      </c>
      <c r="P14" s="31"/>
      <c r="Q14" s="31">
        <f>IFERROR(INDEX(Raw!$H$6:$CC$2026,MATCH($B14&amp;$C14&amp;$B$6,Raw!$A$6:$A$2026,0),MATCH('Response times'!Q$6,Raw!$H$5:$CC$5,0)),"-")</f>
        <v>373093</v>
      </c>
      <c r="R14" s="31"/>
      <c r="S14" s="31">
        <f>IFERROR(INDEX(Raw!$H$6:$CC$2026,MATCH($B14&amp;$C14&amp;$B$6,Raw!$A$6:$A$2026,0),MATCH('Response times'!S$6,Raw!$H$5:$CC$5,0))/60/60,"-")</f>
        <v>162098.03805555555</v>
      </c>
      <c r="T14" s="96">
        <f>IFERROR(INDEX(Raw!$H$6:$CC$2026,MATCH($B14&amp;$C14&amp;$B$6,Raw!$A$6:$A$2026,0),MATCH('Response times'!T$6,Raw!$H$5:$CC$5,0))/60/60/24,"-")</f>
        <v>1.8102952665907647E-2</v>
      </c>
      <c r="U14" s="96">
        <f>IFERROR(INDEX(Raw!$H$6:$CC$2026,MATCH($B14&amp;$C14&amp;$B$6,Raw!$A$6:$A$2026,0),MATCH('Response times'!U$6,Raw!$H$5:$CC$5,0))/60/60/24,"-")</f>
        <v>3.8574125061758509E-2</v>
      </c>
      <c r="V14" s="31"/>
      <c r="W14" s="31">
        <f>IFERROR(INDEX(Raw!$H$6:$CC$2026,MATCH($B14&amp;$C14&amp;$B$6,Raw!$A$6:$A$2026,0),MATCH('Response times'!W$6,Raw!$H$5:$CC$5,0)),"-")</f>
        <v>177982</v>
      </c>
      <c r="X14" s="31"/>
      <c r="Y14" s="31">
        <f>IFERROR(INDEX(Raw!$H$6:$CC$2026,MATCH($B14&amp;$C14&amp;$B$6,Raw!$A$6:$A$2026,0),MATCH('Response times'!Y$6,Raw!$H$5:$CC$5,0))/60/60,"-")</f>
        <v>186993.17055555555</v>
      </c>
      <c r="Z14" s="96">
        <f>IFERROR(INDEX(Raw!$H$6:$CC$2026,MATCH($B14&amp;$C14&amp;$B$6,Raw!$A$6:$A$2026,0),MATCH('Response times'!Z$6,Raw!$H$5:$CC$5,0))/60/60/24,"-")</f>
        <v>4.3776236397396827E-2</v>
      </c>
      <c r="AA14" s="96">
        <f>IFERROR(INDEX(Raw!$H$6:$CC$2026,MATCH($B14&amp;$C14&amp;$B$6,Raw!$A$6:$A$2026,0),MATCH('Response times'!AA$6,Raw!$H$5:$CC$5,0))/60/60/24,"-")</f>
        <v>0.10297996543657972</v>
      </c>
      <c r="AB14" s="31"/>
      <c r="AC14" s="31">
        <f>IFERROR(INDEX(Raw!$H$6:$CC$2026,MATCH($B14&amp;$C14&amp;$B$6,Raw!$A$6:$A$2026,0),MATCH('Response times'!AC$6,Raw!$H$5:$CC$5,0)),"-")</f>
        <v>20024</v>
      </c>
      <c r="AD14" s="31"/>
      <c r="AE14" s="31">
        <f>IFERROR(INDEX(Raw!$H$6:$CC$2026,MATCH($B14&amp;$C14&amp;$B$6,Raw!$A$6:$A$2026,0),MATCH('Response times'!AE$6,Raw!$H$5:$CC$5,0))/60/60,"-")</f>
        <v>29185.25277777778</v>
      </c>
      <c r="AF14" s="96">
        <f>IFERROR(INDEX(Raw!$H$6:$CC$2026,MATCH($B14&amp;$C14&amp;$B$6,Raw!$A$6:$A$2026,0),MATCH('Response times'!AF$6,Raw!$H$5:$CC$5,0))/60/60/24,"-")</f>
        <v>6.0729734272576608E-2</v>
      </c>
      <c r="AG14" s="96">
        <f>IFERROR(INDEX(Raw!$H$6:$CC$2026,MATCH($B14&amp;$C14&amp;$B$6,Raw!$A$6:$A$2026,0),MATCH('Response times'!AG$6,Raw!$H$5:$CC$5,0))/60/60/24,"-")</f>
        <v>0.13612087312354801</v>
      </c>
    </row>
    <row r="15" spans="1:33" x14ac:dyDescent="0.2">
      <c r="A15" s="82"/>
      <c r="B15" s="16" t="str">
        <f t="shared" si="0"/>
        <v>2017-18</v>
      </c>
      <c r="C15" s="7" t="s">
        <v>578</v>
      </c>
      <c r="D15" s="181"/>
      <c r="E15" s="31">
        <f>IFERROR(INDEX(Raw!$H$6:$CC$2026,MATCH($B15&amp;$C15&amp;$B$6,Raw!$A$6:$A$2026,0),MATCH('Response times'!E$6,Raw!$H$5:$CC$5,0)),"-")</f>
        <v>52766</v>
      </c>
      <c r="F15" s="31"/>
      <c r="G15" s="31">
        <f>IFERROR(INDEX(Raw!$H$6:$CC$2026,MATCH($B15&amp;$C15&amp;$B$6,Raw!$A$6:$A$2026,0),MATCH('Response times'!G$6,Raw!$H$5:$CC$5,0))/60/60,"-")</f>
        <v>7284.1355555555556</v>
      </c>
      <c r="H15" s="96">
        <f>IFERROR(INDEX(Raw!$H$6:$CC$2026,MATCH($B15&amp;$C15&amp;$B$6,Raw!$A$6:$A$2026,0),MATCH('Response times'!H$6,Raw!$H$5:$CC$5,0))/60/60/24,"-")</f>
        <v>5.7519169190036789E-3</v>
      </c>
      <c r="I15" s="96">
        <f>IFERROR(INDEX(Raw!$H$6:$CC$2026,MATCH($B15&amp;$C15&amp;$B$6,Raw!$A$6:$A$2026,0),MATCH('Response times'!I$6,Raw!$H$5:$CC$5,0))/60/60/24,"-")</f>
        <v>9.9178002968381713E-3</v>
      </c>
      <c r="J15" s="31"/>
      <c r="K15" s="31">
        <f>IFERROR(INDEX(Raw!$H$6:$CC$2026,MATCH($B15&amp;$C15&amp;$B$6,Raw!$A$6:$A$2026,0),MATCH('Response times'!K$6,Raw!$H$5:$CC$5,0)),"-")</f>
        <v>36035</v>
      </c>
      <c r="L15" s="31"/>
      <c r="M15" s="31">
        <f>IFERROR(INDEX(Raw!$H$6:$CC$2026,MATCH($B15&amp;$C15&amp;$B$6,Raw!$A$6:$A$2026,0),MATCH('Response times'!M$6,Raw!$H$5:$CC$5,0))/60/60,"-")</f>
        <v>8261.434444444445</v>
      </c>
      <c r="N15" s="96">
        <f>IFERROR(INDEX(Raw!$H$6:$CC$2026,MATCH($B15&amp;$C15&amp;$B$6,Raw!$A$6:$A$2026,0),MATCH('Response times'!N$6,Raw!$H$5:$CC$5,0))/60/60/24,"-")</f>
        <v>9.5525582124374956E-3</v>
      </c>
      <c r="O15" s="96">
        <f>IFERROR(INDEX(Raw!$H$6:$CC$2026,MATCH($B15&amp;$C15&amp;$B$6,Raw!$A$6:$A$2026,0),MATCH('Response times'!O$6,Raw!$H$5:$CC$5,0))/60/60/24,"-")</f>
        <v>1.8184076438030928E-2</v>
      </c>
      <c r="P15" s="31"/>
      <c r="Q15" s="31">
        <f>IFERROR(INDEX(Raw!$H$6:$CC$2026,MATCH($B15&amp;$C15&amp;$B$6,Raw!$A$6:$A$2026,0),MATCH('Response times'!Q$6,Raw!$H$5:$CC$5,0)),"-")</f>
        <v>328216</v>
      </c>
      <c r="R15" s="31"/>
      <c r="S15" s="31">
        <f>IFERROR(INDEX(Raw!$H$6:$CC$2026,MATCH($B15&amp;$C15&amp;$B$6,Raw!$A$6:$A$2026,0),MATCH('Response times'!S$6,Raw!$H$5:$CC$5,0))/60/60,"-")</f>
        <v>139968.58694444445</v>
      </c>
      <c r="T15" s="96">
        <f>IFERROR(INDEX(Raw!$H$6:$CC$2026,MATCH($B15&amp;$C15&amp;$B$6,Raw!$A$6:$A$2026,0),MATCH('Response times'!T$6,Raw!$H$5:$CC$5,0))/60/60/24,"-")</f>
        <v>1.7768860920913416E-2</v>
      </c>
      <c r="U15" s="96">
        <f>IFERROR(INDEX(Raw!$H$6:$CC$2026,MATCH($B15&amp;$C15&amp;$B$6,Raw!$A$6:$A$2026,0),MATCH('Response times'!U$6,Raw!$H$5:$CC$5,0))/60/60/24,"-")</f>
        <v>3.7481131405729652E-2</v>
      </c>
      <c r="V15" s="31"/>
      <c r="W15" s="31">
        <f>IFERROR(INDEX(Raw!$H$6:$CC$2026,MATCH($B15&amp;$C15&amp;$B$6,Raw!$A$6:$A$2026,0),MATCH('Response times'!W$6,Raw!$H$5:$CC$5,0)),"-")</f>
        <v>162470</v>
      </c>
      <c r="X15" s="31"/>
      <c r="Y15" s="31">
        <f>IFERROR(INDEX(Raw!$H$6:$CC$2026,MATCH($B15&amp;$C15&amp;$B$6,Raw!$A$6:$A$2026,0),MATCH('Response times'!Y$6,Raw!$H$5:$CC$5,0))/60/60,"-")</f>
        <v>185856.04499999998</v>
      </c>
      <c r="Z15" s="96">
        <f>IFERROR(INDEX(Raw!$H$6:$CC$2026,MATCH($B15&amp;$C15&amp;$B$6,Raw!$A$6:$A$2026,0),MATCH('Response times'!Z$6,Raw!$H$5:$CC$5,0))/60/60/24,"-")</f>
        <v>4.7664195697667257E-2</v>
      </c>
      <c r="AA15" s="96">
        <f>IFERROR(INDEX(Raw!$H$6:$CC$2026,MATCH($B15&amp;$C15&amp;$B$6,Raw!$A$6:$A$2026,0),MATCH('Response times'!AA$6,Raw!$H$5:$CC$5,0))/60/60/24,"-")</f>
        <v>0.11220916062281583</v>
      </c>
      <c r="AB15" s="31"/>
      <c r="AC15" s="31">
        <f>IFERROR(INDEX(Raw!$H$6:$CC$2026,MATCH($B15&amp;$C15&amp;$B$6,Raw!$A$6:$A$2026,0),MATCH('Response times'!AC$6,Raw!$H$5:$CC$5,0)),"-")</f>
        <v>17534</v>
      </c>
      <c r="AD15" s="31"/>
      <c r="AE15" s="31">
        <f>IFERROR(INDEX(Raw!$H$6:$CC$2026,MATCH($B15&amp;$C15&amp;$B$6,Raw!$A$6:$A$2026,0),MATCH('Response times'!AE$6,Raw!$H$5:$CC$5,0))/60/60,"-")</f>
        <v>27358.895555555555</v>
      </c>
      <c r="AF15" s="96">
        <f>IFERROR(INDEX(Raw!$H$6:$CC$2026,MATCH($B15&amp;$C15&amp;$B$6,Raw!$A$6:$A$2026,0),MATCH('Response times'!AF$6,Raw!$H$5:$CC$5,0))/60/60/24,"-")</f>
        <v>6.501391476454213E-2</v>
      </c>
      <c r="AG15" s="96">
        <f>IFERROR(INDEX(Raw!$H$6:$CC$2026,MATCH($B15&amp;$C15&amp;$B$6,Raw!$A$6:$A$2026,0),MATCH('Response times'!AG$6,Raw!$H$5:$CC$5,0))/60/60/24,"-")</f>
        <v>0.14572014451288293</v>
      </c>
    </row>
    <row r="16" spans="1:33" s="7" customFormat="1" collapsed="1" x14ac:dyDescent="0.2">
      <c r="A16" s="82"/>
      <c r="B16" s="16" t="str">
        <f t="shared" si="0"/>
        <v>2017-18</v>
      </c>
      <c r="C16" s="34" t="s">
        <v>579</v>
      </c>
      <c r="D16" s="182"/>
      <c r="E16" s="31">
        <f>IFERROR(INDEX(Raw!$H$6:$CC$2026,MATCH($B16&amp;$C16&amp;$B$6,Raw!$A$6:$A$2026,0),MATCH('Response times'!E$6,Raw!$H$5:$CC$5,0)),"-")</f>
        <v>58932</v>
      </c>
      <c r="F16" s="31"/>
      <c r="G16" s="31">
        <f>IFERROR(INDEX(Raw!$H$6:$CC$2026,MATCH($B16&amp;$C16&amp;$B$6,Raw!$A$6:$A$2026,0),MATCH('Response times'!G$6,Raw!$H$5:$CC$5,0))/60/60,"-")</f>
        <v>8423.2366666666676</v>
      </c>
      <c r="H16" s="96">
        <f>IFERROR(INDEX(Raw!$H$6:$CC$2026,MATCH($B16&amp;$C16&amp;$B$6,Raw!$A$6:$A$2026,0),MATCH('Response times'!H$6,Raw!$H$5:$CC$5,0))/60/60/24,"-")</f>
        <v>5.9554774052203293E-3</v>
      </c>
      <c r="I16" s="96">
        <f>IFERROR(INDEX(Raw!$H$6:$CC$2026,MATCH($B16&amp;$C16&amp;$B$6,Raw!$A$6:$A$2026,0),MATCH('Response times'!I$6,Raw!$H$5:$CC$5,0))/60/60/24,"-")</f>
        <v>1.0373427291278586E-2</v>
      </c>
      <c r="J16" s="31"/>
      <c r="K16" s="31">
        <f>IFERROR(INDEX(Raw!$H$6:$CC$2026,MATCH($B16&amp;$C16&amp;$B$6,Raw!$A$6:$A$2026,0),MATCH('Response times'!K$6,Raw!$H$5:$CC$5,0)),"-")</f>
        <v>39934</v>
      </c>
      <c r="L16" s="31"/>
      <c r="M16" s="31">
        <f>IFERROR(INDEX(Raw!$H$6:$CC$2026,MATCH($B16&amp;$C16&amp;$B$6,Raw!$A$6:$A$2026,0),MATCH('Response times'!M$6,Raw!$H$5:$CC$5,0))/60/60,"-")</f>
        <v>9392.8808333333327</v>
      </c>
      <c r="N16" s="96">
        <f>IFERROR(INDEX(Raw!$H$6:$CC$2026,MATCH($B16&amp;$C16&amp;$B$6,Raw!$A$6:$A$2026,0),MATCH('Response times'!N$6,Raw!$H$5:$CC$5,0))/60/60/24,"-")</f>
        <v>9.8004215636355533E-3</v>
      </c>
      <c r="O16" s="96">
        <f>IFERROR(INDEX(Raw!$H$6:$CC$2026,MATCH($B16&amp;$C16&amp;$B$6,Raw!$A$6:$A$2026,0),MATCH('Response times'!O$6,Raw!$H$5:$CC$5,0))/60/60/24,"-")</f>
        <v>1.8441279094301894E-2</v>
      </c>
      <c r="P16" s="31"/>
      <c r="Q16" s="31">
        <f>IFERROR(INDEX(Raw!$H$6:$CC$2026,MATCH($B16&amp;$C16&amp;$B$6,Raw!$A$6:$A$2026,0),MATCH('Response times'!Q$6,Raw!$H$5:$CC$5,0)),"-")</f>
        <v>371274</v>
      </c>
      <c r="R16" s="31"/>
      <c r="S16" s="31">
        <f>IFERROR(INDEX(Raw!$H$6:$CC$2026,MATCH($B16&amp;$C16&amp;$B$6,Raw!$A$6:$A$2026,0),MATCH('Response times'!S$6,Raw!$H$5:$CC$5,0))/60/60,"-")</f>
        <v>171646.42666666667</v>
      </c>
      <c r="T16" s="96">
        <f>IFERROR(INDEX(Raw!$H$6:$CC$2026,MATCH($B16&amp;$C16&amp;$B$6,Raw!$A$6:$A$2026,0),MATCH('Response times'!T$6,Raw!$H$5:$CC$5,0))/60/60/24,"-")</f>
        <v>1.9263224584658348E-2</v>
      </c>
      <c r="U16" s="96">
        <f>IFERROR(INDEX(Raw!$H$6:$CC$2026,MATCH($B16&amp;$C16&amp;$B$6,Raw!$A$6:$A$2026,0),MATCH('Response times'!U$6,Raw!$H$5:$CC$5,0))/60/60/24,"-")</f>
        <v>4.1165362529749915E-2</v>
      </c>
      <c r="V16" s="31"/>
      <c r="W16" s="31">
        <f>IFERROR(INDEX(Raw!$H$6:$CC$2026,MATCH($B16&amp;$C16&amp;$B$6,Raw!$A$6:$A$2026,0),MATCH('Response times'!W$6,Raw!$H$5:$CC$5,0)),"-")</f>
        <v>172617</v>
      </c>
      <c r="X16" s="31"/>
      <c r="Y16" s="31">
        <f>IFERROR(INDEX(Raw!$H$6:$CC$2026,MATCH($B16&amp;$C16&amp;$B$6,Raw!$A$6:$A$2026,0),MATCH('Response times'!Y$6,Raw!$H$5:$CC$5,0))/60/60,"-")</f>
        <v>216443.41083333333</v>
      </c>
      <c r="Z16" s="96">
        <f>IFERROR(INDEX(Raw!$H$6:$CC$2026,MATCH($B16&amp;$C16&amp;$B$6,Raw!$A$6:$A$2026,0),MATCH('Response times'!Z$6,Raw!$H$5:$CC$5,0))/60/60/24,"-")</f>
        <v>5.2245580976316867E-2</v>
      </c>
      <c r="AA16" s="96">
        <f>IFERROR(INDEX(Raw!$H$6:$CC$2026,MATCH($B16&amp;$C16&amp;$B$6,Raw!$A$6:$A$2026,0),MATCH('Response times'!AA$6,Raw!$H$5:$CC$5,0))/60/60/24,"-")</f>
        <v>0.12472589646120862</v>
      </c>
      <c r="AB16" s="31"/>
      <c r="AC16" s="31">
        <f>IFERROR(INDEX(Raw!$H$6:$CC$2026,MATCH($B16&amp;$C16&amp;$B$6,Raw!$A$6:$A$2026,0),MATCH('Response times'!AC$6,Raw!$H$5:$CC$5,0)),"-")</f>
        <v>18387</v>
      </c>
      <c r="AD16" s="31"/>
      <c r="AE16" s="31">
        <f>IFERROR(INDEX(Raw!$H$6:$CC$2026,MATCH($B16&amp;$C16&amp;$B$6,Raw!$A$6:$A$2026,0),MATCH('Response times'!AE$6,Raw!$H$5:$CC$5,0))/60/60,"-")</f>
        <v>29893.996111111112</v>
      </c>
      <c r="AF16" s="96">
        <f>IFERROR(INDEX(Raw!$H$6:$CC$2026,MATCH($B16&amp;$C16&amp;$B$6,Raw!$A$6:$A$2026,0),MATCH('Response times'!AF$6,Raw!$H$5:$CC$5,0))/60/60/24,"-")</f>
        <v>6.7742599189443434E-2</v>
      </c>
      <c r="AG16" s="96">
        <f>IFERROR(INDEX(Raw!$H$6:$CC$2026,MATCH($B16&amp;$C16&amp;$B$6,Raw!$A$6:$A$2026,0),MATCH('Response times'!AG$6,Raw!$H$5:$CC$5,0))/60/60/24,"-")</f>
        <v>0.15095292706300142</v>
      </c>
    </row>
    <row r="17" spans="1:36" s="7" customFormat="1" ht="18" x14ac:dyDescent="0.25">
      <c r="A17" s="82"/>
      <c r="B17" s="147" t="str">
        <f t="shared" si="0"/>
        <v>2018-19</v>
      </c>
      <c r="C17" s="7" t="s">
        <v>833</v>
      </c>
      <c r="D17" s="183"/>
      <c r="E17" s="31">
        <f>IFERROR(INDEX(Raw!$H$6:$CC$2026,MATCH($B17&amp;$C17&amp;$B$6,Raw!$A$6:$A$2026,0),MATCH('Response times'!E$6,Raw!$H$5:$CC$5,0)),"-")</f>
        <v>53634</v>
      </c>
      <c r="F17" s="31"/>
      <c r="G17" s="31">
        <f>IFERROR(INDEX(Raw!$H$6:$CC$2026,MATCH($B17&amp;$C17&amp;$B$6,Raw!$A$6:$A$2026,0),MATCH('Response times'!G$6,Raw!$H$5:$CC$5,0))/60/60,"-")</f>
        <v>6829.4188888888893</v>
      </c>
      <c r="H17" s="96">
        <f>IFERROR(INDEX(Raw!$H$6:$CC$2026,MATCH($B17&amp;$C17&amp;$B$6,Raw!$A$6:$A$2026,0),MATCH('Response times'!H$6,Raw!$H$5:$CC$5,0))/60/60/24,"-")</f>
        <v>5.3055733372556653E-3</v>
      </c>
      <c r="I17" s="96">
        <f>IFERROR(INDEX(Raw!$H$6:$CC$2026,MATCH($B17&amp;$C17&amp;$B$6,Raw!$A$6:$A$2026,0),MATCH('Response times'!I$6,Raw!$H$5:$CC$5,0))/60/60/24,"-")</f>
        <v>9.3286182479604563E-3</v>
      </c>
      <c r="J17" s="31"/>
      <c r="K17" s="31">
        <f>IFERROR(INDEX(Raw!$H$6:$CC$2026,MATCH($B17&amp;$C17&amp;$B$6,Raw!$A$6:$A$2026,0),MATCH('Response times'!K$6,Raw!$H$5:$CC$5,0)),"-")</f>
        <v>36607</v>
      </c>
      <c r="L17" s="31"/>
      <c r="M17" s="31">
        <f>IFERROR(INDEX(Raw!$H$6:$CC$2026,MATCH($B17&amp;$C17&amp;$B$6,Raw!$A$6:$A$2026,0),MATCH('Response times'!M$6,Raw!$H$5:$CC$5,0))/60/60,"-")</f>
        <v>7416.6427777777772</v>
      </c>
      <c r="N17" s="96">
        <f>IFERROR(INDEX(Raw!$H$6:$CC$2026,MATCH($B17&amp;$C17&amp;$B$6,Raw!$A$6:$A$2026,0),MATCH('Response times'!N$6,Raw!$H$5:$CC$5,0))/60/60/24,"-")</f>
        <v>8.441740170115208E-3</v>
      </c>
      <c r="O17" s="96">
        <f>IFERROR(INDEX(Raw!$H$6:$CC$2026,MATCH($B17&amp;$C17&amp;$B$6,Raw!$A$6:$A$2026,0),MATCH('Response times'!O$6,Raw!$H$5:$CC$5,0))/60/60/24,"-")</f>
        <v>1.5449124787912452E-2</v>
      </c>
      <c r="P17" s="31"/>
      <c r="Q17" s="31">
        <f>IFERROR(INDEX(Raw!$H$6:$CC$2026,MATCH($B17&amp;$C17&amp;$B$6,Raw!$A$6:$A$2026,0),MATCH('Response times'!Q$6,Raw!$H$5:$CC$5,0)),"-")</f>
        <v>334113</v>
      </c>
      <c r="R17" s="31"/>
      <c r="S17" s="31">
        <f>IFERROR(INDEX(Raw!$H$6:$CC$2026,MATCH($B17&amp;$C17&amp;$B$6,Raw!$A$6:$A$2026,0),MATCH('Response times'!S$6,Raw!$H$5:$CC$5,0))/60/60,"-")</f>
        <v>112741.77638888889</v>
      </c>
      <c r="T17" s="96">
        <f>IFERROR(INDEX(Raw!$H$6:$CC$2026,MATCH($B17&amp;$C17&amp;$B$6,Raw!$A$6:$A$2026,0),MATCH('Response times'!T$6,Raw!$H$5:$CC$5,0))/60/60/24,"-")</f>
        <v>1.4059836091991943E-2</v>
      </c>
      <c r="U17" s="96">
        <f>IFERROR(INDEX(Raw!$H$6:$CC$2026,MATCH($B17&amp;$C17&amp;$B$6,Raw!$A$6:$A$2026,0),MATCH('Response times'!U$6,Raw!$H$5:$CC$5,0))/60/60/24,"-")</f>
        <v>2.8944972050651305E-2</v>
      </c>
      <c r="V17" s="31"/>
      <c r="W17" s="31">
        <f>IFERROR(INDEX(Raw!$H$6:$CC$2026,MATCH($B17&amp;$C17&amp;$B$6,Raw!$A$6:$A$2026,0),MATCH('Response times'!W$6,Raw!$H$5:$CC$5,0)),"-")</f>
        <v>177872</v>
      </c>
      <c r="X17" s="31"/>
      <c r="Y17" s="31">
        <f>IFERROR(INDEX(Raw!$H$6:$CC$2026,MATCH($B17&amp;$C17&amp;$B$6,Raw!$A$6:$A$2026,0),MATCH('Response times'!Y$6,Raw!$H$5:$CC$5,0))/60/60,"-")</f>
        <v>147156.44166666668</v>
      </c>
      <c r="Z17" s="96">
        <f>IFERROR(INDEX(Raw!$H$6:$CC$2026,MATCH($B17&amp;$C17&amp;$B$6,Raw!$A$6:$A$2026,0),MATCH('Response times'!Z$6,Raw!$H$5:$CC$5,0))/60/60/24,"-")</f>
        <v>3.4471521109436999E-2</v>
      </c>
      <c r="AA17" s="96">
        <f>IFERROR(INDEX(Raw!$H$6:$CC$2026,MATCH($B17&amp;$C17&amp;$B$6,Raw!$A$6:$A$2026,0),MATCH('Response times'!AA$6,Raw!$H$5:$CC$5,0))/60/60/24,"-")</f>
        <v>8.0416020329537846E-2</v>
      </c>
      <c r="AB17" s="31"/>
      <c r="AC17" s="31">
        <f>IFERROR(INDEX(Raw!$H$6:$CC$2026,MATCH($B17&amp;$C17&amp;$B$6,Raw!$A$6:$A$2026,0),MATCH('Response times'!AC$6,Raw!$H$5:$CC$5,0)),"-")</f>
        <v>19136</v>
      </c>
      <c r="AD17" s="31"/>
      <c r="AE17" s="31">
        <f>IFERROR(INDEX(Raw!$H$6:$CC$2026,MATCH($B17&amp;$C17&amp;$B$6,Raw!$A$6:$A$2026,0),MATCH('Response times'!AE$6,Raw!$H$5:$CC$5,0))/60/60,"-")</f>
        <v>23480.435833333333</v>
      </c>
      <c r="AF17" s="96">
        <f>IFERROR(INDEX(Raw!$H$6:$CC$2026,MATCH($B17&amp;$C17&amp;$B$6,Raw!$A$6:$A$2026,0),MATCH('Response times'!AF$6,Raw!$H$5:$CC$5,0))/60/60/24,"-")</f>
        <v>5.1126227688939985E-2</v>
      </c>
      <c r="AG17" s="96">
        <f>IFERROR(INDEX(Raw!$H$6:$CC$2026,MATCH($B17&amp;$C17&amp;$B$6,Raw!$A$6:$A$2026,0),MATCH('Response times'!AG$6,Raw!$H$5:$CC$5,0))/60/60/24,"-")</f>
        <v>0.11322052844938374</v>
      </c>
    </row>
    <row r="18" spans="1:36" s="7" customFormat="1" x14ac:dyDescent="0.2">
      <c r="A18" s="82"/>
      <c r="B18" s="16" t="str">
        <f t="shared" si="0"/>
        <v>2018-19</v>
      </c>
      <c r="C18" s="7" t="s">
        <v>834</v>
      </c>
      <c r="D18" s="182"/>
      <c r="E18" s="31">
        <f>IFERROR(INDEX(Raw!$H$6:$CC$2026,MATCH($B18&amp;$C18&amp;$B$6,Raw!$A$6:$A$2026,0),MATCH('Response times'!E$6,Raw!$H$5:$CC$5,0)),"-")</f>
        <v>57336</v>
      </c>
      <c r="F18" s="31"/>
      <c r="G18" s="31">
        <f>IFERROR(INDEX(Raw!$H$6:$CC$2026,MATCH($B18&amp;$C18&amp;$B$6,Raw!$A$6:$A$2026,0),MATCH('Response times'!G$6,Raw!$H$5:$CC$5,0))/60/60,"-")</f>
        <v>7408.6333333333332</v>
      </c>
      <c r="H18" s="96">
        <f>IFERROR(INDEX(Raw!$H$6:$CC$2026,MATCH($B18&amp;$C18&amp;$B$6,Raw!$A$6:$A$2026,0),MATCH('Response times'!H$6,Raw!$H$5:$CC$5,0))/60/60/24,"-")</f>
        <v>5.383930786164985E-3</v>
      </c>
      <c r="I18" s="96">
        <f>IFERROR(INDEX(Raw!$H$6:$CC$2026,MATCH($B18&amp;$C18&amp;$B$6,Raw!$A$6:$A$2026,0),MATCH('Response times'!I$6,Raw!$H$5:$CC$5,0))/60/60/24,"-")</f>
        <v>9.4139700462898355E-3</v>
      </c>
      <c r="J18" s="31"/>
      <c r="K18" s="31">
        <f>IFERROR(INDEX(Raw!$H$6:$CC$2026,MATCH($B18&amp;$C18&amp;$B$6,Raw!$A$6:$A$2026,0),MATCH('Response times'!K$6,Raw!$H$5:$CC$5,0)),"-")</f>
        <v>39196</v>
      </c>
      <c r="L18" s="31"/>
      <c r="M18" s="31">
        <f>IFERROR(INDEX(Raw!$H$6:$CC$2026,MATCH($B18&amp;$C18&amp;$B$6,Raw!$A$6:$A$2026,0),MATCH('Response times'!M$6,Raw!$H$5:$CC$5,0))/60/60,"-")</f>
        <v>8145.5808333333325</v>
      </c>
      <c r="N18" s="96">
        <f>IFERROR(INDEX(Raw!$H$6:$CC$2026,MATCH($B18&amp;$C18&amp;$B$6,Raw!$A$6:$A$2026,0),MATCH('Response times'!N$6,Raw!$H$5:$CC$5,0))/60/60/24,"-")</f>
        <v>8.6590264667029508E-3</v>
      </c>
      <c r="O18" s="96">
        <f>IFERROR(INDEX(Raw!$H$6:$CC$2026,MATCH($B18&amp;$C18&amp;$B$6,Raw!$A$6:$A$2026,0),MATCH('Response times'!O$6,Raw!$H$5:$CC$5,0))/60/60/24,"-")</f>
        <v>1.6064047068294948E-2</v>
      </c>
      <c r="P18" s="31"/>
      <c r="Q18" s="31">
        <f>IFERROR(INDEX(Raw!$H$6:$CC$2026,MATCH($B18&amp;$C18&amp;$B$6,Raw!$A$6:$A$2026,0),MATCH('Response times'!Q$6,Raw!$H$5:$CC$5,0)),"-")</f>
        <v>353865</v>
      </c>
      <c r="R18" s="31"/>
      <c r="S18" s="31">
        <f>IFERROR(INDEX(Raw!$H$6:$CC$2026,MATCH($B18&amp;$C18&amp;$B$6,Raw!$A$6:$A$2026,0),MATCH('Response times'!S$6,Raw!$H$5:$CC$5,0))/60/60,"-")</f>
        <v>125523.42527777777</v>
      </c>
      <c r="T18" s="96">
        <f>IFERROR(INDEX(Raw!$H$6:$CC$2026,MATCH($B18&amp;$C18&amp;$B$6,Raw!$A$6:$A$2026,0),MATCH('Response times'!T$6,Raw!$H$5:$CC$5,0))/60/60/24,"-")</f>
        <v>1.4780050923113073E-2</v>
      </c>
      <c r="U18" s="96">
        <f>IFERROR(INDEX(Raw!$H$6:$CC$2026,MATCH($B18&amp;$C18&amp;$B$6,Raw!$A$6:$A$2026,0),MATCH('Response times'!U$6,Raw!$H$5:$CC$5,0))/60/60/24,"-")</f>
        <v>3.060705203281645E-2</v>
      </c>
      <c r="V18" s="31"/>
      <c r="W18" s="31">
        <f>IFERROR(INDEX(Raw!$H$6:$CC$2026,MATCH($B18&amp;$C18&amp;$B$6,Raw!$A$6:$A$2026,0),MATCH('Response times'!W$6,Raw!$H$5:$CC$5,0)),"-")</f>
        <v>186037</v>
      </c>
      <c r="X18" s="31"/>
      <c r="Y18" s="31">
        <f>IFERROR(INDEX(Raw!$H$6:$CC$2026,MATCH($B18&amp;$C18&amp;$B$6,Raw!$A$6:$A$2026,0),MATCH('Response times'!Y$6,Raw!$H$5:$CC$5,0))/60/60,"-")</f>
        <v>180533.2111111111</v>
      </c>
      <c r="Z18" s="96">
        <f>IFERROR(INDEX(Raw!$H$6:$CC$2026,MATCH($B18&amp;$C18&amp;$B$6,Raw!$A$6:$A$2026,0),MATCH('Response times'!Z$6,Raw!$H$5:$CC$5,0))/60/60/24,"-")</f>
        <v>4.0433984259204511E-2</v>
      </c>
      <c r="AA18" s="96">
        <f>IFERROR(INDEX(Raw!$H$6:$CC$2026,MATCH($B18&amp;$C18&amp;$B$6,Raw!$A$6:$A$2026,0),MATCH('Response times'!AA$6,Raw!$H$5:$CC$5,0))/60/60/24,"-")</f>
        <v>9.4738140625749687E-2</v>
      </c>
      <c r="AB18" s="31"/>
      <c r="AC18" s="31">
        <f>IFERROR(INDEX(Raw!$H$6:$CC$2026,MATCH($B18&amp;$C18&amp;$B$6,Raw!$A$6:$A$2026,0),MATCH('Response times'!AC$6,Raw!$H$5:$CC$5,0)),"-")</f>
        <v>19664</v>
      </c>
      <c r="AD18" s="31"/>
      <c r="AE18" s="31">
        <f>IFERROR(INDEX(Raw!$H$6:$CC$2026,MATCH($B18&amp;$C18&amp;$B$6,Raw!$A$6:$A$2026,0),MATCH('Response times'!AE$6,Raw!$H$5:$CC$5,0))/60/60,"-")</f>
        <v>28007.546666666669</v>
      </c>
      <c r="AF18" s="96">
        <f>IFERROR(INDEX(Raw!$H$6:$CC$2026,MATCH($B18&amp;$C18&amp;$B$6,Raw!$A$6:$A$2026,0),MATCH('Response times'!AF$6,Raw!$H$5:$CC$5,0))/60/60/24,"-")</f>
        <v>5.9346069523551211E-2</v>
      </c>
      <c r="AG18" s="96">
        <f>IFERROR(INDEX(Raw!$H$6:$CC$2026,MATCH($B18&amp;$C18&amp;$B$6,Raw!$A$6:$A$2026,0),MATCH('Response times'!AG$6,Raw!$H$5:$CC$5,0))/60/60/24,"-")</f>
        <v>0.13205052462386616</v>
      </c>
    </row>
    <row r="19" spans="1:36" s="7" customFormat="1" x14ac:dyDescent="0.2">
      <c r="A19" s="82"/>
      <c r="B19" s="16" t="str">
        <f t="shared" si="0"/>
        <v>2018-19</v>
      </c>
      <c r="C19" s="34" t="s">
        <v>835</v>
      </c>
      <c r="D19" s="182"/>
      <c r="E19" s="31">
        <f>IFERROR(INDEX(Raw!$H$6:$CC$2026,MATCH($B19&amp;$C19&amp;$B$6,Raw!$A$6:$A$2026,0),MATCH('Response times'!E$6,Raw!$H$5:$CC$5,0)),"-")</f>
        <v>55660</v>
      </c>
      <c r="F19" s="31"/>
      <c r="G19" s="31">
        <f>IFERROR(INDEX(Raw!$H$6:$CC$2026,MATCH($B19&amp;$C19&amp;$B$6,Raw!$A$6:$A$2026,0),MATCH('Response times'!G$6,Raw!$H$5:$CC$5,0))/60/60,"-")</f>
        <v>7063.9594444444438</v>
      </c>
      <c r="H19" s="96">
        <f>IFERROR(INDEX(Raw!$H$6:$CC$2026,MATCH($B19&amp;$C19&amp;$B$6,Raw!$A$6:$A$2026,0),MATCH('Response times'!H$6,Raw!$H$5:$CC$5,0))/60/60/24,"-")</f>
        <v>5.288028090523149E-3</v>
      </c>
      <c r="I19" s="96">
        <f>IFERROR(INDEX(Raw!$H$6:$CC$2026,MATCH($B19&amp;$C19&amp;$B$6,Raw!$A$6:$A$2026,0),MATCH('Response times'!I$6,Raw!$H$5:$CC$5,0))/60/60/24,"-")</f>
        <v>9.2407933501683498E-3</v>
      </c>
      <c r="J19" s="31"/>
      <c r="K19" s="31">
        <f>IFERROR(INDEX(Raw!$H$6:$CC$2026,MATCH($B19&amp;$C19&amp;$B$6,Raw!$A$6:$A$2026,0),MATCH('Response times'!K$6,Raw!$H$5:$CC$5,0)),"-")</f>
        <v>37839</v>
      </c>
      <c r="L19" s="31"/>
      <c r="M19" s="31">
        <f>IFERROR(INDEX(Raw!$H$6:$CC$2026,MATCH($B19&amp;$C19&amp;$B$6,Raw!$A$6:$A$2026,0),MATCH('Response times'!M$6,Raw!$H$5:$CC$5,0))/60/60,"-")</f>
        <v>7761.4283333333333</v>
      </c>
      <c r="N19" s="96">
        <f>IFERROR(INDEX(Raw!$H$6:$CC$2026,MATCH($B19&amp;$C19&amp;$B$6,Raw!$A$6:$A$2026,0),MATCH('Response times'!N$6,Raw!$H$5:$CC$5,0))/60/60/24,"-")</f>
        <v>8.5465484611702801E-3</v>
      </c>
      <c r="O19" s="96">
        <f>IFERROR(INDEX(Raw!$H$6:$CC$2026,MATCH($B19&amp;$C19&amp;$B$6,Raw!$A$6:$A$2026,0),MATCH('Response times'!O$6,Raw!$H$5:$CC$5,0))/60/60/24,"-")</f>
        <v>1.5736351102086519E-2</v>
      </c>
      <c r="P19" s="31"/>
      <c r="Q19" s="31">
        <f>IFERROR(INDEX(Raw!$H$6:$CC$2026,MATCH($B19&amp;$C19&amp;$B$6,Raw!$A$6:$A$2026,0),MATCH('Response times'!Q$6,Raw!$H$5:$CC$5,0)),"-")</f>
        <v>342637</v>
      </c>
      <c r="R19" s="31"/>
      <c r="S19" s="31">
        <f>IFERROR(INDEX(Raw!$H$6:$CC$2026,MATCH($B19&amp;$C19&amp;$B$6,Raw!$A$6:$A$2026,0),MATCH('Response times'!S$6,Raw!$H$5:$CC$5,0))/60/60,"-")</f>
        <v>123568.95805555556</v>
      </c>
      <c r="T19" s="96">
        <f>IFERROR(INDEX(Raw!$H$6:$CC$2026,MATCH($B19&amp;$C19&amp;$B$6,Raw!$A$6:$A$2026,0),MATCH('Response times'!T$6,Raw!$H$5:$CC$5,0))/60/60/24,"-")</f>
        <v>1.5026709274387028E-2</v>
      </c>
      <c r="U19" s="96">
        <f>IFERROR(INDEX(Raw!$H$6:$CC$2026,MATCH($B19&amp;$C19&amp;$B$6,Raw!$A$6:$A$2026,0),MATCH('Response times'!U$6,Raw!$H$5:$CC$5,0))/60/60/24,"-")</f>
        <v>3.0954533265093533E-2</v>
      </c>
      <c r="V19" s="31"/>
      <c r="W19" s="31">
        <f>IFERROR(INDEX(Raw!$H$6:$CC$2026,MATCH($B19&amp;$C19&amp;$B$6,Raw!$A$6:$A$2026,0),MATCH('Response times'!W$6,Raw!$H$5:$CC$5,0)),"-")</f>
        <v>178398</v>
      </c>
      <c r="X19" s="31"/>
      <c r="Y19" s="31">
        <f>IFERROR(INDEX(Raw!$H$6:$CC$2026,MATCH($B19&amp;$C19&amp;$B$6,Raw!$A$6:$A$2026,0),MATCH('Response times'!Y$6,Raw!$H$5:$CC$5,0))/60/60,"-")</f>
        <v>179297.37611111111</v>
      </c>
      <c r="Z19" s="96">
        <f>IFERROR(INDEX(Raw!$H$6:$CC$2026,MATCH($B19&amp;$C19&amp;$B$6,Raw!$A$6:$A$2026,0),MATCH('Response times'!Z$6,Raw!$H$5:$CC$5,0))/60/60/24,"-")</f>
        <v>4.1876725101344353E-2</v>
      </c>
      <c r="AA19" s="96">
        <f>IFERROR(INDEX(Raw!$H$6:$CC$2026,MATCH($B19&amp;$C19&amp;$B$6,Raw!$A$6:$A$2026,0),MATCH('Response times'!AA$6,Raw!$H$5:$CC$5,0))/60/60/24,"-")</f>
        <v>9.7760527283356866E-2</v>
      </c>
      <c r="AB19" s="31"/>
      <c r="AC19" s="31">
        <f>IFERROR(INDEX(Raw!$H$6:$CC$2026,MATCH($B19&amp;$C19&amp;$B$6,Raw!$A$6:$A$2026,0),MATCH('Response times'!AC$6,Raw!$H$5:$CC$5,0)),"-")</f>
        <v>17343</v>
      </c>
      <c r="AD19" s="31"/>
      <c r="AE19" s="31">
        <f>IFERROR(INDEX(Raw!$H$6:$CC$2026,MATCH($B19&amp;$C19&amp;$B$6,Raw!$A$6:$A$2026,0),MATCH('Response times'!AE$6,Raw!$H$5:$CC$5,0))/60/60,"-")</f>
        <v>25680.799999999999</v>
      </c>
      <c r="AF19" s="96">
        <f>IFERROR(INDEX(Raw!$H$6:$CC$2026,MATCH($B19&amp;$C19&amp;$B$6,Raw!$A$6:$A$2026,0),MATCH('Response times'!AF$6,Raw!$H$5:$CC$5,0))/60/60/24,"-")</f>
        <v>6.1698283649503159E-2</v>
      </c>
      <c r="AG19" s="96">
        <f>IFERROR(INDEX(Raw!$H$6:$CC$2026,MATCH($B19&amp;$C19&amp;$B$6,Raw!$A$6:$A$2026,0),MATCH('Response times'!AG$6,Raw!$H$5:$CC$5,0))/60/60/24,"-")</f>
        <v>0.13584942345187834</v>
      </c>
    </row>
    <row r="20" spans="1:36" s="7" customFormat="1" ht="18" x14ac:dyDescent="0.25">
      <c r="A20" s="82"/>
      <c r="B20" s="16" t="str">
        <f t="shared" si="0"/>
        <v>2018-19</v>
      </c>
      <c r="C20" s="7" t="s">
        <v>836</v>
      </c>
      <c r="D20" s="183"/>
      <c r="E20" s="31">
        <f>IFERROR(INDEX(Raw!$H$6:$CC$2026,MATCH($B20&amp;$C20&amp;$B$6,Raw!$A$6:$A$2026,0),MATCH('Response times'!E$6,Raw!$H$5:$CC$5,0)),"-")</f>
        <v>57913</v>
      </c>
      <c r="F20" s="31"/>
      <c r="G20" s="31">
        <f>IFERROR(INDEX(Raw!$H$6:$CC$2026,MATCH($B20&amp;$C20&amp;$B$6,Raw!$A$6:$A$2026,0),MATCH('Response times'!G$6,Raw!$H$5:$CC$5,0))/60/60,"-")</f>
        <v>7351.0016666666661</v>
      </c>
      <c r="H20" s="96">
        <f>IFERROR(INDEX(Raw!$H$6:$CC$2026,MATCH($B20&amp;$C20&amp;$B$6,Raw!$A$6:$A$2026,0),MATCH('Response times'!H$6,Raw!$H$5:$CC$5,0))/60/60/24,"-")</f>
        <v>5.288825239775371E-3</v>
      </c>
      <c r="I20" s="96">
        <f>IFERROR(INDEX(Raw!$H$6:$CC$2026,MATCH($B20&amp;$C20&amp;$B$6,Raw!$A$6:$A$2026,0),MATCH('Response times'!I$6,Raw!$H$5:$CC$5,0))/60/60/24,"-")</f>
        <v>9.2032253360884251E-3</v>
      </c>
      <c r="J20" s="31"/>
      <c r="K20" s="31">
        <f>IFERROR(INDEX(Raw!$H$6:$CC$2026,MATCH($B20&amp;$C20&amp;$B$6,Raw!$A$6:$A$2026,0),MATCH('Response times'!K$6,Raw!$H$5:$CC$5,0)),"-")</f>
        <v>39072</v>
      </c>
      <c r="L20" s="31"/>
      <c r="M20" s="31">
        <f>IFERROR(INDEX(Raw!$H$6:$CC$2026,MATCH($B20&amp;$C20&amp;$B$6,Raw!$A$6:$A$2026,0),MATCH('Response times'!M$6,Raw!$H$5:$CC$5,0))/60/60,"-")</f>
        <v>7923.2288888888888</v>
      </c>
      <c r="N20" s="96">
        <f>IFERROR(INDEX(Raw!$H$6:$CC$2026,MATCH($B20&amp;$C20&amp;$B$6,Raw!$A$6:$A$2026,0),MATCH('Response times'!N$6,Raw!$H$5:$CC$5,0))/60/60/24,"-")</f>
        <v>8.4493892566809229E-3</v>
      </c>
      <c r="O20" s="96">
        <f>IFERROR(INDEX(Raw!$H$6:$CC$2026,MATCH($B20&amp;$C20&amp;$B$6,Raw!$A$6:$A$2026,0),MATCH('Response times'!O$6,Raw!$H$5:$CC$5,0))/60/60/24,"-")</f>
        <v>1.5763892147355688E-2</v>
      </c>
      <c r="P20" s="31"/>
      <c r="Q20" s="31">
        <f>IFERROR(INDEX(Raw!$H$6:$CC$2026,MATCH($B20&amp;$C20&amp;$B$6,Raw!$A$6:$A$2026,0),MATCH('Response times'!Q$6,Raw!$H$5:$CC$5,0)),"-")</f>
        <v>365633</v>
      </c>
      <c r="R20" s="31"/>
      <c r="S20" s="31">
        <f>IFERROR(INDEX(Raw!$H$6:$CC$2026,MATCH($B20&amp;$C20&amp;$B$6,Raw!$A$6:$A$2026,0),MATCH('Response times'!S$6,Raw!$H$5:$CC$5,0))/60/60,"-")</f>
        <v>138181.04444444444</v>
      </c>
      <c r="T20" s="96">
        <f>IFERROR(INDEX(Raw!$H$6:$CC$2026,MATCH($B20&amp;$C20&amp;$B$6,Raw!$A$6:$A$2026,0),MATCH('Response times'!T$6,Raw!$H$5:$CC$5,0))/60/60/24,"-")</f>
        <v>1.5746783027020313E-2</v>
      </c>
      <c r="U20" s="96">
        <f>IFERROR(INDEX(Raw!$H$6:$CC$2026,MATCH($B20&amp;$C20&amp;$B$6,Raw!$A$6:$A$2026,0),MATCH('Response times'!U$6,Raw!$H$5:$CC$5,0))/60/60/24,"-")</f>
        <v>3.2757721363184354E-2</v>
      </c>
      <c r="V20" s="31"/>
      <c r="W20" s="31">
        <f>IFERROR(INDEX(Raw!$H$6:$CC$2026,MATCH($B20&amp;$C20&amp;$B$6,Raw!$A$6:$A$2026,0),MATCH('Response times'!W$6,Raw!$H$5:$CC$5,0)),"-")</f>
        <v>184798</v>
      </c>
      <c r="X20" s="31"/>
      <c r="Y20" s="31">
        <f>IFERROR(INDEX(Raw!$H$6:$CC$2026,MATCH($B20&amp;$C20&amp;$B$6,Raw!$A$6:$A$2026,0),MATCH('Response times'!Y$6,Raw!$H$5:$CC$5,0))/60/60,"-")</f>
        <v>206030.3175</v>
      </c>
      <c r="Z20" s="96">
        <f>IFERROR(INDEX(Raw!$H$6:$CC$2026,MATCH($B20&amp;$C20&amp;$B$6,Raw!$A$6:$A$2026,0),MATCH('Response times'!Z$6,Raw!$H$5:$CC$5,0))/60/60/24,"-")</f>
        <v>4.6453947350620674E-2</v>
      </c>
      <c r="AA20" s="96">
        <f>IFERROR(INDEX(Raw!$H$6:$CC$2026,MATCH($B20&amp;$C20&amp;$B$6,Raw!$A$6:$A$2026,0),MATCH('Response times'!AA$6,Raw!$H$5:$CC$5,0))/60/60/24,"-")</f>
        <v>0.11029974176257719</v>
      </c>
      <c r="AB20" s="31"/>
      <c r="AC20" s="31">
        <f>IFERROR(INDEX(Raw!$H$6:$CC$2026,MATCH($B20&amp;$C20&amp;$B$6,Raw!$A$6:$A$2026,0),MATCH('Response times'!AC$6,Raw!$H$5:$CC$5,0)),"-")</f>
        <v>15546</v>
      </c>
      <c r="AD20" s="31"/>
      <c r="AE20" s="31">
        <f>IFERROR(INDEX(Raw!$H$6:$CC$2026,MATCH($B20&amp;$C20&amp;$B$6,Raw!$A$6:$A$2026,0),MATCH('Response times'!AE$6,Raw!$H$5:$CC$5,0))/60/60,"-")</f>
        <v>23996.158888888891</v>
      </c>
      <c r="AF20" s="96">
        <f>IFERROR(INDEX(Raw!$H$6:$CC$2026,MATCH($B20&amp;$C20&amp;$B$6,Raw!$A$6:$A$2026,0),MATCH('Response times'!AF$6,Raw!$H$5:$CC$5,0))/60/60/24,"-")</f>
        <v>6.4314933340004099E-2</v>
      </c>
      <c r="AG20" s="96">
        <f>IFERROR(INDEX(Raw!$H$6:$CC$2026,MATCH($B20&amp;$C20&amp;$B$6,Raw!$A$6:$A$2026,0),MATCH('Response times'!AG$6,Raw!$H$5:$CC$5,0))/60/60/24,"-")</f>
        <v>0.14056403025549027</v>
      </c>
    </row>
    <row r="21" spans="1:36" s="7" customFormat="1" x14ac:dyDescent="0.2">
      <c r="A21" s="82"/>
      <c r="B21" s="16" t="str">
        <f t="shared" si="0"/>
        <v>2018-19</v>
      </c>
      <c r="C21" s="7" t="s">
        <v>572</v>
      </c>
      <c r="D21" s="182"/>
      <c r="E21" s="31">
        <f>IFERROR(INDEX(Raw!$H$6:$CC$2026,MATCH($B21&amp;$C21&amp;$B$6,Raw!$A$6:$A$2026,0),MATCH('Response times'!E$6,Raw!$H$5:$CC$5,0)),"-")</f>
        <v>52458</v>
      </c>
      <c r="F21" s="31"/>
      <c r="G21" s="31">
        <f>IFERROR(INDEX(Raw!$H$6:$CC$2026,MATCH($B21&amp;$C21&amp;$B$6,Raw!$A$6:$A$2026,0),MATCH('Response times'!G$6,Raw!$H$5:$CC$5,0))/60/60,"-")</f>
        <v>6368.756388888889</v>
      </c>
      <c r="H21" s="96">
        <f>IFERROR(INDEX(Raw!$H$6:$CC$2026,MATCH($B21&amp;$C21&amp;$B$6,Raw!$A$6:$A$2026,0),MATCH('Response times'!H$6,Raw!$H$5:$CC$5,0))/60/60/24,"-")</f>
        <v>5.0586154549742083E-3</v>
      </c>
      <c r="I21" s="96">
        <f>IFERROR(INDEX(Raw!$H$6:$CC$2026,MATCH($B21&amp;$C21&amp;$B$6,Raw!$A$6:$A$2026,0),MATCH('Response times'!I$6,Raw!$H$5:$CC$5,0))/60/60/24,"-")</f>
        <v>8.8671175035266309E-3</v>
      </c>
      <c r="J21" s="31"/>
      <c r="K21" s="31">
        <f>IFERROR(INDEX(Raw!$H$6:$CC$2026,MATCH($B21&amp;$C21&amp;$B$6,Raw!$A$6:$A$2026,0),MATCH('Response times'!K$6,Raw!$H$5:$CC$5,0)),"-")</f>
        <v>35200</v>
      </c>
      <c r="L21" s="31"/>
      <c r="M21" s="31">
        <f>IFERROR(INDEX(Raw!$H$6:$CC$2026,MATCH($B21&amp;$C21&amp;$B$6,Raw!$A$6:$A$2026,0),MATCH('Response times'!M$6,Raw!$H$5:$CC$5,0))/60/60,"-")</f>
        <v>6762.6566666666668</v>
      </c>
      <c r="N21" s="96">
        <f>IFERROR(INDEX(Raw!$H$6:$CC$2026,MATCH($B21&amp;$C21&amp;$B$6,Raw!$A$6:$A$2026,0),MATCH('Response times'!N$6,Raw!$H$5:$CC$5,0))/60/60/24,"-")</f>
        <v>8.0050386679292925E-3</v>
      </c>
      <c r="O21" s="96">
        <f>IFERROR(INDEX(Raw!$H$6:$CC$2026,MATCH($B21&amp;$C21&amp;$B$6,Raw!$A$6:$A$2026,0),MATCH('Response times'!O$6,Raw!$H$5:$CC$5,0))/60/60/24,"-")</f>
        <v>1.5031043179187709E-2</v>
      </c>
      <c r="P21" s="31"/>
      <c r="Q21" s="31">
        <f>IFERROR(INDEX(Raw!$H$6:$CC$2026,MATCH($B21&amp;$C21&amp;$B$6,Raw!$A$6:$A$2026,0),MATCH('Response times'!Q$6,Raw!$H$5:$CC$5,0)),"-")</f>
        <v>349930</v>
      </c>
      <c r="R21" s="31"/>
      <c r="S21" s="31">
        <f>IFERROR(INDEX(Raw!$H$6:$CC$2026,MATCH($B21&amp;$C21&amp;$B$6,Raw!$A$6:$A$2026,0),MATCH('Response times'!S$6,Raw!$H$5:$CC$5,0))/60/60,"-")</f>
        <v>120698.08694444444</v>
      </c>
      <c r="T21" s="96">
        <f>IFERROR(INDEX(Raw!$H$6:$CC$2026,MATCH($B21&amp;$C21&amp;$B$6,Raw!$A$6:$A$2026,0),MATCH('Response times'!T$6,Raw!$H$5:$CC$5,0))/60/60/24,"-")</f>
        <v>1.4371694213181262E-2</v>
      </c>
      <c r="U21" s="96">
        <f>IFERROR(INDEX(Raw!$H$6:$CC$2026,MATCH($B21&amp;$C21&amp;$B$6,Raw!$A$6:$A$2026,0),MATCH('Response times'!U$6,Raw!$H$5:$CC$5,0))/60/60/24,"-")</f>
        <v>2.9555026977617745E-2</v>
      </c>
      <c r="V21" s="31"/>
      <c r="W21" s="31">
        <f>IFERROR(INDEX(Raw!$H$6:$CC$2026,MATCH($B21&amp;$C21&amp;$B$6,Raw!$A$6:$A$2026,0),MATCH('Response times'!W$6,Raw!$H$5:$CC$5,0)),"-")</f>
        <v>178279</v>
      </c>
      <c r="X21" s="31"/>
      <c r="Y21" s="31">
        <f>IFERROR(INDEX(Raw!$H$6:$CC$2026,MATCH($B21&amp;$C21&amp;$B$6,Raw!$A$6:$A$2026,0),MATCH('Response times'!Y$6,Raw!$H$5:$CC$5,0))/60/60,"-")</f>
        <v>171058.11833333332</v>
      </c>
      <c r="Z21" s="96">
        <f>IFERROR(INDEX(Raw!$H$6:$CC$2026,MATCH($B21&amp;$C21&amp;$B$6,Raw!$A$6:$A$2026,0),MATCH('Response times'!Z$6,Raw!$H$5:$CC$5,0))/60/60/24,"-")</f>
        <v>3.9979030604963134E-2</v>
      </c>
      <c r="AA21" s="96">
        <f>IFERROR(INDEX(Raw!$H$6:$CC$2026,MATCH($B21&amp;$C21&amp;$B$6,Raw!$A$6:$A$2026,0),MATCH('Response times'!AA$6,Raw!$H$5:$CC$5,0))/60/60/24,"-")</f>
        <v>9.3953671931302843E-2</v>
      </c>
      <c r="AB21" s="31"/>
      <c r="AC21" s="31">
        <f>IFERROR(INDEX(Raw!$H$6:$CC$2026,MATCH($B21&amp;$C21&amp;$B$6,Raw!$A$6:$A$2026,0),MATCH('Response times'!AC$6,Raw!$H$5:$CC$5,0)),"-")</f>
        <v>14783</v>
      </c>
      <c r="AD21" s="31"/>
      <c r="AE21" s="31">
        <f>IFERROR(INDEX(Raw!$H$6:$CC$2026,MATCH($B21&amp;$C21&amp;$B$6,Raw!$A$6:$A$2026,0),MATCH('Response times'!AE$6,Raw!$H$5:$CC$5,0))/60/60,"-")</f>
        <v>19557.243333333336</v>
      </c>
      <c r="AF21" s="96">
        <f>IFERROR(INDEX(Raw!$H$6:$CC$2026,MATCH($B21&amp;$C21&amp;$B$6,Raw!$A$6:$A$2026,0),MATCH('Response times'!AF$6,Raw!$H$5:$CC$5,0))/60/60/24,"-")</f>
        <v>5.5123123783324686E-2</v>
      </c>
      <c r="AG21" s="96">
        <f>IFERROR(INDEX(Raw!$H$6:$CC$2026,MATCH($B21&amp;$C21&amp;$B$6,Raw!$A$6:$A$2026,0),MATCH('Response times'!AG$6,Raw!$H$5:$CC$5,0))/60/60/24,"-")</f>
        <v>0.12238482610155309</v>
      </c>
      <c r="AI21" s="248"/>
      <c r="AJ21" s="248"/>
    </row>
    <row r="22" spans="1:36" s="7" customFormat="1" x14ac:dyDescent="0.2">
      <c r="A22" s="82"/>
      <c r="B22" s="16" t="str">
        <f t="shared" si="0"/>
        <v>2018-19</v>
      </c>
      <c r="C22" s="34" t="s">
        <v>573</v>
      </c>
      <c r="D22" s="182"/>
      <c r="E22" s="31">
        <f>IFERROR(INDEX(Raw!$H$6:$CC$2026,MATCH($B22&amp;$C22&amp;$B$6,Raw!$A$6:$A$2026,0),MATCH('Response times'!E$6,Raw!$H$5:$CC$5,0)),"-")</f>
        <v>51744</v>
      </c>
      <c r="F22" s="31"/>
      <c r="G22" s="31">
        <f>IFERROR(INDEX(Raw!$H$6:$CC$2026,MATCH($B22&amp;$C22&amp;$B$6,Raw!$A$6:$A$2026,0),MATCH('Response times'!G$6,Raw!$H$5:$CC$5,0))/60/60,"-")</f>
        <v>6323.2494444444446</v>
      </c>
      <c r="H22" s="96">
        <f>IFERROR(INDEX(Raw!$H$6:$CC$2026,MATCH($B22&amp;$C22&amp;$B$6,Raw!$A$6:$A$2026,0),MATCH('Response times'!H$6,Raw!$H$5:$CC$5,0))/60/60/24,"-")</f>
        <v>5.091773478120204E-3</v>
      </c>
      <c r="I22" s="96">
        <f>IFERROR(INDEX(Raw!$H$6:$CC$2026,MATCH($B22&amp;$C22&amp;$B$6,Raw!$A$6:$A$2026,0),MATCH('Response times'!I$6,Raw!$H$5:$CC$5,0))/60/60/24,"-")</f>
        <v>8.8655170612015853E-3</v>
      </c>
      <c r="J22" s="31"/>
      <c r="K22" s="31">
        <f>IFERROR(INDEX(Raw!$H$6:$CC$2026,MATCH($B22&amp;$C22&amp;$B$6,Raw!$A$6:$A$2026,0),MATCH('Response times'!K$6,Raw!$H$5:$CC$5,0)),"-")</f>
        <v>34906</v>
      </c>
      <c r="L22" s="31"/>
      <c r="M22" s="31">
        <f>IFERROR(INDEX(Raw!$H$6:$CC$2026,MATCH($B22&amp;$C22&amp;$B$6,Raw!$A$6:$A$2026,0),MATCH('Response times'!M$6,Raw!$H$5:$CC$5,0))/60/60,"-")</f>
        <v>6717.4291666666668</v>
      </c>
      <c r="N22" s="96">
        <f>IFERROR(INDEX(Raw!$H$6:$CC$2026,MATCH($B22&amp;$C22&amp;$B$6,Raw!$A$6:$A$2026,0),MATCH('Response times'!N$6,Raw!$H$5:$CC$5,0))/60/60/24,"-")</f>
        <v>8.018474816491275E-3</v>
      </c>
      <c r="O22" s="96">
        <f>IFERROR(INDEX(Raw!$H$6:$CC$2026,MATCH($B22&amp;$C22&amp;$B$6,Raw!$A$6:$A$2026,0),MATCH('Response times'!O$6,Raw!$H$5:$CC$5,0))/60/60/24,"-")</f>
        <v>1.5077257093654706E-2</v>
      </c>
      <c r="P22" s="31"/>
      <c r="Q22" s="31">
        <f>IFERROR(INDEX(Raw!$H$6:$CC$2026,MATCH($B22&amp;$C22&amp;$B$6,Raw!$A$6:$A$2026,0),MATCH('Response times'!Q$6,Raw!$H$5:$CC$5,0)),"-")</f>
        <v>352326</v>
      </c>
      <c r="R22" s="31"/>
      <c r="S22" s="31">
        <f>IFERROR(INDEX(Raw!$H$6:$CC$2026,MATCH($B22&amp;$C22&amp;$B$6,Raw!$A$6:$A$2026,0),MATCH('Response times'!S$6,Raw!$H$5:$CC$5,0))/60/60,"-")</f>
        <v>127348.67027777778</v>
      </c>
      <c r="T22" s="96">
        <f>IFERROR(INDEX(Raw!$H$6:$CC$2026,MATCH($B22&amp;$C22&amp;$B$6,Raw!$A$6:$A$2026,0),MATCH('Response times'!T$6,Raw!$H$5:$CC$5,0))/60/60/24,"-")</f>
        <v>1.5060468415352281E-2</v>
      </c>
      <c r="U22" s="96">
        <f>IFERROR(INDEX(Raw!$H$6:$CC$2026,MATCH($B22&amp;$C22&amp;$B$6,Raw!$A$6:$A$2026,0),MATCH('Response times'!U$6,Raw!$H$5:$CC$5,0))/60/60/24,"-")</f>
        <v>3.0874421812048646E-2</v>
      </c>
      <c r="V22" s="31"/>
      <c r="W22" s="31">
        <f>IFERROR(INDEX(Raw!$H$6:$CC$2026,MATCH($B22&amp;$C22&amp;$B$6,Raw!$A$6:$A$2026,0),MATCH('Response times'!W$6,Raw!$H$5:$CC$5,0)),"-")</f>
        <v>169080</v>
      </c>
      <c r="X22" s="31"/>
      <c r="Y22" s="31">
        <f>IFERROR(INDEX(Raw!$H$6:$CC$2026,MATCH($B22&amp;$C22&amp;$B$6,Raw!$A$6:$A$2026,0),MATCH('Response times'!Y$6,Raw!$H$5:$CC$5,0))/60/60,"-")</f>
        <v>176040.22972222223</v>
      </c>
      <c r="Z22" s="96">
        <f>IFERROR(INDEX(Raw!$H$6:$CC$2026,MATCH($B22&amp;$C22&amp;$B$6,Raw!$A$6:$A$2026,0),MATCH('Response times'!Z$6,Raw!$H$5:$CC$5,0))/60/60/24,"-")</f>
        <v>4.3381887696707234E-2</v>
      </c>
      <c r="AA22" s="96">
        <f>IFERROR(INDEX(Raw!$H$6:$CC$2026,MATCH($B22&amp;$C22&amp;$B$6,Raw!$A$6:$A$2026,0),MATCH('Response times'!AA$6,Raw!$H$5:$CC$5,0))/60/60/24,"-")</f>
        <v>0.10149293884277878</v>
      </c>
      <c r="AB22" s="31"/>
      <c r="AC22" s="31">
        <f>IFERROR(INDEX(Raw!$H$6:$CC$2026,MATCH($B22&amp;$C22&amp;$B$6,Raw!$A$6:$A$2026,0),MATCH('Response times'!AC$6,Raw!$H$5:$CC$5,0)),"-")</f>
        <v>13799</v>
      </c>
      <c r="AD22" s="31"/>
      <c r="AE22" s="31">
        <f>IFERROR(INDEX(Raw!$H$6:$CC$2026,MATCH($B22&amp;$C22&amp;$B$6,Raw!$A$6:$A$2026,0),MATCH('Response times'!AE$6,Raw!$H$5:$CC$5,0))/60/60,"-")</f>
        <v>19064.503055555557</v>
      </c>
      <c r="AF22" s="96">
        <f>IFERROR(INDEX(Raw!$H$6:$CC$2026,MATCH($B22&amp;$C22&amp;$B$6,Raw!$A$6:$A$2026,0),MATCH('Response times'!AF$6,Raw!$H$5:$CC$5,0))/60/60/24,"-")</f>
        <v>5.7566076815818649E-2</v>
      </c>
      <c r="AG22" s="96">
        <f>IFERROR(INDEX(Raw!$H$6:$CC$2026,MATCH($B22&amp;$C22&amp;$B$6,Raw!$A$6:$A$2026,0),MATCH('Response times'!AG$6,Raw!$H$5:$CC$5,0))/60/60/24,"-")</f>
        <v>0.13649180328418861</v>
      </c>
      <c r="AI22" s="248"/>
      <c r="AJ22" s="248"/>
    </row>
    <row r="23" spans="1:36" s="7" customFormat="1" ht="18" x14ac:dyDescent="0.25">
      <c r="A23" s="82"/>
      <c r="B23" s="16" t="str">
        <f t="shared" si="0"/>
        <v>2018-19</v>
      </c>
      <c r="C23" s="7" t="s">
        <v>574</v>
      </c>
      <c r="D23" s="183"/>
      <c r="E23" s="31" t="str">
        <f>IFERROR(INDEX(Raw!$H$6:$CC$2026,MATCH($B23&amp;$C23&amp;$B$6,Raw!$A$6:$A$2026,0),MATCH('Response times'!E$6,Raw!$H$5:$CC$5,0)),"-")</f>
        <v>-</v>
      </c>
      <c r="F23" s="31"/>
      <c r="G23" s="31" t="str">
        <f>IFERROR(INDEX(Raw!$H$6:$CC$2026,MATCH($B23&amp;$C23&amp;$B$6,Raw!$A$6:$A$2026,0),MATCH('Response times'!G$6,Raw!$H$5:$CC$5,0))/60/60,"-")</f>
        <v>-</v>
      </c>
      <c r="H23" s="96" t="str">
        <f>IFERROR(INDEX(Raw!$H$6:$CC$2026,MATCH($B23&amp;$C23&amp;$B$6,Raw!$A$6:$A$2026,0),MATCH('Response times'!H$6,Raw!$H$5:$CC$5,0))/60/60/24,"-")</f>
        <v>-</v>
      </c>
      <c r="I23" s="96" t="str">
        <f>IFERROR(INDEX(Raw!$H$6:$CC$2026,MATCH($B23&amp;$C23&amp;$B$6,Raw!$A$6:$A$2026,0),MATCH('Response times'!I$6,Raw!$H$5:$CC$5,0))/60/60/24,"-")</f>
        <v>-</v>
      </c>
      <c r="J23" s="31"/>
      <c r="K23" s="31" t="str">
        <f>IFERROR(INDEX(Raw!$H$6:$CC$2026,MATCH($B23&amp;$C23&amp;$B$6,Raw!$A$6:$A$2026,0),MATCH('Response times'!K$6,Raw!$H$5:$CC$5,0)),"-")</f>
        <v>-</v>
      </c>
      <c r="L23" s="31"/>
      <c r="M23" s="31" t="str">
        <f>IFERROR(INDEX(Raw!$H$6:$CC$2026,MATCH($B23&amp;$C23&amp;$B$6,Raw!$A$6:$A$2026,0),MATCH('Response times'!M$6,Raw!$H$5:$CC$5,0))/60/60,"-")</f>
        <v>-</v>
      </c>
      <c r="N23" s="96" t="str">
        <f>IFERROR(INDEX(Raw!$H$6:$CC$2026,MATCH($B23&amp;$C23&amp;$B$6,Raw!$A$6:$A$2026,0),MATCH('Response times'!N$6,Raw!$H$5:$CC$5,0))/60/60/24,"-")</f>
        <v>-</v>
      </c>
      <c r="O23" s="96" t="str">
        <f>IFERROR(INDEX(Raw!$H$6:$CC$2026,MATCH($B23&amp;$C23&amp;$B$6,Raw!$A$6:$A$2026,0),MATCH('Response times'!O$6,Raw!$H$5:$CC$5,0))/60/60/24,"-")</f>
        <v>-</v>
      </c>
      <c r="P23" s="31"/>
      <c r="Q23" s="31" t="str">
        <f>IFERROR(INDEX(Raw!$H$6:$CC$2026,MATCH($B23&amp;$C23&amp;$B$6,Raw!$A$6:$A$2026,0),MATCH('Response times'!Q$6,Raw!$H$5:$CC$5,0)),"-")</f>
        <v>-</v>
      </c>
      <c r="R23" s="31"/>
      <c r="S23" s="31" t="str">
        <f>IFERROR(INDEX(Raw!$H$6:$CC$2026,MATCH($B23&amp;$C23&amp;$B$6,Raw!$A$6:$A$2026,0),MATCH('Response times'!S$6,Raw!$H$5:$CC$5,0))/60/60,"-")</f>
        <v>-</v>
      </c>
      <c r="T23" s="96" t="str">
        <f>IFERROR(INDEX(Raw!$H$6:$CC$2026,MATCH($B23&amp;$C23&amp;$B$6,Raw!$A$6:$A$2026,0),MATCH('Response times'!T$6,Raw!$H$5:$CC$5,0))/60/60/24,"-")</f>
        <v>-</v>
      </c>
      <c r="U23" s="96" t="str">
        <f>IFERROR(INDEX(Raw!$H$6:$CC$2026,MATCH($B23&amp;$C23&amp;$B$6,Raw!$A$6:$A$2026,0),MATCH('Response times'!U$6,Raw!$H$5:$CC$5,0))/60/60/24,"-")</f>
        <v>-</v>
      </c>
      <c r="V23" s="31"/>
      <c r="W23" s="31" t="str">
        <f>IFERROR(INDEX(Raw!$H$6:$CC$2026,MATCH($B23&amp;$C23&amp;$B$6,Raw!$A$6:$A$2026,0),MATCH('Response times'!W$6,Raw!$H$5:$CC$5,0)),"-")</f>
        <v>-</v>
      </c>
      <c r="X23" s="31"/>
      <c r="Y23" s="31" t="str">
        <f>IFERROR(INDEX(Raw!$H$6:$CC$2026,MATCH($B23&amp;$C23&amp;$B$6,Raw!$A$6:$A$2026,0),MATCH('Response times'!Y$6,Raw!$H$5:$CC$5,0))/60/60,"-")</f>
        <v>-</v>
      </c>
      <c r="Z23" s="96" t="str">
        <f>IFERROR(INDEX(Raw!$H$6:$CC$2026,MATCH($B23&amp;$C23&amp;$B$6,Raw!$A$6:$A$2026,0),MATCH('Response times'!Z$6,Raw!$H$5:$CC$5,0))/60/60/24,"-")</f>
        <v>-</v>
      </c>
      <c r="AA23" s="96" t="str">
        <f>IFERROR(INDEX(Raw!$H$6:$CC$2026,MATCH($B23&amp;$C23&amp;$B$6,Raw!$A$6:$A$2026,0),MATCH('Response times'!AA$6,Raw!$H$5:$CC$5,0))/60/60/24,"-")</f>
        <v>-</v>
      </c>
      <c r="AB23" s="31"/>
      <c r="AC23" s="31" t="str">
        <f>IFERROR(INDEX(Raw!$H$6:$CC$2026,MATCH($B23&amp;$C23&amp;$B$6,Raw!$A$6:$A$2026,0),MATCH('Response times'!AC$6,Raw!$H$5:$CC$5,0)),"-")</f>
        <v>-</v>
      </c>
      <c r="AD23" s="31"/>
      <c r="AE23" s="31" t="str">
        <f>IFERROR(INDEX(Raw!$H$6:$CC$2026,MATCH($B23&amp;$C23&amp;$B$6,Raw!$A$6:$A$2026,0),MATCH('Response times'!AE$6,Raw!$H$5:$CC$5,0))/60/60,"-")</f>
        <v>-</v>
      </c>
      <c r="AF23" s="96" t="str">
        <f>IFERROR(INDEX(Raw!$H$6:$CC$2026,MATCH($B23&amp;$C23&amp;$B$6,Raw!$A$6:$A$2026,0),MATCH('Response times'!AF$6,Raw!$H$5:$CC$5,0))/60/60/24,"-")</f>
        <v>-</v>
      </c>
      <c r="AG23" s="96" t="str">
        <f>IFERROR(INDEX(Raw!$H$6:$CC$2026,MATCH($B23&amp;$C23&amp;$B$6,Raw!$A$6:$A$2026,0),MATCH('Response times'!AG$6,Raw!$H$5:$CC$5,0))/60/60/24,"-")</f>
        <v>-</v>
      </c>
    </row>
    <row r="24" spans="1:36" s="7" customFormat="1" x14ac:dyDescent="0.2">
      <c r="A24" s="82"/>
      <c r="B24" s="16" t="str">
        <f t="shared" si="0"/>
        <v>2018-19</v>
      </c>
      <c r="C24" s="7" t="s">
        <v>575</v>
      </c>
      <c r="D24" s="182"/>
      <c r="E24" s="31" t="str">
        <f>IFERROR(INDEX(Raw!$H$6:$CC$2026,MATCH($B24&amp;$C24&amp;$B$6,Raw!$A$6:$A$2026,0),MATCH('Response times'!E$6,Raw!$H$5:$CC$5,0)),"-")</f>
        <v>-</v>
      </c>
      <c r="F24" s="31"/>
      <c r="G24" s="31" t="str">
        <f>IFERROR(INDEX(Raw!$H$6:$CC$2026,MATCH($B24&amp;$C24&amp;$B$6,Raw!$A$6:$A$2026,0),MATCH('Response times'!G$6,Raw!$H$5:$CC$5,0))/60/60,"-")</f>
        <v>-</v>
      </c>
      <c r="H24" s="96" t="str">
        <f>IFERROR(INDEX(Raw!$H$6:$CC$2026,MATCH($B24&amp;$C24&amp;$B$6,Raw!$A$6:$A$2026,0),MATCH('Response times'!H$6,Raw!$H$5:$CC$5,0))/60/60/24,"-")</f>
        <v>-</v>
      </c>
      <c r="I24" s="96" t="str">
        <f>IFERROR(INDEX(Raw!$H$6:$CC$2026,MATCH($B24&amp;$C24&amp;$B$6,Raw!$A$6:$A$2026,0),MATCH('Response times'!I$6,Raw!$H$5:$CC$5,0))/60/60/24,"-")</f>
        <v>-</v>
      </c>
      <c r="J24" s="31"/>
      <c r="K24" s="31" t="str">
        <f>IFERROR(INDEX(Raw!$H$6:$CC$2026,MATCH($B24&amp;$C24&amp;$B$6,Raw!$A$6:$A$2026,0),MATCH('Response times'!K$6,Raw!$H$5:$CC$5,0)),"-")</f>
        <v>-</v>
      </c>
      <c r="L24" s="31"/>
      <c r="M24" s="31" t="str">
        <f>IFERROR(INDEX(Raw!$H$6:$CC$2026,MATCH($B24&amp;$C24&amp;$B$6,Raw!$A$6:$A$2026,0),MATCH('Response times'!M$6,Raw!$H$5:$CC$5,0))/60/60,"-")</f>
        <v>-</v>
      </c>
      <c r="N24" s="96" t="str">
        <f>IFERROR(INDEX(Raw!$H$6:$CC$2026,MATCH($B24&amp;$C24&amp;$B$6,Raw!$A$6:$A$2026,0),MATCH('Response times'!N$6,Raw!$H$5:$CC$5,0))/60/60/24,"-")</f>
        <v>-</v>
      </c>
      <c r="O24" s="96" t="str">
        <f>IFERROR(INDEX(Raw!$H$6:$CC$2026,MATCH($B24&amp;$C24&amp;$B$6,Raw!$A$6:$A$2026,0),MATCH('Response times'!O$6,Raw!$H$5:$CC$5,0))/60/60/24,"-")</f>
        <v>-</v>
      </c>
      <c r="P24" s="31"/>
      <c r="Q24" s="31" t="str">
        <f>IFERROR(INDEX(Raw!$H$6:$CC$2026,MATCH($B24&amp;$C24&amp;$B$6,Raw!$A$6:$A$2026,0),MATCH('Response times'!Q$6,Raw!$H$5:$CC$5,0)),"-")</f>
        <v>-</v>
      </c>
      <c r="R24" s="31"/>
      <c r="S24" s="31" t="str">
        <f>IFERROR(INDEX(Raw!$H$6:$CC$2026,MATCH($B24&amp;$C24&amp;$B$6,Raw!$A$6:$A$2026,0),MATCH('Response times'!S$6,Raw!$H$5:$CC$5,0))/60/60,"-")</f>
        <v>-</v>
      </c>
      <c r="T24" s="96" t="str">
        <f>IFERROR(INDEX(Raw!$H$6:$CC$2026,MATCH($B24&amp;$C24&amp;$B$6,Raw!$A$6:$A$2026,0),MATCH('Response times'!T$6,Raw!$H$5:$CC$5,0))/60/60/24,"-")</f>
        <v>-</v>
      </c>
      <c r="U24" s="96" t="str">
        <f>IFERROR(INDEX(Raw!$H$6:$CC$2026,MATCH($B24&amp;$C24&amp;$B$6,Raw!$A$6:$A$2026,0),MATCH('Response times'!U$6,Raw!$H$5:$CC$5,0))/60/60/24,"-")</f>
        <v>-</v>
      </c>
      <c r="V24" s="31"/>
      <c r="W24" s="31" t="str">
        <f>IFERROR(INDEX(Raw!$H$6:$CC$2026,MATCH($B24&amp;$C24&amp;$B$6,Raw!$A$6:$A$2026,0),MATCH('Response times'!W$6,Raw!$H$5:$CC$5,0)),"-")</f>
        <v>-</v>
      </c>
      <c r="X24" s="31"/>
      <c r="Y24" s="31" t="str">
        <f>IFERROR(INDEX(Raw!$H$6:$CC$2026,MATCH($B24&amp;$C24&amp;$B$6,Raw!$A$6:$A$2026,0),MATCH('Response times'!Y$6,Raw!$H$5:$CC$5,0))/60/60,"-")</f>
        <v>-</v>
      </c>
      <c r="Z24" s="96" t="str">
        <f>IFERROR(INDEX(Raw!$H$6:$CC$2026,MATCH($B24&amp;$C24&amp;$B$6,Raw!$A$6:$A$2026,0),MATCH('Response times'!Z$6,Raw!$H$5:$CC$5,0))/60/60/24,"-")</f>
        <v>-</v>
      </c>
      <c r="AA24" s="96" t="str">
        <f>IFERROR(INDEX(Raw!$H$6:$CC$2026,MATCH($B24&amp;$C24&amp;$B$6,Raw!$A$6:$A$2026,0),MATCH('Response times'!AA$6,Raw!$H$5:$CC$5,0))/60/60/24,"-")</f>
        <v>-</v>
      </c>
      <c r="AB24" s="31"/>
      <c r="AC24" s="31" t="str">
        <f>IFERROR(INDEX(Raw!$H$6:$CC$2026,MATCH($B24&amp;$C24&amp;$B$6,Raw!$A$6:$A$2026,0),MATCH('Response times'!AC$6,Raw!$H$5:$CC$5,0)),"-")</f>
        <v>-</v>
      </c>
      <c r="AD24" s="31"/>
      <c r="AE24" s="31" t="str">
        <f>IFERROR(INDEX(Raw!$H$6:$CC$2026,MATCH($B24&amp;$C24&amp;$B$6,Raw!$A$6:$A$2026,0),MATCH('Response times'!AE$6,Raw!$H$5:$CC$5,0))/60/60,"-")</f>
        <v>-</v>
      </c>
      <c r="AF24" s="96" t="str">
        <f>IFERROR(INDEX(Raw!$H$6:$CC$2026,MATCH($B24&amp;$C24&amp;$B$6,Raw!$A$6:$A$2026,0),MATCH('Response times'!AF$6,Raw!$H$5:$CC$5,0))/60/60/24,"-")</f>
        <v>-</v>
      </c>
      <c r="AG24" s="96" t="str">
        <f>IFERROR(INDEX(Raw!$H$6:$CC$2026,MATCH($B24&amp;$C24&amp;$B$6,Raw!$A$6:$A$2026,0),MATCH('Response times'!AG$6,Raw!$H$5:$CC$5,0))/60/60/24,"-")</f>
        <v>-</v>
      </c>
    </row>
    <row r="25" spans="1:36" s="7" customFormat="1" x14ac:dyDescent="0.2">
      <c r="A25" s="82"/>
      <c r="B25" s="16" t="str">
        <f t="shared" si="0"/>
        <v>2018-19</v>
      </c>
      <c r="C25" s="34" t="s">
        <v>576</v>
      </c>
      <c r="D25" s="182"/>
      <c r="E25" s="31" t="str">
        <f>IFERROR(INDEX(Raw!$H$6:$CC$2026,MATCH($B25&amp;$C25&amp;$B$6,Raw!$A$6:$A$2026,0),MATCH('Response times'!E$6,Raw!$H$5:$CC$5,0)),"-")</f>
        <v>-</v>
      </c>
      <c r="F25" s="31"/>
      <c r="G25" s="31" t="str">
        <f>IFERROR(INDEX(Raw!$H$6:$CC$2026,MATCH($B25&amp;$C25&amp;$B$6,Raw!$A$6:$A$2026,0),MATCH('Response times'!G$6,Raw!$H$5:$CC$5,0))/60/60,"-")</f>
        <v>-</v>
      </c>
      <c r="H25" s="96" t="str">
        <f>IFERROR(INDEX(Raw!$H$6:$CC$2026,MATCH($B25&amp;$C25&amp;$B$6,Raw!$A$6:$A$2026,0),MATCH('Response times'!H$6,Raw!$H$5:$CC$5,0))/60/60/24,"-")</f>
        <v>-</v>
      </c>
      <c r="I25" s="96" t="str">
        <f>IFERROR(INDEX(Raw!$H$6:$CC$2026,MATCH($B25&amp;$C25&amp;$B$6,Raw!$A$6:$A$2026,0),MATCH('Response times'!I$6,Raw!$H$5:$CC$5,0))/60/60/24,"-")</f>
        <v>-</v>
      </c>
      <c r="J25" s="31"/>
      <c r="K25" s="31" t="str">
        <f>IFERROR(INDEX(Raw!$H$6:$CC$2026,MATCH($B25&amp;$C25&amp;$B$6,Raw!$A$6:$A$2026,0),MATCH('Response times'!K$6,Raw!$H$5:$CC$5,0)),"-")</f>
        <v>-</v>
      </c>
      <c r="L25" s="31"/>
      <c r="M25" s="31" t="str">
        <f>IFERROR(INDEX(Raw!$H$6:$CC$2026,MATCH($B25&amp;$C25&amp;$B$6,Raw!$A$6:$A$2026,0),MATCH('Response times'!M$6,Raw!$H$5:$CC$5,0))/60/60,"-")</f>
        <v>-</v>
      </c>
      <c r="N25" s="96" t="str">
        <f>IFERROR(INDEX(Raw!$H$6:$CC$2026,MATCH($B25&amp;$C25&amp;$B$6,Raw!$A$6:$A$2026,0),MATCH('Response times'!N$6,Raw!$H$5:$CC$5,0))/60/60/24,"-")</f>
        <v>-</v>
      </c>
      <c r="O25" s="96" t="str">
        <f>IFERROR(INDEX(Raw!$H$6:$CC$2026,MATCH($B25&amp;$C25&amp;$B$6,Raw!$A$6:$A$2026,0),MATCH('Response times'!O$6,Raw!$H$5:$CC$5,0))/60/60/24,"-")</f>
        <v>-</v>
      </c>
      <c r="P25" s="31"/>
      <c r="Q25" s="31" t="str">
        <f>IFERROR(INDEX(Raw!$H$6:$CC$2026,MATCH($B25&amp;$C25&amp;$B$6,Raw!$A$6:$A$2026,0),MATCH('Response times'!Q$6,Raw!$H$5:$CC$5,0)),"-")</f>
        <v>-</v>
      </c>
      <c r="R25" s="31"/>
      <c r="S25" s="31" t="str">
        <f>IFERROR(INDEX(Raw!$H$6:$CC$2026,MATCH($B25&amp;$C25&amp;$B$6,Raw!$A$6:$A$2026,0),MATCH('Response times'!S$6,Raw!$H$5:$CC$5,0))/60/60,"-")</f>
        <v>-</v>
      </c>
      <c r="T25" s="96" t="str">
        <f>IFERROR(INDEX(Raw!$H$6:$CC$2026,MATCH($B25&amp;$C25&amp;$B$6,Raw!$A$6:$A$2026,0),MATCH('Response times'!T$6,Raw!$H$5:$CC$5,0))/60/60/24,"-")</f>
        <v>-</v>
      </c>
      <c r="U25" s="96" t="str">
        <f>IFERROR(INDEX(Raw!$H$6:$CC$2026,MATCH($B25&amp;$C25&amp;$B$6,Raw!$A$6:$A$2026,0),MATCH('Response times'!U$6,Raw!$H$5:$CC$5,0))/60/60/24,"-")</f>
        <v>-</v>
      </c>
      <c r="V25" s="31"/>
      <c r="W25" s="31" t="str">
        <f>IFERROR(INDEX(Raw!$H$6:$CC$2026,MATCH($B25&amp;$C25&amp;$B$6,Raw!$A$6:$A$2026,0),MATCH('Response times'!W$6,Raw!$H$5:$CC$5,0)),"-")</f>
        <v>-</v>
      </c>
      <c r="X25" s="31"/>
      <c r="Y25" s="31" t="str">
        <f>IFERROR(INDEX(Raw!$H$6:$CC$2026,MATCH($B25&amp;$C25&amp;$B$6,Raw!$A$6:$A$2026,0),MATCH('Response times'!Y$6,Raw!$H$5:$CC$5,0))/60/60,"-")</f>
        <v>-</v>
      </c>
      <c r="Z25" s="96" t="str">
        <f>IFERROR(INDEX(Raw!$H$6:$CC$2026,MATCH($B25&amp;$C25&amp;$B$6,Raw!$A$6:$A$2026,0),MATCH('Response times'!Z$6,Raw!$H$5:$CC$5,0))/60/60/24,"-")</f>
        <v>-</v>
      </c>
      <c r="AA25" s="96" t="str">
        <f>IFERROR(INDEX(Raw!$H$6:$CC$2026,MATCH($B25&amp;$C25&amp;$B$6,Raw!$A$6:$A$2026,0),MATCH('Response times'!AA$6,Raw!$H$5:$CC$5,0))/60/60/24,"-")</f>
        <v>-</v>
      </c>
      <c r="AB25" s="31"/>
      <c r="AC25" s="31" t="str">
        <f>IFERROR(INDEX(Raw!$H$6:$CC$2026,MATCH($B25&amp;$C25&amp;$B$6,Raw!$A$6:$A$2026,0),MATCH('Response times'!AC$6,Raw!$H$5:$CC$5,0)),"-")</f>
        <v>-</v>
      </c>
      <c r="AD25" s="31"/>
      <c r="AE25" s="31" t="str">
        <f>IFERROR(INDEX(Raw!$H$6:$CC$2026,MATCH($B25&amp;$C25&amp;$B$6,Raw!$A$6:$A$2026,0),MATCH('Response times'!AE$6,Raw!$H$5:$CC$5,0))/60/60,"-")</f>
        <v>-</v>
      </c>
      <c r="AF25" s="96" t="str">
        <f>IFERROR(INDEX(Raw!$H$6:$CC$2026,MATCH($B25&amp;$C25&amp;$B$6,Raw!$A$6:$A$2026,0),MATCH('Response times'!AF$6,Raw!$H$5:$CC$5,0))/60/60/24,"-")</f>
        <v>-</v>
      </c>
      <c r="AG25" s="96" t="str">
        <f>IFERROR(INDEX(Raw!$H$6:$CC$2026,MATCH($B25&amp;$C25&amp;$B$6,Raw!$A$6:$A$2026,0),MATCH('Response times'!AG$6,Raw!$H$5:$CC$5,0))/60/60/24,"-")</f>
        <v>-</v>
      </c>
    </row>
    <row r="26" spans="1:36" ht="18" x14ac:dyDescent="0.25">
      <c r="A26" s="82"/>
      <c r="B26" s="16" t="str">
        <f t="shared" si="0"/>
        <v>2018-19</v>
      </c>
      <c r="C26" s="7" t="s">
        <v>577</v>
      </c>
      <c r="D26" s="183"/>
      <c r="E26" s="31" t="str">
        <f>IFERROR(INDEX(Raw!$H$6:$CC$2026,MATCH($B26&amp;$C26&amp;$B$6,Raw!$A$6:$A$2026,0),MATCH('Response times'!E$6,Raw!$H$5:$CC$5,0)),"-")</f>
        <v>-</v>
      </c>
      <c r="F26" s="31"/>
      <c r="G26" s="31" t="str">
        <f>IFERROR(INDEX(Raw!$H$6:$CC$2026,MATCH($B26&amp;$C26&amp;$B$6,Raw!$A$6:$A$2026,0),MATCH('Response times'!G$6,Raw!$H$5:$CC$5,0))/60/60,"-")</f>
        <v>-</v>
      </c>
      <c r="H26" s="96" t="str">
        <f>IFERROR(INDEX(Raw!$H$6:$CC$2026,MATCH($B26&amp;$C26&amp;$B$6,Raw!$A$6:$A$2026,0),MATCH('Response times'!H$6,Raw!$H$5:$CC$5,0))/60/60/24,"-")</f>
        <v>-</v>
      </c>
      <c r="I26" s="96" t="str">
        <f>IFERROR(INDEX(Raw!$H$6:$CC$2026,MATCH($B26&amp;$C26&amp;$B$6,Raw!$A$6:$A$2026,0),MATCH('Response times'!I$6,Raw!$H$5:$CC$5,0))/60/60/24,"-")</f>
        <v>-</v>
      </c>
      <c r="J26" s="31"/>
      <c r="K26" s="31" t="str">
        <f>IFERROR(INDEX(Raw!$H$6:$CC$2026,MATCH($B26&amp;$C26&amp;$B$6,Raw!$A$6:$A$2026,0),MATCH('Response times'!K$6,Raw!$H$5:$CC$5,0)),"-")</f>
        <v>-</v>
      </c>
      <c r="L26" s="31"/>
      <c r="M26" s="31" t="str">
        <f>IFERROR(INDEX(Raw!$H$6:$CC$2026,MATCH($B26&amp;$C26&amp;$B$6,Raw!$A$6:$A$2026,0),MATCH('Response times'!M$6,Raw!$H$5:$CC$5,0))/60/60,"-")</f>
        <v>-</v>
      </c>
      <c r="N26" s="96" t="str">
        <f>IFERROR(INDEX(Raw!$H$6:$CC$2026,MATCH($B26&amp;$C26&amp;$B$6,Raw!$A$6:$A$2026,0),MATCH('Response times'!N$6,Raw!$H$5:$CC$5,0))/60/60/24,"-")</f>
        <v>-</v>
      </c>
      <c r="O26" s="96" t="str">
        <f>IFERROR(INDEX(Raw!$H$6:$CC$2026,MATCH($B26&amp;$C26&amp;$B$6,Raw!$A$6:$A$2026,0),MATCH('Response times'!O$6,Raw!$H$5:$CC$5,0))/60/60/24,"-")</f>
        <v>-</v>
      </c>
      <c r="P26" s="31"/>
      <c r="Q26" s="31" t="str">
        <f>IFERROR(INDEX(Raw!$H$6:$CC$2026,MATCH($B26&amp;$C26&amp;$B$6,Raw!$A$6:$A$2026,0),MATCH('Response times'!Q$6,Raw!$H$5:$CC$5,0)),"-")</f>
        <v>-</v>
      </c>
      <c r="R26" s="31"/>
      <c r="S26" s="31" t="str">
        <f>IFERROR(INDEX(Raw!$H$6:$CC$2026,MATCH($B26&amp;$C26&amp;$B$6,Raw!$A$6:$A$2026,0),MATCH('Response times'!S$6,Raw!$H$5:$CC$5,0))/60/60,"-")</f>
        <v>-</v>
      </c>
      <c r="T26" s="96" t="str">
        <f>IFERROR(INDEX(Raw!$H$6:$CC$2026,MATCH($B26&amp;$C26&amp;$B$6,Raw!$A$6:$A$2026,0),MATCH('Response times'!T$6,Raw!$H$5:$CC$5,0))/60/60/24,"-")</f>
        <v>-</v>
      </c>
      <c r="U26" s="96" t="str">
        <f>IFERROR(INDEX(Raw!$H$6:$CC$2026,MATCH($B26&amp;$C26&amp;$B$6,Raw!$A$6:$A$2026,0),MATCH('Response times'!U$6,Raw!$H$5:$CC$5,0))/60/60/24,"-")</f>
        <v>-</v>
      </c>
      <c r="V26" s="31"/>
      <c r="W26" s="31" t="str">
        <f>IFERROR(INDEX(Raw!$H$6:$CC$2026,MATCH($B26&amp;$C26&amp;$B$6,Raw!$A$6:$A$2026,0),MATCH('Response times'!W$6,Raw!$H$5:$CC$5,0)),"-")</f>
        <v>-</v>
      </c>
      <c r="X26" s="31"/>
      <c r="Y26" s="31" t="str">
        <f>IFERROR(INDEX(Raw!$H$6:$CC$2026,MATCH($B26&amp;$C26&amp;$B$6,Raw!$A$6:$A$2026,0),MATCH('Response times'!Y$6,Raw!$H$5:$CC$5,0))/60/60,"-")</f>
        <v>-</v>
      </c>
      <c r="Z26" s="96" t="str">
        <f>IFERROR(INDEX(Raw!$H$6:$CC$2026,MATCH($B26&amp;$C26&amp;$B$6,Raw!$A$6:$A$2026,0),MATCH('Response times'!Z$6,Raw!$H$5:$CC$5,0))/60/60/24,"-")</f>
        <v>-</v>
      </c>
      <c r="AA26" s="96" t="str">
        <f>IFERROR(INDEX(Raw!$H$6:$CC$2026,MATCH($B26&amp;$C26&amp;$B$6,Raw!$A$6:$A$2026,0),MATCH('Response times'!AA$6,Raw!$H$5:$CC$5,0))/60/60/24,"-")</f>
        <v>-</v>
      </c>
      <c r="AB26" s="31"/>
      <c r="AC26" s="31" t="str">
        <f>IFERROR(INDEX(Raw!$H$6:$CC$2026,MATCH($B26&amp;$C26&amp;$B$6,Raw!$A$6:$A$2026,0),MATCH('Response times'!AC$6,Raw!$H$5:$CC$5,0)),"-")</f>
        <v>-</v>
      </c>
      <c r="AD26" s="31"/>
      <c r="AE26" s="31" t="str">
        <f>IFERROR(INDEX(Raw!$H$6:$CC$2026,MATCH($B26&amp;$C26&amp;$B$6,Raw!$A$6:$A$2026,0),MATCH('Response times'!AE$6,Raw!$H$5:$CC$5,0))/60/60,"-")</f>
        <v>-</v>
      </c>
      <c r="AF26" s="96" t="str">
        <f>IFERROR(INDEX(Raw!$H$6:$CC$2026,MATCH($B26&amp;$C26&amp;$B$6,Raw!$A$6:$A$2026,0),MATCH('Response times'!AF$6,Raw!$H$5:$CC$5,0))/60/60/24,"-")</f>
        <v>-</v>
      </c>
      <c r="AG26" s="96" t="str">
        <f>IFERROR(INDEX(Raw!$H$6:$CC$2026,MATCH($B26&amp;$C26&amp;$B$6,Raw!$A$6:$A$2026,0),MATCH('Response times'!AG$6,Raw!$H$5:$CC$5,0))/60/60/24,"-")</f>
        <v>-</v>
      </c>
    </row>
    <row r="27" spans="1:36" x14ac:dyDescent="0.2">
      <c r="A27" s="82"/>
      <c r="B27" s="16" t="str">
        <f t="shared" si="0"/>
        <v>2018-19</v>
      </c>
      <c r="C27" s="7" t="s">
        <v>578</v>
      </c>
      <c r="D27" s="182"/>
      <c r="E27" s="31" t="str">
        <f>IFERROR(INDEX(Raw!$H$6:$CC$2026,MATCH($B27&amp;$C27&amp;$B$6,Raw!$A$6:$A$2026,0),MATCH('Response times'!E$6,Raw!$H$5:$CC$5,0)),"-")</f>
        <v>-</v>
      </c>
      <c r="F27" s="31"/>
      <c r="G27" s="31" t="str">
        <f>IFERROR(INDEX(Raw!$H$6:$CC$2026,MATCH($B27&amp;$C27&amp;$B$6,Raw!$A$6:$A$2026,0),MATCH('Response times'!G$6,Raw!$H$5:$CC$5,0))/60/60,"-")</f>
        <v>-</v>
      </c>
      <c r="H27" s="96" t="str">
        <f>IFERROR(INDEX(Raw!$H$6:$CC$2026,MATCH($B27&amp;$C27&amp;$B$6,Raw!$A$6:$A$2026,0),MATCH('Response times'!H$6,Raw!$H$5:$CC$5,0))/60/60/24,"-")</f>
        <v>-</v>
      </c>
      <c r="I27" s="96" t="str">
        <f>IFERROR(INDEX(Raw!$H$6:$CC$2026,MATCH($B27&amp;$C27&amp;$B$6,Raw!$A$6:$A$2026,0),MATCH('Response times'!I$6,Raw!$H$5:$CC$5,0))/60/60/24,"-")</f>
        <v>-</v>
      </c>
      <c r="J27" s="31"/>
      <c r="K27" s="31" t="str">
        <f>IFERROR(INDEX(Raw!$H$6:$CC$2026,MATCH($B27&amp;$C27&amp;$B$6,Raw!$A$6:$A$2026,0),MATCH('Response times'!K$6,Raw!$H$5:$CC$5,0)),"-")</f>
        <v>-</v>
      </c>
      <c r="L27" s="31"/>
      <c r="M27" s="31" t="str">
        <f>IFERROR(INDEX(Raw!$H$6:$CC$2026,MATCH($B27&amp;$C27&amp;$B$6,Raw!$A$6:$A$2026,0),MATCH('Response times'!M$6,Raw!$H$5:$CC$5,0))/60/60,"-")</f>
        <v>-</v>
      </c>
      <c r="N27" s="96" t="str">
        <f>IFERROR(INDEX(Raw!$H$6:$CC$2026,MATCH($B27&amp;$C27&amp;$B$6,Raw!$A$6:$A$2026,0),MATCH('Response times'!N$6,Raw!$H$5:$CC$5,0))/60/60/24,"-")</f>
        <v>-</v>
      </c>
      <c r="O27" s="96" t="str">
        <f>IFERROR(INDEX(Raw!$H$6:$CC$2026,MATCH($B27&amp;$C27&amp;$B$6,Raw!$A$6:$A$2026,0),MATCH('Response times'!O$6,Raw!$H$5:$CC$5,0))/60/60/24,"-")</f>
        <v>-</v>
      </c>
      <c r="P27" s="31"/>
      <c r="Q27" s="31" t="str">
        <f>IFERROR(INDEX(Raw!$H$6:$CC$2026,MATCH($B27&amp;$C27&amp;$B$6,Raw!$A$6:$A$2026,0),MATCH('Response times'!Q$6,Raw!$H$5:$CC$5,0)),"-")</f>
        <v>-</v>
      </c>
      <c r="R27" s="31"/>
      <c r="S27" s="31" t="str">
        <f>IFERROR(INDEX(Raw!$H$6:$CC$2026,MATCH($B27&amp;$C27&amp;$B$6,Raw!$A$6:$A$2026,0),MATCH('Response times'!S$6,Raw!$H$5:$CC$5,0))/60/60,"-")</f>
        <v>-</v>
      </c>
      <c r="T27" s="96" t="str">
        <f>IFERROR(INDEX(Raw!$H$6:$CC$2026,MATCH($B27&amp;$C27&amp;$B$6,Raw!$A$6:$A$2026,0),MATCH('Response times'!T$6,Raw!$H$5:$CC$5,0))/60/60/24,"-")</f>
        <v>-</v>
      </c>
      <c r="U27" s="96" t="str">
        <f>IFERROR(INDEX(Raw!$H$6:$CC$2026,MATCH($B27&amp;$C27&amp;$B$6,Raw!$A$6:$A$2026,0),MATCH('Response times'!U$6,Raw!$H$5:$CC$5,0))/60/60/24,"-")</f>
        <v>-</v>
      </c>
      <c r="V27" s="31"/>
      <c r="W27" s="31" t="str">
        <f>IFERROR(INDEX(Raw!$H$6:$CC$2026,MATCH($B27&amp;$C27&amp;$B$6,Raw!$A$6:$A$2026,0),MATCH('Response times'!W$6,Raw!$H$5:$CC$5,0)),"-")</f>
        <v>-</v>
      </c>
      <c r="X27" s="31"/>
      <c r="Y27" s="31" t="str">
        <f>IFERROR(INDEX(Raw!$H$6:$CC$2026,MATCH($B27&amp;$C27&amp;$B$6,Raw!$A$6:$A$2026,0),MATCH('Response times'!Y$6,Raw!$H$5:$CC$5,0))/60/60,"-")</f>
        <v>-</v>
      </c>
      <c r="Z27" s="96" t="str">
        <f>IFERROR(INDEX(Raw!$H$6:$CC$2026,MATCH($B27&amp;$C27&amp;$B$6,Raw!$A$6:$A$2026,0),MATCH('Response times'!Z$6,Raw!$H$5:$CC$5,0))/60/60/24,"-")</f>
        <v>-</v>
      </c>
      <c r="AA27" s="96" t="str">
        <f>IFERROR(INDEX(Raw!$H$6:$CC$2026,MATCH($B27&amp;$C27&amp;$B$6,Raw!$A$6:$A$2026,0),MATCH('Response times'!AA$6,Raw!$H$5:$CC$5,0))/60/60/24,"-")</f>
        <v>-</v>
      </c>
      <c r="AB27" s="31"/>
      <c r="AC27" s="31" t="str">
        <f>IFERROR(INDEX(Raw!$H$6:$CC$2026,MATCH($B27&amp;$C27&amp;$B$6,Raw!$A$6:$A$2026,0),MATCH('Response times'!AC$6,Raw!$H$5:$CC$5,0)),"-")</f>
        <v>-</v>
      </c>
      <c r="AD27" s="31"/>
      <c r="AE27" s="31" t="str">
        <f>IFERROR(INDEX(Raw!$H$6:$CC$2026,MATCH($B27&amp;$C27&amp;$B$6,Raw!$A$6:$A$2026,0),MATCH('Response times'!AE$6,Raw!$H$5:$CC$5,0))/60/60,"-")</f>
        <v>-</v>
      </c>
      <c r="AF27" s="96" t="str">
        <f>IFERROR(INDEX(Raw!$H$6:$CC$2026,MATCH($B27&amp;$C27&amp;$B$6,Raw!$A$6:$A$2026,0),MATCH('Response times'!AF$6,Raw!$H$5:$CC$5,0))/60/60/24,"-")</f>
        <v>-</v>
      </c>
      <c r="AG27" s="96" t="str">
        <f>IFERROR(INDEX(Raw!$H$6:$CC$2026,MATCH($B27&amp;$C27&amp;$B$6,Raw!$A$6:$A$2026,0),MATCH('Response times'!AG$6,Raw!$H$5:$CC$5,0))/60/60/24,"-")</f>
        <v>-</v>
      </c>
    </row>
    <row r="28" spans="1:36" collapsed="1" x14ac:dyDescent="0.2">
      <c r="A28" s="82"/>
      <c r="B28" s="17" t="str">
        <f t="shared" si="0"/>
        <v>2018-19</v>
      </c>
      <c r="C28" s="18" t="s">
        <v>579</v>
      </c>
      <c r="D28" s="184"/>
      <c r="E28" s="32" t="str">
        <f>IFERROR(INDEX(Raw!$H$6:$CC$2026,MATCH($B28&amp;$C28&amp;$B$6,Raw!$A$6:$A$2026,0),MATCH('Response times'!E$6,Raw!$H$5:$CC$5,0)),"-")</f>
        <v>-</v>
      </c>
      <c r="F28" s="32"/>
      <c r="G28" s="32" t="str">
        <f>IFERROR(INDEX(Raw!$H$6:$CC$2026,MATCH($B28&amp;$C28&amp;$B$6,Raw!$A$6:$A$2026,0),MATCH('Response times'!G$6,Raw!$H$5:$CC$5,0))/60/60,"-")</f>
        <v>-</v>
      </c>
      <c r="H28" s="97" t="str">
        <f>IFERROR(INDEX(Raw!$H$6:$CC$2026,MATCH($B28&amp;$C28&amp;$B$6,Raw!$A$6:$A$2026,0),MATCH('Response times'!H$6,Raw!$H$5:$CC$5,0))/60/60/24,"-")</f>
        <v>-</v>
      </c>
      <c r="I28" s="97" t="str">
        <f>IFERROR(INDEX(Raw!$H$6:$CC$2026,MATCH($B28&amp;$C28&amp;$B$6,Raw!$A$6:$A$2026,0),MATCH('Response times'!I$6,Raw!$H$5:$CC$5,0))/60/60/24,"-")</f>
        <v>-</v>
      </c>
      <c r="J28" s="32"/>
      <c r="K28" s="32" t="str">
        <f>IFERROR(INDEX(Raw!$H$6:$CC$2026,MATCH($B28&amp;$C28&amp;$B$6,Raw!$A$6:$A$2026,0),MATCH('Response times'!K$6,Raw!$H$5:$CC$5,0)),"-")</f>
        <v>-</v>
      </c>
      <c r="L28" s="32"/>
      <c r="M28" s="32" t="str">
        <f>IFERROR(INDEX(Raw!$H$6:$CC$2026,MATCH($B28&amp;$C28&amp;$B$6,Raw!$A$6:$A$2026,0),MATCH('Response times'!M$6,Raw!$H$5:$CC$5,0))/60/60,"-")</f>
        <v>-</v>
      </c>
      <c r="N28" s="97" t="str">
        <f>IFERROR(INDEX(Raw!$H$6:$CC$2026,MATCH($B28&amp;$C28&amp;$B$6,Raw!$A$6:$A$2026,0),MATCH('Response times'!N$6,Raw!$H$5:$CC$5,0))/60/60/24,"-")</f>
        <v>-</v>
      </c>
      <c r="O28" s="97" t="str">
        <f>IFERROR(INDEX(Raw!$H$6:$CC$2026,MATCH($B28&amp;$C28&amp;$B$6,Raw!$A$6:$A$2026,0),MATCH('Response times'!O$6,Raw!$H$5:$CC$5,0))/60/60/24,"-")</f>
        <v>-</v>
      </c>
      <c r="P28" s="32"/>
      <c r="Q28" s="32" t="str">
        <f>IFERROR(INDEX(Raw!$H$6:$CC$2026,MATCH($B28&amp;$C28&amp;$B$6,Raw!$A$6:$A$2026,0),MATCH('Response times'!Q$6,Raw!$H$5:$CC$5,0)),"-")</f>
        <v>-</v>
      </c>
      <c r="R28" s="32"/>
      <c r="S28" s="32" t="str">
        <f>IFERROR(INDEX(Raw!$H$6:$CC$2026,MATCH($B28&amp;$C28&amp;$B$6,Raw!$A$6:$A$2026,0),MATCH('Response times'!S$6,Raw!$H$5:$CC$5,0))/60/60,"-")</f>
        <v>-</v>
      </c>
      <c r="T28" s="97" t="str">
        <f>IFERROR(INDEX(Raw!$H$6:$CC$2026,MATCH($B28&amp;$C28&amp;$B$6,Raw!$A$6:$A$2026,0),MATCH('Response times'!T$6,Raw!$H$5:$CC$5,0))/60/60/24,"-")</f>
        <v>-</v>
      </c>
      <c r="U28" s="97" t="str">
        <f>IFERROR(INDEX(Raw!$H$6:$CC$2026,MATCH($B28&amp;$C28&amp;$B$6,Raw!$A$6:$A$2026,0),MATCH('Response times'!U$6,Raw!$H$5:$CC$5,0))/60/60/24,"-")</f>
        <v>-</v>
      </c>
      <c r="V28" s="32"/>
      <c r="W28" s="32" t="str">
        <f>IFERROR(INDEX(Raw!$H$6:$CC$2026,MATCH($B28&amp;$C28&amp;$B$6,Raw!$A$6:$A$2026,0),MATCH('Response times'!W$6,Raw!$H$5:$CC$5,0)),"-")</f>
        <v>-</v>
      </c>
      <c r="X28" s="32"/>
      <c r="Y28" s="32" t="str">
        <f>IFERROR(INDEX(Raw!$H$6:$CC$2026,MATCH($B28&amp;$C28&amp;$B$6,Raw!$A$6:$A$2026,0),MATCH('Response times'!Y$6,Raw!$H$5:$CC$5,0))/60/60,"-")</f>
        <v>-</v>
      </c>
      <c r="Z28" s="97" t="str">
        <f>IFERROR(INDEX(Raw!$H$6:$CC$2026,MATCH($B28&amp;$C28&amp;$B$6,Raw!$A$6:$A$2026,0),MATCH('Response times'!Z$6,Raw!$H$5:$CC$5,0))/60/60/24,"-")</f>
        <v>-</v>
      </c>
      <c r="AA28" s="97" t="str">
        <f>IFERROR(INDEX(Raw!$H$6:$CC$2026,MATCH($B28&amp;$C28&amp;$B$6,Raw!$A$6:$A$2026,0),MATCH('Response times'!AA$6,Raw!$H$5:$CC$5,0))/60/60/24,"-")</f>
        <v>-</v>
      </c>
      <c r="AB28" s="32"/>
      <c r="AC28" s="32" t="str">
        <f>IFERROR(INDEX(Raw!$H$6:$CC$2026,MATCH($B28&amp;$C28&amp;$B$6,Raw!$A$6:$A$2026,0),MATCH('Response times'!AC$6,Raw!$H$5:$CC$5,0)),"-")</f>
        <v>-</v>
      </c>
      <c r="AD28" s="32"/>
      <c r="AE28" s="32" t="str">
        <f>IFERROR(INDEX(Raw!$H$6:$CC$2026,MATCH($B28&amp;$C28&amp;$B$6,Raw!$A$6:$A$2026,0),MATCH('Response times'!AE$6,Raw!$H$5:$CC$5,0))/60/60,"-")</f>
        <v>-</v>
      </c>
      <c r="AF28" s="97" t="str">
        <f>IFERROR(INDEX(Raw!$H$6:$CC$2026,MATCH($B28&amp;$C28&amp;$B$6,Raw!$A$6:$A$2026,0),MATCH('Response times'!AF$6,Raw!$H$5:$CC$5,0))/60/60/24,"-")</f>
        <v>-</v>
      </c>
      <c r="AG28" s="97" t="str">
        <f>IFERROR(INDEX(Raw!$H$6:$CC$2026,MATCH($B28&amp;$C28&amp;$B$6,Raw!$A$6:$A$2026,0),MATCH('Response times'!AG$6,Raw!$H$5:$CC$5,0))/60/60/24,"-")</f>
        <v>-</v>
      </c>
    </row>
    <row r="29" spans="1:36" x14ac:dyDescent="0.2">
      <c r="A29" s="9"/>
      <c r="D29" s="86" t="s">
        <v>772</v>
      </c>
      <c r="E29" s="1" t="s">
        <v>876</v>
      </c>
      <c r="F29" s="41"/>
      <c r="G29" s="41"/>
      <c r="H29" s="41"/>
      <c r="I29" s="41"/>
      <c r="J29" s="39"/>
      <c r="K29" s="101"/>
      <c r="L29" s="124"/>
      <c r="M29" s="124"/>
      <c r="N29" s="39"/>
      <c r="O29" s="39"/>
      <c r="P29" s="39"/>
      <c r="Q29" s="39"/>
      <c r="R29" s="39"/>
      <c r="S29" s="39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6" x14ac:dyDescent="0.2">
      <c r="A30" s="1"/>
      <c r="F30" s="83"/>
      <c r="G30" s="83"/>
      <c r="H30" s="145"/>
      <c r="I30" s="83"/>
      <c r="J30" s="19"/>
      <c r="K30" s="70"/>
      <c r="T30" s="145"/>
      <c r="Z30" s="41"/>
      <c r="AA30" s="41"/>
      <c r="AB30" s="41"/>
      <c r="AC30" s="41"/>
      <c r="AD30" s="41"/>
      <c r="AE30" s="41"/>
      <c r="AF30" s="41"/>
      <c r="AG30" s="41"/>
    </row>
    <row r="31" spans="1:36" x14ac:dyDescent="0.2">
      <c r="A31" s="1"/>
      <c r="F31" s="83"/>
      <c r="G31" s="83"/>
      <c r="H31" s="145"/>
      <c r="I31" s="213"/>
      <c r="J31" s="19"/>
      <c r="K31" s="70"/>
      <c r="T31" s="145"/>
      <c r="Z31" s="41"/>
      <c r="AA31" s="41"/>
      <c r="AB31" s="41"/>
      <c r="AC31" s="41"/>
      <c r="AD31" s="41"/>
      <c r="AE31" s="41"/>
      <c r="AF31" s="41"/>
      <c r="AG31" s="41"/>
    </row>
    <row r="32" spans="1:36" x14ac:dyDescent="0.2">
      <c r="A32" s="1"/>
      <c r="F32" s="83"/>
      <c r="G32" s="83"/>
      <c r="H32" s="83"/>
      <c r="I32" s="83"/>
      <c r="J32" s="19"/>
      <c r="K32" s="70"/>
      <c r="Z32" s="41"/>
      <c r="AA32" s="41"/>
      <c r="AB32" s="41"/>
      <c r="AC32" s="41"/>
      <c r="AD32" s="41"/>
      <c r="AE32" s="41"/>
      <c r="AF32" s="41"/>
      <c r="AG32" s="41"/>
    </row>
    <row r="33" spans="1:33" x14ac:dyDescent="0.2">
      <c r="A33" s="1"/>
      <c r="D33" s="116">
        <v>1</v>
      </c>
      <c r="E33" s="74" t="s">
        <v>895</v>
      </c>
      <c r="F33" s="83"/>
      <c r="G33" s="83"/>
      <c r="H33" s="83"/>
      <c r="I33" s="83"/>
      <c r="J33" s="19"/>
      <c r="K33" s="70"/>
      <c r="Z33" s="41"/>
      <c r="AA33" s="41"/>
      <c r="AB33" s="41"/>
      <c r="AC33" s="41"/>
      <c r="AD33" s="41"/>
      <c r="AE33" s="41"/>
      <c r="AF33" s="41"/>
      <c r="AG33" s="41"/>
    </row>
    <row r="34" spans="1:33" x14ac:dyDescent="0.2">
      <c r="A34" s="1"/>
      <c r="D34" s="8"/>
      <c r="E34" s="8" t="s">
        <v>896</v>
      </c>
      <c r="F34" s="83"/>
      <c r="G34" s="83"/>
      <c r="H34" s="83"/>
      <c r="I34" s="83"/>
      <c r="J34" s="19"/>
      <c r="K34" s="70"/>
      <c r="Z34" s="41"/>
      <c r="AA34" s="41"/>
      <c r="AB34" s="41"/>
      <c r="AC34" s="41"/>
      <c r="AD34" s="41"/>
      <c r="AE34" s="41"/>
      <c r="AF34" s="41"/>
      <c r="AG34" s="41"/>
    </row>
    <row r="35" spans="1:33" x14ac:dyDescent="0.2">
      <c r="A35" s="1"/>
      <c r="D35" s="86">
        <v>2</v>
      </c>
      <c r="E35" s="74" t="s">
        <v>821</v>
      </c>
      <c r="F35" s="83"/>
      <c r="G35" s="83"/>
      <c r="H35" s="83"/>
      <c r="I35" s="83"/>
      <c r="J35" s="19"/>
      <c r="K35" s="70"/>
      <c r="Z35" s="41"/>
      <c r="AA35" s="41"/>
      <c r="AB35" s="41"/>
      <c r="AC35" s="41"/>
      <c r="AD35" s="41"/>
      <c r="AE35" s="41"/>
      <c r="AF35" s="41"/>
      <c r="AG35" s="41"/>
    </row>
    <row r="36" spans="1:33" x14ac:dyDescent="0.2">
      <c r="A36" s="1"/>
      <c r="D36" s="8"/>
      <c r="E36" s="83" t="s">
        <v>822</v>
      </c>
      <c r="F36" s="7"/>
      <c r="G36" s="7"/>
      <c r="H36" s="7"/>
      <c r="I36" s="7"/>
      <c r="J36" s="15"/>
      <c r="K36" s="7"/>
    </row>
    <row r="37" spans="1:33" x14ac:dyDescent="0.2">
      <c r="A37" s="1"/>
      <c r="D37" s="10" t="s">
        <v>590</v>
      </c>
      <c r="E37" s="7" t="s">
        <v>897</v>
      </c>
      <c r="F37" s="84"/>
      <c r="G37" s="84"/>
      <c r="H37" s="84"/>
      <c r="I37" s="84"/>
    </row>
    <row r="38" spans="1:33" x14ac:dyDescent="0.2">
      <c r="A38" s="1"/>
      <c r="D38" s="10" t="s">
        <v>591</v>
      </c>
      <c r="E38" s="84">
        <f>Introduction!$B$59</f>
        <v>43384</v>
      </c>
      <c r="F38" s="7"/>
      <c r="G38" s="7"/>
      <c r="H38" s="7"/>
      <c r="I38" s="7"/>
    </row>
    <row r="39" spans="1:33" x14ac:dyDescent="0.2">
      <c r="A39" s="1"/>
      <c r="D39" s="10" t="s">
        <v>592</v>
      </c>
      <c r="E39" s="7" t="s">
        <v>594</v>
      </c>
      <c r="F39" s="70"/>
      <c r="G39" s="70"/>
      <c r="H39" s="70"/>
      <c r="I39" s="70"/>
    </row>
    <row r="40" spans="1:33" x14ac:dyDescent="0.2">
      <c r="A40" s="1"/>
      <c r="D40" s="83"/>
      <c r="E40" s="70" t="s">
        <v>593</v>
      </c>
      <c r="F40" s="15"/>
      <c r="G40" s="15"/>
      <c r="H40" s="15"/>
      <c r="I40" s="70"/>
    </row>
    <row r="41" spans="1:33" x14ac:dyDescent="0.2">
      <c r="D41" s="83"/>
      <c r="E41" s="15" t="s">
        <v>720</v>
      </c>
    </row>
    <row r="42" spans="1:33" x14ac:dyDescent="0.2">
      <c r="E42" s="101" t="s">
        <v>799</v>
      </c>
    </row>
  </sheetData>
  <mergeCells count="1">
    <mergeCell ref="B5:C5"/>
  </mergeCells>
  <phoneticPr fontId="0" type="noConversion"/>
  <conditionalFormatting sqref="H7:I28 N7:O28 T7:U28 Z7:AA28 AF7:AG28">
    <cfRule type="cellIs" dxfId="10" priority="1" operator="greaterThan">
      <formula>1/24</formula>
    </cfRule>
  </conditionalFormatting>
  <dataValidations count="1">
    <dataValidation type="list" allowBlank="1" showInputMessage="1" showErrorMessage="1" sqref="B5:C5">
      <formula1>Dropdown_Geography</formula1>
    </dataValidation>
  </dataValidations>
  <hyperlinks>
    <hyperlink ref="E41" r:id="rId1"/>
    <hyperlink ref="E40" r:id="rId2"/>
    <hyperlink ref="E42" location="Introduction!A1" display="Introduction"/>
  </hyperlinks>
  <pageMargins left="0.70866141732283472" right="0.70866141732283472" top="0.74803149606299213" bottom="0.74803149606299213" header="0.31496062992125984" footer="0.31496062992125984"/>
  <pageSetup paperSize="9" pageOrder="overThenDown" orientation="portrait" r:id="rId3"/>
  <headerFooter alignWithMargins="0">
    <oddFooter>Page &amp;P of &amp;N</oddFoot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42"/>
  <sheetViews>
    <sheetView workbookViewId="0">
      <pane xSplit="4" ySplit="8" topLeftCell="E9" activePane="bottomRight" state="frozen"/>
      <selection activeCell="B5" sqref="B5:C5"/>
      <selection pane="topRight" activeCell="B5" sqref="B5:C5"/>
      <selection pane="bottomLeft" activeCell="B5" sqref="B5:C5"/>
      <selection pane="bottomRight" activeCell="E9" sqref="E9"/>
    </sheetView>
  </sheetViews>
  <sheetFormatPr defaultColWidth="9.28515625" defaultRowHeight="12.75" x14ac:dyDescent="0.2"/>
  <cols>
    <col min="1" max="1" width="1.7109375" style="51" customWidth="1"/>
    <col min="2" max="2" width="8.7109375" style="1" customWidth="1"/>
    <col min="3" max="3" width="12.7109375" style="1" customWidth="1"/>
    <col min="4" max="4" width="2.5703125" style="1" customWidth="1"/>
    <col min="5" max="5" width="11.42578125" style="1" customWidth="1"/>
    <col min="6" max="6" width="1.7109375" style="1" customWidth="1"/>
    <col min="7" max="8" width="11.42578125" style="1" customWidth="1"/>
    <col min="9" max="9" width="1.7109375" style="1" customWidth="1"/>
    <col min="10" max="11" width="8.7109375" style="1" customWidth="1"/>
    <col min="12" max="12" width="14.42578125" style="1" customWidth="1"/>
    <col min="13" max="13" width="11.28515625" style="1" customWidth="1"/>
    <col min="14" max="14" width="1.7109375" style="1" customWidth="1"/>
    <col min="15" max="16" width="8.7109375" style="1" customWidth="1"/>
    <col min="17" max="17" width="14.42578125" style="1" customWidth="1"/>
    <col min="18" max="18" width="1.7109375" style="1" customWidth="1"/>
    <col min="19" max="19" width="14.28515625" style="1" customWidth="1"/>
    <col min="20" max="20" width="14.28515625" style="7" customWidth="1"/>
    <col min="21" max="21" width="14.28515625" style="1" customWidth="1"/>
    <col min="22" max="22" width="1.7109375" style="7" customWidth="1"/>
    <col min="23" max="26" width="8.7109375" style="1" customWidth="1"/>
    <col min="27" max="16384" width="9.28515625" style="1"/>
  </cols>
  <sheetData>
    <row r="1" spans="1:26" ht="18.75" x14ac:dyDescent="0.25">
      <c r="B1" s="62" t="s">
        <v>743</v>
      </c>
      <c r="C1" s="63"/>
      <c r="E1" s="73" t="s">
        <v>825</v>
      </c>
      <c r="F1" s="62"/>
      <c r="G1" s="63"/>
      <c r="H1" s="63"/>
      <c r="I1" s="75"/>
      <c r="J1" s="75"/>
      <c r="K1" s="74"/>
      <c r="L1" s="74"/>
      <c r="M1" s="74"/>
      <c r="N1" s="73"/>
      <c r="O1" s="7"/>
      <c r="P1" s="7"/>
      <c r="Q1" s="7"/>
      <c r="R1" s="7"/>
      <c r="S1" s="7"/>
      <c r="U1" s="7"/>
      <c r="W1" s="7"/>
      <c r="X1" s="7"/>
      <c r="Y1" s="7"/>
      <c r="Z1" s="7"/>
    </row>
    <row r="2" spans="1:26" x14ac:dyDescent="0.2">
      <c r="A2" s="78"/>
      <c r="D2" s="29"/>
      <c r="E2" s="13"/>
      <c r="F2" s="13"/>
      <c r="G2" s="13"/>
      <c r="H2" s="13"/>
      <c r="I2" s="13"/>
      <c r="J2" s="13"/>
      <c r="K2" s="13"/>
      <c r="L2" s="13"/>
      <c r="M2" s="13"/>
      <c r="N2" s="7"/>
      <c r="O2" s="13"/>
      <c r="P2" s="13"/>
      <c r="Q2" s="13"/>
      <c r="R2" s="7"/>
      <c r="S2" s="13"/>
      <c r="T2" s="13"/>
      <c r="U2" s="13"/>
      <c r="V2" s="14"/>
      <c r="W2" s="13"/>
      <c r="X2" s="13"/>
      <c r="Y2" s="13"/>
      <c r="Z2" s="13"/>
    </row>
    <row r="3" spans="1:26" ht="14.25" customHeight="1" x14ac:dyDescent="0.2">
      <c r="A3" s="78"/>
      <c r="B3" s="178" t="str">
        <f ca="1">OFFSET(Raw!$CX$97,MATCH($B$4,Raw!$CY$98:$CY$116,0),0)</f>
        <v>Eng</v>
      </c>
      <c r="D3" s="29"/>
      <c r="E3" s="13"/>
      <c r="F3" s="13"/>
      <c r="G3" s="13"/>
      <c r="H3" s="13"/>
      <c r="I3" s="13"/>
      <c r="J3" s="12" t="s">
        <v>744</v>
      </c>
      <c r="K3" s="65"/>
      <c r="L3" s="12"/>
      <c r="M3" s="12"/>
      <c r="N3" s="7"/>
      <c r="O3" s="12" t="s">
        <v>745</v>
      </c>
      <c r="P3" s="12"/>
      <c r="Q3" s="12"/>
      <c r="R3" s="7"/>
      <c r="S3" s="13"/>
      <c r="T3" s="13"/>
      <c r="U3" s="13"/>
      <c r="V3" s="13"/>
      <c r="W3" s="13"/>
      <c r="X3" s="13"/>
      <c r="Y3" s="13"/>
      <c r="Z3" s="13"/>
    </row>
    <row r="4" spans="1:26" ht="38.25" customHeight="1" x14ac:dyDescent="0.2">
      <c r="B4" s="252" t="s">
        <v>569</v>
      </c>
      <c r="C4" s="252"/>
      <c r="D4" s="30"/>
      <c r="E4" s="243" t="s">
        <v>735</v>
      </c>
      <c r="F4" s="6"/>
      <c r="G4" s="5" t="s">
        <v>739</v>
      </c>
      <c r="H4" s="5" t="s">
        <v>731</v>
      </c>
      <c r="I4" s="6"/>
      <c r="J4" s="66" t="s">
        <v>732</v>
      </c>
      <c r="K4" s="67" t="s">
        <v>733</v>
      </c>
      <c r="L4" s="67" t="s">
        <v>734</v>
      </c>
      <c r="M4" s="5" t="s">
        <v>770</v>
      </c>
      <c r="N4" s="6"/>
      <c r="O4" s="66" t="s">
        <v>732</v>
      </c>
      <c r="P4" s="67" t="s">
        <v>733</v>
      </c>
      <c r="Q4" s="67" t="s">
        <v>734</v>
      </c>
      <c r="R4" s="6"/>
      <c r="S4" s="68" t="s">
        <v>746</v>
      </c>
      <c r="T4" s="68" t="s">
        <v>747</v>
      </c>
      <c r="U4" s="68" t="s">
        <v>736</v>
      </c>
      <c r="V4" s="6"/>
      <c r="W4" s="68" t="s">
        <v>740</v>
      </c>
      <c r="X4" s="68" t="s">
        <v>741</v>
      </c>
      <c r="Y4" s="68" t="s">
        <v>742</v>
      </c>
      <c r="Z4" s="68" t="s">
        <v>800</v>
      </c>
    </row>
    <row r="5" spans="1:26" s="80" customFormat="1" x14ac:dyDescent="0.2">
      <c r="A5" s="24"/>
      <c r="B5" s="64" t="str">
        <f>VLOOKUP($B$4,Raw!$CY$98:$CZ$116,2,0)</f>
        <v>ENG</v>
      </c>
      <c r="C5" s="79"/>
      <c r="D5" s="24" t="s">
        <v>580</v>
      </c>
      <c r="E5" s="25" t="s">
        <v>613</v>
      </c>
      <c r="F5" s="25"/>
      <c r="G5" s="25" t="s">
        <v>644</v>
      </c>
      <c r="H5" s="25" t="s">
        <v>634</v>
      </c>
      <c r="I5" s="25"/>
      <c r="J5" s="25" t="s">
        <v>638</v>
      </c>
      <c r="K5" s="25" t="s">
        <v>639</v>
      </c>
      <c r="L5" s="25" t="s">
        <v>640</v>
      </c>
      <c r="M5" s="71" t="s">
        <v>737</v>
      </c>
      <c r="N5" s="25"/>
      <c r="O5" s="69" t="s">
        <v>635</v>
      </c>
      <c r="P5" s="69" t="s">
        <v>636</v>
      </c>
      <c r="Q5" s="69" t="s">
        <v>637</v>
      </c>
      <c r="R5" s="25"/>
      <c r="S5" s="69" t="s">
        <v>641</v>
      </c>
      <c r="T5" s="69" t="s">
        <v>642</v>
      </c>
      <c r="U5" s="69" t="s">
        <v>643</v>
      </c>
      <c r="V5" s="25"/>
      <c r="W5" s="72" t="s">
        <v>634</v>
      </c>
      <c r="X5" s="72" t="s">
        <v>643</v>
      </c>
      <c r="Y5" s="72" t="s">
        <v>952</v>
      </c>
      <c r="Z5" s="72" t="s">
        <v>641</v>
      </c>
    </row>
    <row r="6" spans="1:26" s="80" customFormat="1" x14ac:dyDescent="0.2">
      <c r="A6" s="24"/>
      <c r="B6" s="64"/>
      <c r="C6" s="79"/>
      <c r="D6" s="24" t="s">
        <v>581</v>
      </c>
      <c r="E6" s="25"/>
      <c r="F6" s="25"/>
      <c r="G6" s="25"/>
      <c r="H6" s="25"/>
      <c r="I6" s="25"/>
      <c r="J6" s="25"/>
      <c r="K6" s="25"/>
      <c r="L6" s="25"/>
      <c r="M6" s="25" t="s">
        <v>738</v>
      </c>
      <c r="N6" s="25"/>
      <c r="O6" s="69"/>
      <c r="P6" s="69"/>
      <c r="Q6" s="69"/>
      <c r="R6" s="25"/>
      <c r="S6" s="69"/>
      <c r="T6" s="69"/>
      <c r="U6" s="69"/>
      <c r="V6" s="25"/>
      <c r="W6" s="25" t="s">
        <v>613</v>
      </c>
      <c r="X6" s="25" t="s">
        <v>613</v>
      </c>
      <c r="Y6" s="25" t="s">
        <v>613</v>
      </c>
      <c r="Z6" s="25" t="s">
        <v>613</v>
      </c>
    </row>
    <row r="7" spans="1:26" s="7" customFormat="1" x14ac:dyDescent="0.2">
      <c r="A7" s="81"/>
      <c r="B7" s="33" t="s">
        <v>681</v>
      </c>
      <c r="C7" s="34" t="s">
        <v>883</v>
      </c>
      <c r="D7" s="34"/>
      <c r="E7" s="31">
        <f>IFERROR(SUMIF($B$11:$B$28,$B7,E$11:E$28),"-")</f>
        <v>3675797</v>
      </c>
      <c r="F7" s="31"/>
      <c r="G7" s="31">
        <f>IFERROR(SUMIF($B$11:$B$28,$B7,G$11:G$28),"-")</f>
        <v>3464161</v>
      </c>
      <c r="H7" s="31">
        <f>IFERROR(SUMIF($B$11:$B$28,$B7,H$11:H$28),"-")</f>
        <v>211636</v>
      </c>
      <c r="I7" s="31"/>
      <c r="J7" s="31">
        <f t="shared" ref="J7:L8" si="0">IFERROR(SUMIF($B$11:$B$28,$B7,J$11:J$28),"-")</f>
        <v>20728</v>
      </c>
      <c r="K7" s="31">
        <f t="shared" si="0"/>
        <v>103348</v>
      </c>
      <c r="L7" s="102">
        <f t="shared" si="0"/>
        <v>42894</v>
      </c>
      <c r="M7" s="185">
        <f>IFERROR((J7+K7)/SUM(J7:L7),"-")</f>
        <v>0.74310355153620411</v>
      </c>
      <c r="N7" s="31"/>
      <c r="O7" s="31">
        <f t="shared" ref="O7:Q8" si="1">IFERROR(SUMIF($B$11:$B$28,$B7,O$11:O$28),"-")</f>
        <v>22057</v>
      </c>
      <c r="P7" s="31">
        <f t="shared" si="1"/>
        <v>65503</v>
      </c>
      <c r="Q7" s="102">
        <f t="shared" si="1"/>
        <v>123730</v>
      </c>
      <c r="R7" s="102"/>
      <c r="S7" s="102">
        <f t="shared" ref="S7:U8" si="2">IFERROR(SUMIF($B$11:$B$28,$B7,S$11:S$28),"-")</f>
        <v>2173655</v>
      </c>
      <c r="T7" s="102">
        <f t="shared" si="2"/>
        <v>213164</v>
      </c>
      <c r="U7" s="102">
        <f t="shared" si="2"/>
        <v>1077342</v>
      </c>
      <c r="V7" s="31"/>
      <c r="W7" s="195">
        <f>IFERROR(H7/$E7,"-")</f>
        <v>5.7575540760275934E-2</v>
      </c>
      <c r="X7" s="195">
        <f>IFERROR(U7/$E7,"-")</f>
        <v>0.29309072290988863</v>
      </c>
      <c r="Y7" s="195">
        <f>IFERROR((S7+T7)/$E7,"-")</f>
        <v>0.64933373632983538</v>
      </c>
      <c r="Z7" s="195">
        <f>IFERROR(S7/$E7,"-")</f>
        <v>0.59134250340810446</v>
      </c>
    </row>
    <row r="8" spans="1:26" s="7" customFormat="1" x14ac:dyDescent="0.2">
      <c r="A8" s="81"/>
      <c r="B8" s="33" t="s">
        <v>831</v>
      </c>
      <c r="C8" s="34" t="s">
        <v>891</v>
      </c>
      <c r="D8" s="34"/>
      <c r="E8" s="31">
        <f>IFERROR(SUMIF($B$11:$B$28,$B8,E$11:E$28),"-")</f>
        <v>4066970</v>
      </c>
      <c r="F8" s="31"/>
      <c r="G8" s="31">
        <f>IFERROR(SUMIF($B$11:$B$28,$B8,G$11:G$28),"-")</f>
        <v>3848310</v>
      </c>
      <c r="H8" s="31">
        <f>IFERROR(SUMIF($B$11:$B$28,$B8,H$11:H$28),"-")</f>
        <v>218660</v>
      </c>
      <c r="I8" s="31"/>
      <c r="J8" s="31">
        <f t="shared" si="0"/>
        <v>18499</v>
      </c>
      <c r="K8" s="31">
        <f t="shared" si="0"/>
        <v>115643</v>
      </c>
      <c r="L8" s="102">
        <f t="shared" si="0"/>
        <v>51737</v>
      </c>
      <c r="M8" s="185">
        <f>IFERROR((J8+K8)/SUM(J8:L8),"-")</f>
        <v>0.72166301733923677</v>
      </c>
      <c r="N8" s="31"/>
      <c r="O8" s="31">
        <f t="shared" si="1"/>
        <v>19085</v>
      </c>
      <c r="P8" s="31">
        <f t="shared" si="1"/>
        <v>65433</v>
      </c>
      <c r="Q8" s="102">
        <f t="shared" si="1"/>
        <v>157060</v>
      </c>
      <c r="R8" s="102"/>
      <c r="S8" s="102">
        <f t="shared" si="2"/>
        <v>2407698</v>
      </c>
      <c r="T8" s="102">
        <f t="shared" si="2"/>
        <v>231665</v>
      </c>
      <c r="U8" s="102">
        <f t="shared" si="2"/>
        <v>1208947</v>
      </c>
      <c r="V8" s="31"/>
      <c r="W8" s="195">
        <f>IFERROR(H8/$E8,"-")</f>
        <v>5.376484213062796E-2</v>
      </c>
      <c r="X8" s="195">
        <f>IFERROR(U8/$E8,"-")</f>
        <v>0.29725987651740732</v>
      </c>
      <c r="Y8" s="195">
        <f>IFERROR((S8+T8)/$E8,"-")</f>
        <v>0.64897528135196469</v>
      </c>
      <c r="Z8" s="195">
        <f>IFERROR(S8/$E8,"-")</f>
        <v>0.59201272691954943</v>
      </c>
    </row>
    <row r="9" spans="1:26" ht="18" x14ac:dyDescent="0.25">
      <c r="A9" s="82"/>
      <c r="B9" s="7" t="s">
        <v>681</v>
      </c>
      <c r="C9" s="7" t="s">
        <v>572</v>
      </c>
      <c r="D9" s="117"/>
      <c r="E9" s="31">
        <f>IFERROR(INDEX(Raw!$H$6:$CC$2026,MATCH($B9&amp;$C9&amp;$B$5,Raw!$A$6:$A$2026,0),MATCH(E$5,Raw!$H$5:$CC$5,0)),"-")</f>
        <v>58813</v>
      </c>
      <c r="F9" s="31"/>
      <c r="G9" s="31">
        <f>IFERROR(INDEX(Raw!$H$6:$CC$2026,MATCH($B9&amp;$C9&amp;$B$5,Raw!$A$6:$A$2026,0),MATCH(G$5,Raw!$H$5:$CC$5,0)),"-")</f>
        <v>123260</v>
      </c>
      <c r="H9" s="31">
        <f>IFERROR(INDEX(Raw!$H$6:$CC$2026,MATCH($B9&amp;$C9&amp;$B$5,Raw!$A$6:$A$2026,0),MATCH(H$5,Raw!$H$5:$CC$5,0)),"-")</f>
        <v>6083</v>
      </c>
      <c r="I9" s="31"/>
      <c r="J9" s="31">
        <f>IFERROR(INDEX(Raw!$H$6:$CC$2026,MATCH($B9&amp;$C9&amp;$B$5,Raw!$A$6:$A$2026,0),MATCH(J$5,Raw!$H$5:$CC$5,0)),"-")</f>
        <v>0</v>
      </c>
      <c r="K9" s="31">
        <f>IFERROR(INDEX(Raw!$H$6:$CC$2026,MATCH($B9&amp;$C9&amp;$B$5,Raw!$A$6:$A$2026,0),MATCH(K$5,Raw!$H$5:$CC$5,0)),"-")</f>
        <v>3369</v>
      </c>
      <c r="L9" s="102">
        <f>IFERROR(INDEX(Raw!$H$6:$CC$2026,MATCH($B9&amp;$C9&amp;$B$5,Raw!$A$6:$A$2026,0),MATCH(L$5,Raw!$H$5:$CC$5,0)),"-")</f>
        <v>13</v>
      </c>
      <c r="M9" s="185">
        <f t="shared" ref="M9:M16" si="3">IFERROR((J9+K9)/SUM(J9:L9),"-")</f>
        <v>0.99615612063867531</v>
      </c>
      <c r="N9" s="31"/>
      <c r="O9" s="31">
        <f>IFERROR(INDEX(Raw!$H$6:$CC$2026,MATCH($B9&amp;$C9&amp;$B$5,Raw!$A$6:$A$2026,0),MATCH(O$5,Raw!$H$5:$CC$5,0)),"-")</f>
        <v>0</v>
      </c>
      <c r="P9" s="31">
        <f>IFERROR(INDEX(Raw!$H$6:$CC$2026,MATCH($B9&amp;$C9&amp;$B$5,Raw!$A$6:$A$2026,0),MATCH(P$5,Raw!$H$5:$CC$5,0)),"-")</f>
        <v>2714</v>
      </c>
      <c r="Q9" s="102">
        <f>IFERROR(INDEX(Raw!$H$6:$CC$2026,MATCH($B9&amp;$C9&amp;$B$5,Raw!$A$6:$A$2026,0),MATCH(Q$5,Raw!$H$5:$CC$5,0)),"-")</f>
        <v>7</v>
      </c>
      <c r="R9" s="102"/>
      <c r="S9" s="102">
        <f>IFERROR(INDEX(Raw!$H$6:$CC$2026,MATCH($B9&amp;$C9&amp;$B$5,Raw!$A$6:$A$2026,0),MATCH(S$5,Raw!$H$5:$CC$5,0)),"-")</f>
        <v>83929</v>
      </c>
      <c r="T9" s="102">
        <f>IFERROR(INDEX(Raw!$H$6:$CC$2026,MATCH($B9&amp;$C9&amp;$B$5,Raw!$A$6:$A$2026,0),MATCH(T$5,Raw!$H$5:$CC$5,0)),"-")</f>
        <v>6359</v>
      </c>
      <c r="U9" s="102">
        <f>IFERROR(INDEX(Raw!$H$6:$CC$2026,MATCH($B9&amp;$C9&amp;$B$5,Raw!$A$6:$A$2026,0),MATCH(U$5,Raw!$H$5:$CC$5,0)),"-")</f>
        <v>32972</v>
      </c>
      <c r="V9" s="31"/>
      <c r="W9" s="195" t="s">
        <v>772</v>
      </c>
      <c r="X9" s="195" t="s">
        <v>772</v>
      </c>
      <c r="Y9" s="195" t="s">
        <v>772</v>
      </c>
      <c r="Z9" s="195" t="s">
        <v>772</v>
      </c>
    </row>
    <row r="10" spans="1:26" ht="12.75" customHeight="1" x14ac:dyDescent="0.2">
      <c r="A10" s="82"/>
      <c r="B10" s="16" t="str">
        <f t="shared" ref="B10:B28" si="4">IF($C10="April",LEFT($B9,4)+1&amp;"-"&amp;RIGHT($B9,2)+1,$B9)</f>
        <v>2017-18</v>
      </c>
      <c r="C10" s="7" t="s">
        <v>573</v>
      </c>
      <c r="D10" s="14"/>
      <c r="E10" s="31">
        <f>IFERROR(INDEX(Raw!$H$6:$CC$2026,MATCH($B10&amp;$C10&amp;$B$5,Raw!$A$6:$A$2026,0),MATCH(E$5,Raw!$H$5:$CC$5,0)),"-")</f>
        <v>187539</v>
      </c>
      <c r="F10" s="31"/>
      <c r="G10" s="31">
        <f>IFERROR(INDEX(Raw!$H$6:$CC$2026,MATCH($B10&amp;$C10&amp;$B$5,Raw!$A$6:$A$2026,0),MATCH(G$5,Raw!$H$5:$CC$5,0)),"-")</f>
        <v>262112</v>
      </c>
      <c r="H10" s="31">
        <f>IFERROR(INDEX(Raw!$H$6:$CC$2026,MATCH($B10&amp;$C10&amp;$B$5,Raw!$A$6:$A$2026,0),MATCH(H$5,Raw!$H$5:$CC$5,0)),"-")</f>
        <v>12705</v>
      </c>
      <c r="I10" s="31"/>
      <c r="J10" s="31">
        <f>IFERROR(INDEX(Raw!$H$6:$CC$2026,MATCH($B10&amp;$C10&amp;$B$5,Raw!$A$6:$A$2026,0),MATCH(J$5,Raw!$H$5:$CC$5,0)),"-")</f>
        <v>3022</v>
      </c>
      <c r="K10" s="31">
        <f>IFERROR(INDEX(Raw!$H$6:$CC$2026,MATCH($B10&amp;$C10&amp;$B$5,Raw!$A$6:$A$2026,0),MATCH(K$5,Raw!$H$5:$CC$5,0)),"-")</f>
        <v>5185</v>
      </c>
      <c r="L10" s="102">
        <f>IFERROR(INDEX(Raw!$H$6:$CC$2026,MATCH($B10&amp;$C10&amp;$B$5,Raw!$A$6:$A$2026,0),MATCH(L$5,Raw!$H$5:$CC$5,0)),"-")</f>
        <v>3165</v>
      </c>
      <c r="M10" s="185">
        <f t="shared" si="3"/>
        <v>0.72168483995779109</v>
      </c>
      <c r="N10" s="31"/>
      <c r="O10" s="31">
        <f>IFERROR(INDEX(Raw!$H$6:$CC$2026,MATCH($B10&amp;$C10&amp;$B$5,Raw!$A$6:$A$2026,0),MATCH(O$5,Raw!$H$5:$CC$5,0)),"-")</f>
        <v>1967</v>
      </c>
      <c r="P10" s="31">
        <f>IFERROR(INDEX(Raw!$H$6:$CC$2026,MATCH($B10&amp;$C10&amp;$B$5,Raw!$A$6:$A$2026,0),MATCH(P$5,Raw!$H$5:$CC$5,0)),"-")</f>
        <v>2531</v>
      </c>
      <c r="Q10" s="102">
        <f>IFERROR(INDEX(Raw!$H$6:$CC$2026,MATCH($B10&amp;$C10&amp;$B$5,Raw!$A$6:$A$2026,0),MATCH(Q$5,Raw!$H$5:$CC$5,0)),"-")</f>
        <v>3533</v>
      </c>
      <c r="R10" s="102"/>
      <c r="S10" s="102">
        <f>IFERROR(INDEX(Raw!$H$6:$CC$2026,MATCH($B10&amp;$C10&amp;$B$5,Raw!$A$6:$A$2026,0),MATCH(S$5,Raw!$H$5:$CC$5,0)),"-")</f>
        <v>172181</v>
      </c>
      <c r="T10" s="102">
        <f>IFERROR(INDEX(Raw!$H$6:$CC$2026,MATCH($B10&amp;$C10&amp;$B$5,Raw!$A$6:$A$2026,0),MATCH(T$5,Raw!$H$5:$CC$5,0)),"-")</f>
        <v>15986</v>
      </c>
      <c r="U10" s="102">
        <f>IFERROR(INDEX(Raw!$H$6:$CC$2026,MATCH($B10&amp;$C10&amp;$B$5,Raw!$A$6:$A$2026,0),MATCH(U$5,Raw!$H$5:$CC$5,0)),"-")</f>
        <v>73945</v>
      </c>
      <c r="V10" s="31"/>
      <c r="W10" s="195" t="s">
        <v>772</v>
      </c>
      <c r="X10" s="195" t="s">
        <v>772</v>
      </c>
      <c r="Y10" s="195" t="s">
        <v>772</v>
      </c>
      <c r="Z10" s="195" t="s">
        <v>772</v>
      </c>
    </row>
    <row r="11" spans="1:26" ht="18" x14ac:dyDescent="0.25">
      <c r="A11" s="82"/>
      <c r="B11" s="16" t="str">
        <f t="shared" si="4"/>
        <v>2017-18</v>
      </c>
      <c r="C11" s="7" t="s">
        <v>574</v>
      </c>
      <c r="D11" s="117"/>
      <c r="E11" s="31">
        <f>IFERROR(INDEX(Raw!$H$6:$CC$2026,MATCH($B11&amp;$C11&amp;$B$5,Raw!$A$6:$A$2026,0),MATCH(E$5,Raw!$H$5:$CC$5,0)),"-")</f>
        <v>307209</v>
      </c>
      <c r="F11" s="31"/>
      <c r="G11" s="31">
        <f>IFERROR(INDEX(Raw!$H$6:$CC$2026,MATCH($B11&amp;$C11&amp;$B$5,Raw!$A$6:$A$2026,0),MATCH(G$5,Raw!$H$5:$CC$5,0)),"-")</f>
        <v>292933</v>
      </c>
      <c r="H11" s="31">
        <f>IFERROR(INDEX(Raw!$H$6:$CC$2026,MATCH($B11&amp;$C11&amp;$B$5,Raw!$A$6:$A$2026,0),MATCH(H$5,Raw!$H$5:$CC$5,0)),"-")</f>
        <v>14276</v>
      </c>
      <c r="I11" s="31"/>
      <c r="J11" s="31">
        <f>IFERROR(INDEX(Raw!$H$6:$CC$2026,MATCH($B11&amp;$C11&amp;$B$5,Raw!$A$6:$A$2026,0),MATCH(J$5,Raw!$H$5:$CC$5,0)),"-")</f>
        <v>3763</v>
      </c>
      <c r="K11" s="31">
        <f>IFERROR(INDEX(Raw!$H$6:$CC$2026,MATCH($B11&amp;$C11&amp;$B$5,Raw!$A$6:$A$2026,0),MATCH(K$5,Raw!$H$5:$CC$5,0)),"-")</f>
        <v>4901</v>
      </c>
      <c r="L11" s="102">
        <f>IFERROR(INDEX(Raw!$H$6:$CC$2026,MATCH($B11&amp;$C11&amp;$B$5,Raw!$A$6:$A$2026,0),MATCH(L$5,Raw!$H$5:$CC$5,0)),"-")</f>
        <v>4028</v>
      </c>
      <c r="M11" s="185">
        <f t="shared" si="3"/>
        <v>0.68263473053892221</v>
      </c>
      <c r="N11" s="31"/>
      <c r="O11" s="31">
        <f>IFERROR(INDEX(Raw!$H$6:$CC$2026,MATCH($B11&amp;$C11&amp;$B$5,Raw!$A$6:$A$2026,0),MATCH(O$5,Raw!$H$5:$CC$5,0)),"-")</f>
        <v>2974</v>
      </c>
      <c r="P11" s="31">
        <f>IFERROR(INDEX(Raw!$H$6:$CC$2026,MATCH($B11&amp;$C11&amp;$B$5,Raw!$A$6:$A$2026,0),MATCH(P$5,Raw!$H$5:$CC$5,0)),"-")</f>
        <v>2638</v>
      </c>
      <c r="Q11" s="102">
        <f>IFERROR(INDEX(Raw!$H$6:$CC$2026,MATCH($B11&amp;$C11&amp;$B$5,Raw!$A$6:$A$2026,0),MATCH(Q$5,Raw!$H$5:$CC$5,0)),"-")</f>
        <v>8959</v>
      </c>
      <c r="R11" s="102"/>
      <c r="S11" s="102">
        <f>IFERROR(INDEX(Raw!$H$6:$CC$2026,MATCH($B11&amp;$C11&amp;$B$5,Raw!$A$6:$A$2026,0),MATCH(S$5,Raw!$H$5:$CC$5,0)),"-")</f>
        <v>191251</v>
      </c>
      <c r="T11" s="102">
        <f>IFERROR(INDEX(Raw!$H$6:$CC$2026,MATCH($B11&amp;$C11&amp;$B$5,Raw!$A$6:$A$2026,0),MATCH(T$5,Raw!$H$5:$CC$5,0)),"-")</f>
        <v>17233</v>
      </c>
      <c r="U11" s="102">
        <f>IFERROR(INDEX(Raw!$H$6:$CC$2026,MATCH($B11&amp;$C11&amp;$B$5,Raw!$A$6:$A$2026,0),MATCH(U$5,Raw!$H$5:$CC$5,0)),"-")</f>
        <v>84449</v>
      </c>
      <c r="V11" s="31"/>
      <c r="W11" s="195">
        <f t="shared" ref="W11:W16" si="5">IFERROR(H11/$E11,"-")</f>
        <v>4.646999274109808E-2</v>
      </c>
      <c r="X11" s="195">
        <f t="shared" ref="X11:X16" si="6">IFERROR(U11/$E11,"-")</f>
        <v>0.27489103509337293</v>
      </c>
      <c r="Y11" s="195">
        <f t="shared" ref="Y11:Y16" si="7">IFERROR((S11+T11)/$E11,"-")</f>
        <v>0.67863897216552904</v>
      </c>
      <c r="Z11" s="195">
        <f t="shared" ref="Z11:Z16" si="8">IFERROR(S11/$E11,"-")</f>
        <v>0.62254361037599815</v>
      </c>
    </row>
    <row r="12" spans="1:26" ht="12.75" customHeight="1" x14ac:dyDescent="0.2">
      <c r="A12" s="82"/>
      <c r="B12" s="16" t="str">
        <f t="shared" si="4"/>
        <v>2017-18</v>
      </c>
      <c r="C12" s="7" t="s">
        <v>575</v>
      </c>
      <c r="D12" s="14"/>
      <c r="E12" s="31">
        <f>IFERROR(INDEX(Raw!$H$6:$CC$2026,MATCH($B12&amp;$C12&amp;$B$5,Raw!$A$6:$A$2026,0),MATCH(E$5,Raw!$H$5:$CC$5,0)),"-")</f>
        <v>571269</v>
      </c>
      <c r="F12" s="31"/>
      <c r="G12" s="31">
        <f>IFERROR(INDEX(Raw!$H$6:$CC$2026,MATCH($B12&amp;$C12&amp;$B$5,Raw!$A$6:$A$2026,0),MATCH(G$5,Raw!$H$5:$CC$5,0)),"-")</f>
        <v>538739</v>
      </c>
      <c r="H12" s="31">
        <f>IFERROR(INDEX(Raw!$H$6:$CC$2026,MATCH($B12&amp;$C12&amp;$B$5,Raw!$A$6:$A$2026,0),MATCH(H$5,Raw!$H$5:$CC$5,0)),"-")</f>
        <v>32530</v>
      </c>
      <c r="I12" s="31"/>
      <c r="J12" s="31">
        <f>IFERROR(INDEX(Raw!$H$6:$CC$2026,MATCH($B12&amp;$C12&amp;$B$5,Raw!$A$6:$A$2026,0),MATCH(J$5,Raw!$H$5:$CC$5,0)),"-")</f>
        <v>4398</v>
      </c>
      <c r="K12" s="31">
        <f>IFERROR(INDEX(Raw!$H$6:$CC$2026,MATCH($B12&amp;$C12&amp;$B$5,Raw!$A$6:$A$2026,0),MATCH(K$5,Raw!$H$5:$CC$5,0)),"-")</f>
        <v>16321</v>
      </c>
      <c r="L12" s="102">
        <f>IFERROR(INDEX(Raw!$H$6:$CC$2026,MATCH($B12&amp;$C12&amp;$B$5,Raw!$A$6:$A$2026,0),MATCH(L$5,Raw!$H$5:$CC$5,0)),"-")</f>
        <v>9130</v>
      </c>
      <c r="M12" s="185">
        <f t="shared" si="3"/>
        <v>0.6941271064357265</v>
      </c>
      <c r="N12" s="31"/>
      <c r="O12" s="31">
        <f>IFERROR(INDEX(Raw!$H$6:$CC$2026,MATCH($B12&amp;$C12&amp;$B$5,Raw!$A$6:$A$2026,0),MATCH(O$5,Raw!$H$5:$CC$5,0)),"-")</f>
        <v>3555</v>
      </c>
      <c r="P12" s="31">
        <f>IFERROR(INDEX(Raw!$H$6:$CC$2026,MATCH($B12&amp;$C12&amp;$B$5,Raw!$A$6:$A$2026,0),MATCH(P$5,Raw!$H$5:$CC$5,0)),"-")</f>
        <v>8256</v>
      </c>
      <c r="Q12" s="102">
        <f>IFERROR(INDEX(Raw!$H$6:$CC$2026,MATCH($B12&amp;$C12&amp;$B$5,Raw!$A$6:$A$2026,0),MATCH(Q$5,Raw!$H$5:$CC$5,0)),"-")</f>
        <v>22165</v>
      </c>
      <c r="R12" s="102"/>
      <c r="S12" s="102">
        <f>IFERROR(INDEX(Raw!$H$6:$CC$2026,MATCH($B12&amp;$C12&amp;$B$5,Raw!$A$6:$A$2026,0),MATCH(S$5,Raw!$H$5:$CC$5,0)),"-")</f>
        <v>342932</v>
      </c>
      <c r="T12" s="102">
        <f>IFERROR(INDEX(Raw!$H$6:$CC$2026,MATCH($B12&amp;$C12&amp;$B$5,Raw!$A$6:$A$2026,0),MATCH(T$5,Raw!$H$5:$CC$5,0)),"-")</f>
        <v>37018</v>
      </c>
      <c r="U12" s="102">
        <f>IFERROR(INDEX(Raw!$H$6:$CC$2026,MATCH($B12&amp;$C12&amp;$B$5,Raw!$A$6:$A$2026,0),MATCH(U$5,Raw!$H$5:$CC$5,0)),"-")</f>
        <v>158789</v>
      </c>
      <c r="V12" s="31"/>
      <c r="W12" s="195">
        <f t="shared" si="5"/>
        <v>5.6943401444853478E-2</v>
      </c>
      <c r="X12" s="195">
        <f t="shared" si="6"/>
        <v>0.27795836987478756</v>
      </c>
      <c r="Y12" s="195">
        <f t="shared" si="7"/>
        <v>0.66509822868035895</v>
      </c>
      <c r="Z12" s="195">
        <f t="shared" si="8"/>
        <v>0.60029863339337508</v>
      </c>
    </row>
    <row r="13" spans="1:26" x14ac:dyDescent="0.2">
      <c r="A13" s="82"/>
      <c r="B13" s="16" t="str">
        <f t="shared" si="4"/>
        <v>2017-18</v>
      </c>
      <c r="C13" s="7" t="s">
        <v>576</v>
      </c>
      <c r="D13" s="14"/>
      <c r="E13" s="31">
        <f>IFERROR(INDEX(Raw!$H$6:$CC$2026,MATCH($B13&amp;$C13&amp;$B$5,Raw!$A$6:$A$2026,0),MATCH(E$5,Raw!$H$5:$CC$5,0)),"-")</f>
        <v>746767</v>
      </c>
      <c r="F13" s="31"/>
      <c r="G13" s="31">
        <f>IFERROR(INDEX(Raw!$H$6:$CC$2026,MATCH($B13&amp;$C13&amp;$B$5,Raw!$A$6:$A$2026,0),MATCH(G$5,Raw!$H$5:$CC$5,0)),"-")</f>
        <v>696361</v>
      </c>
      <c r="H13" s="31">
        <f>IFERROR(INDEX(Raw!$H$6:$CC$2026,MATCH($B13&amp;$C13&amp;$B$5,Raw!$A$6:$A$2026,0),MATCH(H$5,Raw!$H$5:$CC$5,0)),"-")</f>
        <v>50406</v>
      </c>
      <c r="I13" s="31"/>
      <c r="J13" s="31">
        <f>IFERROR(INDEX(Raw!$H$6:$CC$2026,MATCH($B13&amp;$C13&amp;$B$5,Raw!$A$6:$A$2026,0),MATCH(J$5,Raw!$H$5:$CC$5,0)),"-")</f>
        <v>4259</v>
      </c>
      <c r="K13" s="31">
        <f>IFERROR(INDEX(Raw!$H$6:$CC$2026,MATCH($B13&amp;$C13&amp;$B$5,Raw!$A$6:$A$2026,0),MATCH(K$5,Raw!$H$5:$CC$5,0)),"-")</f>
        <v>24664</v>
      </c>
      <c r="L13" s="102">
        <f>IFERROR(INDEX(Raw!$H$6:$CC$2026,MATCH($B13&amp;$C13&amp;$B$5,Raw!$A$6:$A$2026,0),MATCH(L$5,Raw!$H$5:$CC$5,0)),"-")</f>
        <v>9760</v>
      </c>
      <c r="M13" s="185">
        <f t="shared" si="3"/>
        <v>0.74769278494429081</v>
      </c>
      <c r="N13" s="31"/>
      <c r="O13" s="31">
        <f>IFERROR(INDEX(Raw!$H$6:$CC$2026,MATCH($B13&amp;$C13&amp;$B$5,Raw!$A$6:$A$2026,0),MATCH(O$5,Raw!$H$5:$CC$5,0)),"-")</f>
        <v>4769</v>
      </c>
      <c r="P13" s="31">
        <f>IFERROR(INDEX(Raw!$H$6:$CC$2026,MATCH($B13&amp;$C13&amp;$B$5,Raw!$A$6:$A$2026,0),MATCH(P$5,Raw!$H$5:$CC$5,0)),"-")</f>
        <v>16714</v>
      </c>
      <c r="Q13" s="102">
        <f>IFERROR(INDEX(Raw!$H$6:$CC$2026,MATCH($B13&amp;$C13&amp;$B$5,Raw!$A$6:$A$2026,0),MATCH(Q$5,Raw!$H$5:$CC$5,0)),"-")</f>
        <v>25700</v>
      </c>
      <c r="R13" s="102"/>
      <c r="S13" s="102">
        <f>IFERROR(INDEX(Raw!$H$6:$CC$2026,MATCH($B13&amp;$C13&amp;$B$5,Raw!$A$6:$A$2026,0),MATCH(S$5,Raw!$H$5:$CC$5,0)),"-")</f>
        <v>429337</v>
      </c>
      <c r="T13" s="102">
        <f>IFERROR(INDEX(Raw!$H$6:$CC$2026,MATCH($B13&amp;$C13&amp;$B$5,Raw!$A$6:$A$2026,0),MATCH(T$5,Raw!$H$5:$CC$5,0)),"-")</f>
        <v>42051</v>
      </c>
      <c r="U13" s="102">
        <f>IFERROR(INDEX(Raw!$H$6:$CC$2026,MATCH($B13&amp;$C13&amp;$B$5,Raw!$A$6:$A$2026,0),MATCH(U$5,Raw!$H$5:$CC$5,0)),"-")</f>
        <v>224973</v>
      </c>
      <c r="V13" s="31"/>
      <c r="W13" s="195">
        <f t="shared" si="5"/>
        <v>6.749896554079117E-2</v>
      </c>
      <c r="X13" s="195">
        <f t="shared" si="6"/>
        <v>0.30126264283236942</v>
      </c>
      <c r="Y13" s="195">
        <f t="shared" si="7"/>
        <v>0.63123839162683948</v>
      </c>
      <c r="Z13" s="195">
        <f t="shared" si="8"/>
        <v>0.57492765481067054</v>
      </c>
    </row>
    <row r="14" spans="1:26" ht="18" x14ac:dyDescent="0.25">
      <c r="A14" s="82"/>
      <c r="B14" s="16" t="str">
        <f t="shared" si="4"/>
        <v>2017-18</v>
      </c>
      <c r="C14" s="7" t="s">
        <v>577</v>
      </c>
      <c r="D14" s="117"/>
      <c r="E14" s="31">
        <f>IFERROR(INDEX(Raw!$H$6:$CC$2026,MATCH($B14&amp;$C14&amp;$B$5,Raw!$A$6:$A$2026,0),MATCH(E$5,Raw!$H$5:$CC$5,0)),"-")</f>
        <v>714166</v>
      </c>
      <c r="F14" s="31"/>
      <c r="G14" s="31">
        <f>IFERROR(INDEX(Raw!$H$6:$CC$2026,MATCH($B14&amp;$C14&amp;$B$5,Raw!$A$6:$A$2026,0),MATCH(G$5,Raw!$H$5:$CC$5,0)),"-")</f>
        <v>674475</v>
      </c>
      <c r="H14" s="31">
        <f>IFERROR(INDEX(Raw!$H$6:$CC$2026,MATCH($B14&amp;$C14&amp;$B$5,Raw!$A$6:$A$2026,0),MATCH(H$5,Raw!$H$5:$CC$5,0)),"-")</f>
        <v>39691</v>
      </c>
      <c r="I14" s="31"/>
      <c r="J14" s="31">
        <f>IFERROR(INDEX(Raw!$H$6:$CC$2026,MATCH($B14&amp;$C14&amp;$B$5,Raw!$A$6:$A$2026,0),MATCH(J$5,Raw!$H$5:$CC$5,0)),"-")</f>
        <v>2631</v>
      </c>
      <c r="K14" s="31">
        <f>IFERROR(INDEX(Raw!$H$6:$CC$2026,MATCH($B14&amp;$C14&amp;$B$5,Raw!$A$6:$A$2026,0),MATCH(K$5,Raw!$H$5:$CC$5,0)),"-")</f>
        <v>19151</v>
      </c>
      <c r="L14" s="102">
        <f>IFERROR(INDEX(Raw!$H$6:$CC$2026,MATCH($B14&amp;$C14&amp;$B$5,Raw!$A$6:$A$2026,0),MATCH(L$5,Raw!$H$5:$CC$5,0)),"-")</f>
        <v>5138</v>
      </c>
      <c r="M14" s="185">
        <f t="shared" si="3"/>
        <v>0.80913818722139674</v>
      </c>
      <c r="N14" s="31"/>
      <c r="O14" s="31">
        <f>IFERROR(INDEX(Raw!$H$6:$CC$2026,MATCH($B14&amp;$C14&amp;$B$5,Raw!$A$6:$A$2026,0),MATCH(O$5,Raw!$H$5:$CC$5,0)),"-")</f>
        <v>3836</v>
      </c>
      <c r="P14" s="31">
        <f>IFERROR(INDEX(Raw!$H$6:$CC$2026,MATCH($B14&amp;$C14&amp;$B$5,Raw!$A$6:$A$2026,0),MATCH(P$5,Raw!$H$5:$CC$5,0)),"-")</f>
        <v>14073</v>
      </c>
      <c r="Q14" s="102">
        <f>IFERROR(INDEX(Raw!$H$6:$CC$2026,MATCH($B14&amp;$C14&amp;$B$5,Raw!$A$6:$A$2026,0),MATCH(Q$5,Raw!$H$5:$CC$5,0)),"-")</f>
        <v>20533</v>
      </c>
      <c r="R14" s="102"/>
      <c r="S14" s="102">
        <f>IFERROR(INDEX(Raw!$H$6:$CC$2026,MATCH($B14&amp;$C14&amp;$B$5,Raw!$A$6:$A$2026,0),MATCH(S$5,Raw!$H$5:$CC$5,0)),"-")</f>
        <v>420002</v>
      </c>
      <c r="T14" s="102">
        <f>IFERROR(INDEX(Raw!$H$6:$CC$2026,MATCH($B14&amp;$C14&amp;$B$5,Raw!$A$6:$A$2026,0),MATCH(T$5,Raw!$H$5:$CC$5,0)),"-")</f>
        <v>40170</v>
      </c>
      <c r="U14" s="102">
        <f>IFERROR(INDEX(Raw!$H$6:$CC$2026,MATCH($B14&amp;$C14&amp;$B$5,Raw!$A$6:$A$2026,0),MATCH(U$5,Raw!$H$5:$CC$5,0)),"-")</f>
        <v>214303</v>
      </c>
      <c r="V14" s="31"/>
      <c r="W14" s="195">
        <f t="shared" si="5"/>
        <v>5.5576714657376576E-2</v>
      </c>
      <c r="X14" s="195">
        <f t="shared" si="6"/>
        <v>0.3000744924849405</v>
      </c>
      <c r="Y14" s="195">
        <f t="shared" si="7"/>
        <v>0.64434879285768298</v>
      </c>
      <c r="Z14" s="195">
        <f t="shared" si="8"/>
        <v>0.58810136578890626</v>
      </c>
    </row>
    <row r="15" spans="1:26" x14ac:dyDescent="0.2">
      <c r="A15" s="82"/>
      <c r="B15" s="16" t="str">
        <f t="shared" si="4"/>
        <v>2017-18</v>
      </c>
      <c r="C15" s="7" t="s">
        <v>578</v>
      </c>
      <c r="D15" s="14"/>
      <c r="E15" s="31">
        <f>IFERROR(INDEX(Raw!$H$6:$CC$2026,MATCH($B15&amp;$C15&amp;$B$5,Raw!$A$6:$A$2026,0),MATCH(E$5,Raw!$H$5:$CC$5,0)),"-")</f>
        <v>633772</v>
      </c>
      <c r="F15" s="31"/>
      <c r="G15" s="31">
        <f>IFERROR(INDEX(Raw!$H$6:$CC$2026,MATCH($B15&amp;$C15&amp;$B$5,Raw!$A$6:$A$2026,0),MATCH(G$5,Raw!$H$5:$CC$5,0)),"-")</f>
        <v>599288</v>
      </c>
      <c r="H15" s="31">
        <f>IFERROR(INDEX(Raw!$H$6:$CC$2026,MATCH($B15&amp;$C15&amp;$B$5,Raw!$A$6:$A$2026,0),MATCH(H$5,Raw!$H$5:$CC$5,0)),"-")</f>
        <v>34484</v>
      </c>
      <c r="I15" s="31"/>
      <c r="J15" s="31">
        <f>IFERROR(INDEX(Raw!$H$6:$CC$2026,MATCH($B15&amp;$C15&amp;$B$5,Raw!$A$6:$A$2026,0),MATCH(J$5,Raw!$H$5:$CC$5,0)),"-")</f>
        <v>2526</v>
      </c>
      <c r="K15" s="31">
        <f>IFERROR(INDEX(Raw!$H$6:$CC$2026,MATCH($B15&amp;$C15&amp;$B$5,Raw!$A$6:$A$2026,0),MATCH(K$5,Raw!$H$5:$CC$5,0)),"-")</f>
        <v>17592</v>
      </c>
      <c r="L15" s="102">
        <f>IFERROR(INDEX(Raw!$H$6:$CC$2026,MATCH($B15&amp;$C15&amp;$B$5,Raw!$A$6:$A$2026,0),MATCH(L$5,Raw!$H$5:$CC$5,0)),"-")</f>
        <v>4361</v>
      </c>
      <c r="M15" s="185">
        <f t="shared" si="3"/>
        <v>0.82184729768372888</v>
      </c>
      <c r="N15" s="31"/>
      <c r="O15" s="31">
        <f>IFERROR(INDEX(Raw!$H$6:$CC$2026,MATCH($B15&amp;$C15&amp;$B$5,Raw!$A$6:$A$2026,0),MATCH(O$5,Raw!$H$5:$CC$5,0)),"-")</f>
        <v>3264</v>
      </c>
      <c r="P15" s="31">
        <f>IFERROR(INDEX(Raw!$H$6:$CC$2026,MATCH($B15&amp;$C15&amp;$B$5,Raw!$A$6:$A$2026,0),MATCH(P$5,Raw!$H$5:$CC$5,0)),"-")</f>
        <v>11102</v>
      </c>
      <c r="Q15" s="102">
        <f>IFERROR(INDEX(Raw!$H$6:$CC$2026,MATCH($B15&amp;$C15&amp;$B$5,Raw!$A$6:$A$2026,0),MATCH(Q$5,Raw!$H$5:$CC$5,0)),"-")</f>
        <v>20231</v>
      </c>
      <c r="R15" s="102"/>
      <c r="S15" s="102">
        <f>IFERROR(INDEX(Raw!$H$6:$CC$2026,MATCH($B15&amp;$C15&amp;$B$5,Raw!$A$6:$A$2026,0),MATCH(S$5,Raw!$H$5:$CC$5,0)),"-")</f>
        <v>376157</v>
      </c>
      <c r="T15" s="102">
        <f>IFERROR(INDEX(Raw!$H$6:$CC$2026,MATCH($B15&amp;$C15&amp;$B$5,Raw!$A$6:$A$2026,0),MATCH(T$5,Raw!$H$5:$CC$5,0)),"-")</f>
        <v>35490</v>
      </c>
      <c r="U15" s="102">
        <f>IFERROR(INDEX(Raw!$H$6:$CC$2026,MATCH($B15&amp;$C15&amp;$B$5,Raw!$A$6:$A$2026,0),MATCH(U$5,Raw!$H$5:$CC$5,0)),"-")</f>
        <v>187641</v>
      </c>
      <c r="V15" s="31"/>
      <c r="W15" s="195">
        <f t="shared" si="5"/>
        <v>5.4410734459711063E-2</v>
      </c>
      <c r="X15" s="195">
        <f t="shared" si="6"/>
        <v>0.29607019559084341</v>
      </c>
      <c r="Y15" s="195">
        <f t="shared" si="7"/>
        <v>0.64951906994944553</v>
      </c>
      <c r="Z15" s="195">
        <f t="shared" si="8"/>
        <v>0.59352101386618528</v>
      </c>
    </row>
    <row r="16" spans="1:26" s="7" customFormat="1" collapsed="1" x14ac:dyDescent="0.2">
      <c r="A16" s="82"/>
      <c r="B16" s="16" t="str">
        <f t="shared" si="4"/>
        <v>2017-18</v>
      </c>
      <c r="C16" s="34" t="s">
        <v>579</v>
      </c>
      <c r="D16" s="146"/>
      <c r="E16" s="31">
        <f>IFERROR(INDEX(Raw!$H$6:$CC$2026,MATCH($B16&amp;$C16&amp;$B$5,Raw!$A$6:$A$2026,0),MATCH(E$5,Raw!$H$5:$CC$5,0)),"-")</f>
        <v>702614</v>
      </c>
      <c r="F16" s="31"/>
      <c r="G16" s="31">
        <f>IFERROR(INDEX(Raw!$H$6:$CC$2026,MATCH($B16&amp;$C16&amp;$B$5,Raw!$A$6:$A$2026,0),MATCH(G$5,Raw!$H$5:$CC$5,0)),"-")</f>
        <v>662365</v>
      </c>
      <c r="H16" s="31">
        <f>IFERROR(INDEX(Raw!$H$6:$CC$2026,MATCH($B16&amp;$C16&amp;$B$5,Raw!$A$6:$A$2026,0),MATCH(H$5,Raw!$H$5:$CC$5,0)),"-")</f>
        <v>40249</v>
      </c>
      <c r="I16" s="31"/>
      <c r="J16" s="31">
        <f>IFERROR(INDEX(Raw!$H$6:$CC$2026,MATCH($B16&amp;$C16&amp;$B$5,Raw!$A$6:$A$2026,0),MATCH(J$5,Raw!$H$5:$CC$5,0)),"-")</f>
        <v>3151</v>
      </c>
      <c r="K16" s="31">
        <f>IFERROR(INDEX(Raw!$H$6:$CC$2026,MATCH($B16&amp;$C16&amp;$B$5,Raw!$A$6:$A$2026,0),MATCH(K$5,Raw!$H$5:$CC$5,0)),"-")</f>
        <v>20719</v>
      </c>
      <c r="L16" s="102">
        <f>IFERROR(INDEX(Raw!$H$6:$CC$2026,MATCH($B16&amp;$C16&amp;$B$5,Raw!$A$6:$A$2026,0),MATCH(L$5,Raw!$H$5:$CC$5,0)),"-")</f>
        <v>10477</v>
      </c>
      <c r="M16" s="185">
        <f t="shared" si="3"/>
        <v>0.69496608146271877</v>
      </c>
      <c r="N16" s="31"/>
      <c r="O16" s="31">
        <f>IFERROR(INDEX(Raw!$H$6:$CC$2026,MATCH($B16&amp;$C16&amp;$B$5,Raw!$A$6:$A$2026,0),MATCH(O$5,Raw!$H$5:$CC$5,0)),"-")</f>
        <v>3659</v>
      </c>
      <c r="P16" s="31">
        <f>IFERROR(INDEX(Raw!$H$6:$CC$2026,MATCH($B16&amp;$C16&amp;$B$5,Raw!$A$6:$A$2026,0),MATCH(P$5,Raw!$H$5:$CC$5,0)),"-")</f>
        <v>12720</v>
      </c>
      <c r="Q16" s="102">
        <f>IFERROR(INDEX(Raw!$H$6:$CC$2026,MATCH($B16&amp;$C16&amp;$B$5,Raw!$A$6:$A$2026,0),MATCH(Q$5,Raw!$H$5:$CC$5,0)),"-")</f>
        <v>26142</v>
      </c>
      <c r="R16" s="102"/>
      <c r="S16" s="102">
        <f>IFERROR(INDEX(Raw!$H$6:$CC$2026,MATCH($B16&amp;$C16&amp;$B$5,Raw!$A$6:$A$2026,0),MATCH(S$5,Raw!$H$5:$CC$5,0)),"-")</f>
        <v>413976</v>
      </c>
      <c r="T16" s="102">
        <f>IFERROR(INDEX(Raw!$H$6:$CC$2026,MATCH($B16&amp;$C16&amp;$B$5,Raw!$A$6:$A$2026,0),MATCH(T$5,Raw!$H$5:$CC$5,0)),"-")</f>
        <v>41202</v>
      </c>
      <c r="U16" s="102">
        <f>IFERROR(INDEX(Raw!$H$6:$CC$2026,MATCH($B16&amp;$C16&amp;$B$5,Raw!$A$6:$A$2026,0),MATCH(U$5,Raw!$H$5:$CC$5,0)),"-")</f>
        <v>207187</v>
      </c>
      <c r="V16" s="31"/>
      <c r="W16" s="195">
        <f t="shared" si="5"/>
        <v>5.7284654162883177E-2</v>
      </c>
      <c r="X16" s="195">
        <f t="shared" si="6"/>
        <v>0.29488026142376894</v>
      </c>
      <c r="Y16" s="195">
        <f t="shared" si="7"/>
        <v>0.64783508441334792</v>
      </c>
      <c r="Z16" s="195">
        <f t="shared" si="8"/>
        <v>0.5891940667279616</v>
      </c>
    </row>
    <row r="17" spans="1:29" s="7" customFormat="1" ht="18" x14ac:dyDescent="0.25">
      <c r="A17" s="82"/>
      <c r="B17" s="147" t="str">
        <f t="shared" si="4"/>
        <v>2018-19</v>
      </c>
      <c r="C17" s="7" t="s">
        <v>833</v>
      </c>
      <c r="D17" s="148"/>
      <c r="E17" s="31">
        <f>IFERROR(INDEX(Raw!$H$6:$CC$2026,MATCH($B17&amp;$C17&amp;$B$5,Raw!$A$6:$A$2026,0),MATCH(E$5,Raw!$H$5:$CC$5,0)),"-")</f>
        <v>660005</v>
      </c>
      <c r="F17" s="31"/>
      <c r="G17" s="31">
        <f>IFERROR(INDEX(Raw!$H$6:$CC$2026,MATCH($B17&amp;$C17&amp;$B$5,Raw!$A$6:$A$2026,0),MATCH(G$5,Raw!$H$5:$CC$5,0)),"-")</f>
        <v>625723</v>
      </c>
      <c r="H17" s="31">
        <f>IFERROR(INDEX(Raw!$H$6:$CC$2026,MATCH($B17&amp;$C17&amp;$B$5,Raw!$A$6:$A$2026,0),MATCH(H$5,Raw!$H$5:$CC$5,0)),"-")</f>
        <v>34282</v>
      </c>
      <c r="I17" s="31"/>
      <c r="J17" s="31">
        <f>IFERROR(INDEX(Raw!$H$6:$CC$2026,MATCH($B17&amp;$C17&amp;$B$5,Raw!$A$6:$A$2026,0),MATCH(J$5,Raw!$H$5:$CC$5,0)),"-")</f>
        <v>3073</v>
      </c>
      <c r="K17" s="31">
        <f>IFERROR(INDEX(Raw!$H$6:$CC$2026,MATCH($B17&amp;$C17&amp;$B$5,Raw!$A$6:$A$2026,0),MATCH(K$5,Raw!$H$5:$CC$5,0)),"-")</f>
        <v>18824</v>
      </c>
      <c r="L17" s="102">
        <f>IFERROR(INDEX(Raw!$H$6:$CC$2026,MATCH($B17&amp;$C17&amp;$B$5,Raw!$A$6:$A$2026,0),MATCH(L$5,Raw!$H$5:$CC$5,0)),"-")</f>
        <v>10065</v>
      </c>
      <c r="M17" s="185">
        <f t="shared" ref="M17:M28" si="9">IFERROR((J17+K17)/SUM(J17:L17),"-")</f>
        <v>0.68509480007508916</v>
      </c>
      <c r="N17" s="31"/>
      <c r="O17" s="31">
        <f>IFERROR(INDEX(Raw!$H$6:$CC$2026,MATCH($B17&amp;$C17&amp;$B$5,Raw!$A$6:$A$2026,0),MATCH(O$5,Raw!$H$5:$CC$5,0)),"-")</f>
        <v>2872</v>
      </c>
      <c r="P17" s="31">
        <f>IFERROR(INDEX(Raw!$H$6:$CC$2026,MATCH($B17&amp;$C17&amp;$B$5,Raw!$A$6:$A$2026,0),MATCH(P$5,Raw!$H$5:$CC$5,0)),"-")</f>
        <v>9513</v>
      </c>
      <c r="Q17" s="102">
        <f>IFERROR(INDEX(Raw!$H$6:$CC$2026,MATCH($B17&amp;$C17&amp;$B$5,Raw!$A$6:$A$2026,0),MATCH(Q$5,Raw!$H$5:$CC$5,0)),"-")</f>
        <v>24377</v>
      </c>
      <c r="R17" s="102"/>
      <c r="S17" s="102">
        <f>IFERROR(INDEX(Raw!$H$6:$CC$2026,MATCH($B17&amp;$C17&amp;$B$5,Raw!$A$6:$A$2026,0),MATCH(S$5,Raw!$H$5:$CC$5,0)),"-")</f>
        <v>394500</v>
      </c>
      <c r="T17" s="102">
        <f>IFERROR(INDEX(Raw!$H$6:$CC$2026,MATCH($B17&amp;$C17&amp;$B$5,Raw!$A$6:$A$2026,0),MATCH(T$5,Raw!$H$5:$CC$5,0)),"-")</f>
        <v>38703</v>
      </c>
      <c r="U17" s="102">
        <f>IFERROR(INDEX(Raw!$H$6:$CC$2026,MATCH($B17&amp;$C17&amp;$B$5,Raw!$A$6:$A$2026,0),MATCH(U$5,Raw!$H$5:$CC$5,0)),"-")</f>
        <v>192520</v>
      </c>
      <c r="V17" s="31"/>
      <c r="W17" s="195">
        <f t="shared" ref="W17:W28" si="10">IFERROR(H17/$E17,"-")</f>
        <v>5.194203074219135E-2</v>
      </c>
      <c r="X17" s="195">
        <f t="shared" ref="X17:X28" si="11">IFERROR(U17/$E17,"-")</f>
        <v>0.29169475988818266</v>
      </c>
      <c r="Y17" s="195">
        <f t="shared" ref="Y17:Y28" si="12">IFERROR((S17+T17)/$E17,"-")</f>
        <v>0.656363209369626</v>
      </c>
      <c r="Z17" s="195">
        <f t="shared" ref="Z17:Z28" si="13">IFERROR(S17/$E17,"-")</f>
        <v>0.59772274452466267</v>
      </c>
    </row>
    <row r="18" spans="1:29" s="7" customFormat="1" x14ac:dyDescent="0.2">
      <c r="A18" s="82"/>
      <c r="B18" s="16" t="str">
        <f t="shared" si="4"/>
        <v>2018-19</v>
      </c>
      <c r="C18" s="7" t="s">
        <v>834</v>
      </c>
      <c r="D18" s="146"/>
      <c r="E18" s="31">
        <f>IFERROR(INDEX(Raw!$H$6:$CC$2026,MATCH($B18&amp;$C18&amp;$B$5,Raw!$A$6:$A$2026,0),MATCH(E$5,Raw!$H$5:$CC$5,0)),"-")</f>
        <v>697156</v>
      </c>
      <c r="F18" s="31"/>
      <c r="G18" s="31">
        <f>IFERROR(INDEX(Raw!$H$6:$CC$2026,MATCH($B18&amp;$C18&amp;$B$5,Raw!$A$6:$A$2026,0),MATCH(G$5,Raw!$H$5:$CC$5,0)),"-")</f>
        <v>659111</v>
      </c>
      <c r="H18" s="31">
        <f>IFERROR(INDEX(Raw!$H$6:$CC$2026,MATCH($B18&amp;$C18&amp;$B$5,Raw!$A$6:$A$2026,0),MATCH(H$5,Raw!$H$5:$CC$5,0)),"-")</f>
        <v>38045</v>
      </c>
      <c r="I18" s="31"/>
      <c r="J18" s="31">
        <f>IFERROR(INDEX(Raw!$H$6:$CC$2026,MATCH($B18&amp;$C18&amp;$B$5,Raw!$A$6:$A$2026,0),MATCH(J$5,Raw!$H$5:$CC$5,0)),"-")</f>
        <v>3098</v>
      </c>
      <c r="K18" s="31">
        <f>IFERROR(INDEX(Raw!$H$6:$CC$2026,MATCH($B18&amp;$C18&amp;$B$5,Raw!$A$6:$A$2026,0),MATCH(K$5,Raw!$H$5:$CC$5,0)),"-")</f>
        <v>20327</v>
      </c>
      <c r="L18" s="102">
        <f>IFERROR(INDEX(Raw!$H$6:$CC$2026,MATCH($B18&amp;$C18&amp;$B$5,Raw!$A$6:$A$2026,0),MATCH(L$5,Raw!$H$5:$CC$5,0)),"-")</f>
        <v>10528</v>
      </c>
      <c r="M18" s="185">
        <f t="shared" si="9"/>
        <v>0.68992430713044506</v>
      </c>
      <c r="N18" s="31"/>
      <c r="O18" s="31">
        <f>IFERROR(INDEX(Raw!$H$6:$CC$2026,MATCH($B18&amp;$C18&amp;$B$5,Raw!$A$6:$A$2026,0),MATCH(O$5,Raw!$H$5:$CC$5,0)),"-")</f>
        <v>3260</v>
      </c>
      <c r="P18" s="31">
        <f>IFERROR(INDEX(Raw!$H$6:$CC$2026,MATCH($B18&amp;$C18&amp;$B$5,Raw!$A$6:$A$2026,0),MATCH(P$5,Raw!$H$5:$CC$5,0)),"-")</f>
        <v>11360</v>
      </c>
      <c r="Q18" s="102">
        <f>IFERROR(INDEX(Raw!$H$6:$CC$2026,MATCH($B18&amp;$C18&amp;$B$5,Raw!$A$6:$A$2026,0),MATCH(Q$5,Raw!$H$5:$CC$5,0)),"-")</f>
        <v>26979</v>
      </c>
      <c r="R18" s="102"/>
      <c r="S18" s="102">
        <f>IFERROR(INDEX(Raw!$H$6:$CC$2026,MATCH($B18&amp;$C18&amp;$B$5,Raw!$A$6:$A$2026,0),MATCH(S$5,Raw!$H$5:$CC$5,0)),"-")</f>
        <v>413048</v>
      </c>
      <c r="T18" s="102">
        <f>IFERROR(INDEX(Raw!$H$6:$CC$2026,MATCH($B18&amp;$C18&amp;$B$5,Raw!$A$6:$A$2026,0),MATCH(T$5,Raw!$H$5:$CC$5,0)),"-")</f>
        <v>40327</v>
      </c>
      <c r="U18" s="102">
        <f>IFERROR(INDEX(Raw!$H$6:$CC$2026,MATCH($B18&amp;$C18&amp;$B$5,Raw!$A$6:$A$2026,0),MATCH(U$5,Raw!$H$5:$CC$5,0)),"-")</f>
        <v>205736</v>
      </c>
      <c r="V18" s="31"/>
      <c r="W18" s="195">
        <f t="shared" si="10"/>
        <v>5.4571717090579439E-2</v>
      </c>
      <c r="X18" s="195">
        <f t="shared" si="11"/>
        <v>0.29510755125108296</v>
      </c>
      <c r="Y18" s="195">
        <f t="shared" si="12"/>
        <v>0.65032073165833759</v>
      </c>
      <c r="Z18" s="195">
        <f t="shared" si="13"/>
        <v>0.59247571562175472</v>
      </c>
    </row>
    <row r="19" spans="1:29" s="7" customFormat="1" x14ac:dyDescent="0.2">
      <c r="A19" s="82"/>
      <c r="B19" s="16" t="str">
        <f t="shared" si="4"/>
        <v>2018-19</v>
      </c>
      <c r="C19" s="34" t="s">
        <v>835</v>
      </c>
      <c r="D19" s="146"/>
      <c r="E19" s="31">
        <f>IFERROR(INDEX(Raw!$H$6:$CC$2026,MATCH($B19&amp;$C19&amp;$B$5,Raw!$A$6:$A$2026,0),MATCH(E$5,Raw!$H$5:$CC$5,0)),"-")</f>
        <v>670620</v>
      </c>
      <c r="F19" s="31"/>
      <c r="G19" s="31">
        <f>IFERROR(INDEX(Raw!$H$6:$CC$2026,MATCH($B19&amp;$C19&amp;$B$5,Raw!$A$6:$A$2026,0),MATCH(G$5,Raw!$H$5:$CC$5,0)),"-")</f>
        <v>633603</v>
      </c>
      <c r="H19" s="31">
        <f>IFERROR(INDEX(Raw!$H$6:$CC$2026,MATCH($B19&amp;$C19&amp;$B$5,Raw!$A$6:$A$2026,0),MATCH(H$5,Raw!$H$5:$CC$5,0)),"-")</f>
        <v>37017</v>
      </c>
      <c r="I19" s="31"/>
      <c r="J19" s="31">
        <f>IFERROR(INDEX(Raw!$H$6:$CC$2026,MATCH($B19&amp;$C19&amp;$B$5,Raw!$A$6:$A$2026,0),MATCH(J$5,Raw!$H$5:$CC$5,0)),"-")</f>
        <v>2967</v>
      </c>
      <c r="K19" s="31">
        <f>IFERROR(INDEX(Raw!$H$6:$CC$2026,MATCH($B19&amp;$C19&amp;$B$5,Raw!$A$6:$A$2026,0),MATCH(K$5,Raw!$H$5:$CC$5,0)),"-")</f>
        <v>19320</v>
      </c>
      <c r="L19" s="102">
        <f>IFERROR(INDEX(Raw!$H$6:$CC$2026,MATCH($B19&amp;$C19&amp;$B$5,Raw!$A$6:$A$2026,0),MATCH(L$5,Raw!$H$5:$CC$5,0)),"-")</f>
        <v>9647</v>
      </c>
      <c r="M19" s="185">
        <f t="shared" si="9"/>
        <v>0.69790818563286783</v>
      </c>
      <c r="N19" s="31"/>
      <c r="O19" s="31">
        <f>IFERROR(INDEX(Raw!$H$6:$CC$2026,MATCH($B19&amp;$C19&amp;$B$5,Raw!$A$6:$A$2026,0),MATCH(O$5,Raw!$H$5:$CC$5,0)),"-")</f>
        <v>3129</v>
      </c>
      <c r="P19" s="31">
        <f>IFERROR(INDEX(Raw!$H$6:$CC$2026,MATCH($B19&amp;$C19&amp;$B$5,Raw!$A$6:$A$2026,0),MATCH(P$5,Raw!$H$5:$CC$5,0)),"-")</f>
        <v>11601</v>
      </c>
      <c r="Q19" s="102">
        <f>IFERROR(INDEX(Raw!$H$6:$CC$2026,MATCH($B19&amp;$C19&amp;$B$5,Raw!$A$6:$A$2026,0),MATCH(Q$5,Raw!$H$5:$CC$5,0)),"-")</f>
        <v>25916</v>
      </c>
      <c r="R19" s="102"/>
      <c r="S19" s="102">
        <f>IFERROR(INDEX(Raw!$H$6:$CC$2026,MATCH($B19&amp;$C19&amp;$B$5,Raw!$A$6:$A$2026,0),MATCH(S$5,Raw!$H$5:$CC$5,0)),"-")</f>
        <v>395755</v>
      </c>
      <c r="T19" s="102">
        <f>IFERROR(INDEX(Raw!$H$6:$CC$2026,MATCH($B19&amp;$C19&amp;$B$5,Raw!$A$6:$A$2026,0),MATCH(T$5,Raw!$H$5:$CC$5,0)),"-")</f>
        <v>38408</v>
      </c>
      <c r="U19" s="102">
        <f>IFERROR(INDEX(Raw!$H$6:$CC$2026,MATCH($B19&amp;$C19&amp;$B$5,Raw!$A$6:$A$2026,0),MATCH(U$5,Raw!$H$5:$CC$5,0)),"-")</f>
        <v>199440</v>
      </c>
      <c r="V19" s="31"/>
      <c r="W19" s="195">
        <f t="shared" si="10"/>
        <v>5.5198174823297842E-2</v>
      </c>
      <c r="X19" s="195">
        <f t="shared" si="11"/>
        <v>0.29739643911604186</v>
      </c>
      <c r="Y19" s="195">
        <f t="shared" si="12"/>
        <v>0.64740538606066034</v>
      </c>
      <c r="Z19" s="195">
        <f t="shared" si="13"/>
        <v>0.59013301124332707</v>
      </c>
      <c r="AB19" s="247"/>
    </row>
    <row r="20" spans="1:29" s="7" customFormat="1" ht="18" x14ac:dyDescent="0.25">
      <c r="A20" s="82"/>
      <c r="B20" s="16" t="str">
        <f t="shared" si="4"/>
        <v>2018-19</v>
      </c>
      <c r="C20" s="7" t="s">
        <v>836</v>
      </c>
      <c r="D20" s="148"/>
      <c r="E20" s="31">
        <f>IFERROR(INDEX(Raw!$H$6:$CC$2026,MATCH($B20&amp;$C20&amp;$B$5,Raw!$A$6:$A$2026,0),MATCH(E$5,Raw!$H$5:$CC$5,0)),"-")</f>
        <v>705291</v>
      </c>
      <c r="F20" s="31"/>
      <c r="G20" s="31">
        <f>IFERROR(INDEX(Raw!$H$6:$CC$2026,MATCH($B20&amp;$C20&amp;$B$5,Raw!$A$6:$A$2026,0),MATCH(G$5,Raw!$H$5:$CC$5,0)),"-")</f>
        <v>665379</v>
      </c>
      <c r="H20" s="31">
        <f>IFERROR(INDEX(Raw!$H$6:$CC$2026,MATCH($B20&amp;$C20&amp;$B$5,Raw!$A$6:$A$2026,0),MATCH(H$5,Raw!$H$5:$CC$5,0)),"-")</f>
        <v>39912</v>
      </c>
      <c r="I20" s="31"/>
      <c r="J20" s="31">
        <f>IFERROR(INDEX(Raw!$H$6:$CC$2026,MATCH($B20&amp;$C20&amp;$B$5,Raw!$A$6:$A$2026,0),MATCH(J$5,Raw!$H$5:$CC$5,0)),"-")</f>
        <v>3269</v>
      </c>
      <c r="K20" s="31">
        <f>IFERROR(INDEX(Raw!$H$6:$CC$2026,MATCH($B20&amp;$C20&amp;$B$5,Raw!$A$6:$A$2026,0),MATCH(K$5,Raw!$H$5:$CC$5,0)),"-")</f>
        <v>20919</v>
      </c>
      <c r="L20" s="102">
        <f>IFERROR(INDEX(Raw!$H$6:$CC$2026,MATCH($B20&amp;$C20&amp;$B$5,Raw!$A$6:$A$2026,0),MATCH(L$5,Raw!$H$5:$CC$5,0)),"-")</f>
        <v>7354</v>
      </c>
      <c r="M20" s="185">
        <f t="shared" si="9"/>
        <v>0.76685054847504919</v>
      </c>
      <c r="N20" s="31"/>
      <c r="O20" s="31">
        <f>IFERROR(INDEX(Raw!$H$6:$CC$2026,MATCH($B20&amp;$C20&amp;$B$5,Raw!$A$6:$A$2026,0),MATCH(O$5,Raw!$H$5:$CC$5,0)),"-")</f>
        <v>3472</v>
      </c>
      <c r="P20" s="31">
        <f>IFERROR(INDEX(Raw!$H$6:$CC$2026,MATCH($B20&amp;$C20&amp;$B$5,Raw!$A$6:$A$2026,0),MATCH(P$5,Raw!$H$5:$CC$5,0)),"-")</f>
        <v>12252</v>
      </c>
      <c r="Q20" s="102">
        <f>IFERROR(INDEX(Raw!$H$6:$CC$2026,MATCH($B20&amp;$C20&amp;$B$5,Raw!$A$6:$A$2026,0),MATCH(Q$5,Raw!$H$5:$CC$5,0)),"-")</f>
        <v>27866</v>
      </c>
      <c r="R20" s="102"/>
      <c r="S20" s="102">
        <f>IFERROR(INDEX(Raw!$H$6:$CC$2026,MATCH($B20&amp;$C20&amp;$B$5,Raw!$A$6:$A$2026,0),MATCH(S$5,Raw!$H$5:$CC$5,0)),"-")</f>
        <v>412511</v>
      </c>
      <c r="T20" s="102">
        <f>IFERROR(INDEX(Raw!$H$6:$CC$2026,MATCH($B20&amp;$C20&amp;$B$5,Raw!$A$6:$A$2026,0),MATCH(T$5,Raw!$H$5:$CC$5,0)),"-")</f>
        <v>38762</v>
      </c>
      <c r="U20" s="102">
        <f>IFERROR(INDEX(Raw!$H$6:$CC$2026,MATCH($B20&amp;$C20&amp;$B$5,Raw!$A$6:$A$2026,0),MATCH(U$5,Raw!$H$5:$CC$5,0)),"-")</f>
        <v>214106</v>
      </c>
      <c r="V20" s="31"/>
      <c r="W20" s="195">
        <f t="shared" si="10"/>
        <v>5.6589407776364647E-2</v>
      </c>
      <c r="X20" s="195">
        <f t="shared" si="11"/>
        <v>0.30357115006429969</v>
      </c>
      <c r="Y20" s="195">
        <f t="shared" si="12"/>
        <v>0.63983944215933564</v>
      </c>
      <c r="Z20" s="195">
        <f t="shared" si="13"/>
        <v>0.58488056702836133</v>
      </c>
      <c r="AB20" s="247"/>
      <c r="AC20" s="249"/>
    </row>
    <row r="21" spans="1:29" s="7" customFormat="1" x14ac:dyDescent="0.2">
      <c r="A21" s="82"/>
      <c r="B21" s="16" t="str">
        <f t="shared" si="4"/>
        <v>2018-19</v>
      </c>
      <c r="C21" s="7" t="s">
        <v>572</v>
      </c>
      <c r="D21" s="146"/>
      <c r="E21" s="31">
        <f>IFERROR(INDEX(Raw!$H$6:$CC$2026,MATCH($B21&amp;$C21&amp;$B$5,Raw!$A$6:$A$2026,0),MATCH(E$5,Raw!$H$5:$CC$5,0)),"-")</f>
        <v>672548</v>
      </c>
      <c r="F21" s="31"/>
      <c r="G21" s="31">
        <f>IFERROR(INDEX(Raw!$H$6:$CC$2026,MATCH($B21&amp;$C21&amp;$B$5,Raw!$A$6:$A$2026,0),MATCH(G$5,Raw!$H$5:$CC$5,0)),"-")</f>
        <v>637396</v>
      </c>
      <c r="H21" s="31">
        <f>IFERROR(INDEX(Raw!$H$6:$CC$2026,MATCH($B21&amp;$C21&amp;$B$5,Raw!$A$6:$A$2026,0),MATCH(H$5,Raw!$H$5:$CC$5,0)),"-")</f>
        <v>35152</v>
      </c>
      <c r="I21" s="31"/>
      <c r="J21" s="31">
        <f>IFERROR(INDEX(Raw!$H$6:$CC$2026,MATCH($B21&amp;$C21&amp;$B$5,Raw!$A$6:$A$2026,0),MATCH(J$5,Raw!$H$5:$CC$5,0)),"-")</f>
        <v>3057</v>
      </c>
      <c r="K21" s="31">
        <f>IFERROR(INDEX(Raw!$H$6:$CC$2026,MATCH($B21&amp;$C21&amp;$B$5,Raw!$A$6:$A$2026,0),MATCH(K$5,Raw!$H$5:$CC$5,0)),"-")</f>
        <v>18395</v>
      </c>
      <c r="L21" s="102">
        <f>IFERROR(INDEX(Raw!$H$6:$CC$2026,MATCH($B21&amp;$C21&amp;$B$5,Raw!$A$6:$A$2026,0),MATCH(L$5,Raw!$H$5:$CC$5,0)),"-")</f>
        <v>7329</v>
      </c>
      <c r="M21" s="185">
        <f t="shared" si="9"/>
        <v>0.74535283694103749</v>
      </c>
      <c r="N21" s="31"/>
      <c r="O21" s="31">
        <f>IFERROR(INDEX(Raw!$H$6:$CC$2026,MATCH($B21&amp;$C21&amp;$B$5,Raw!$A$6:$A$2026,0),MATCH(O$5,Raw!$H$5:$CC$5,0)),"-")</f>
        <v>3114</v>
      </c>
      <c r="P21" s="31">
        <f>IFERROR(INDEX(Raw!$H$6:$CC$2026,MATCH($B21&amp;$C21&amp;$B$5,Raw!$A$6:$A$2026,0),MATCH(P$5,Raw!$H$5:$CC$5,0)),"-")</f>
        <v>10586</v>
      </c>
      <c r="Q21" s="102">
        <f>IFERROR(INDEX(Raw!$H$6:$CC$2026,MATCH($B21&amp;$C21&amp;$B$5,Raw!$A$6:$A$2026,0),MATCH(Q$5,Raw!$H$5:$CC$5,0)),"-")</f>
        <v>26288</v>
      </c>
      <c r="R21" s="102"/>
      <c r="S21" s="102">
        <f>IFERROR(INDEX(Raw!$H$6:$CC$2026,MATCH($B21&amp;$C21&amp;$B$5,Raw!$A$6:$A$2026,0),MATCH(S$5,Raw!$H$5:$CC$5,0)),"-")</f>
        <v>398181</v>
      </c>
      <c r="T21" s="102">
        <f>IFERROR(INDEX(Raw!$H$6:$CC$2026,MATCH($B21&amp;$C21&amp;$B$5,Raw!$A$6:$A$2026,0),MATCH(T$5,Raw!$H$5:$CC$5,0)),"-")</f>
        <v>38352</v>
      </c>
      <c r="U21" s="102">
        <f>IFERROR(INDEX(Raw!$H$6:$CC$2026,MATCH($B21&amp;$C21&amp;$B$5,Raw!$A$6:$A$2026,0),MATCH(U$5,Raw!$H$5:$CC$5,0)),"-")</f>
        <v>200863</v>
      </c>
      <c r="V21" s="31"/>
      <c r="W21" s="195">
        <f t="shared" si="10"/>
        <v>5.2266901395885496E-2</v>
      </c>
      <c r="X21" s="195">
        <f t="shared" si="11"/>
        <v>0.29865972391561646</v>
      </c>
      <c r="Y21" s="195">
        <f t="shared" si="12"/>
        <v>0.64907337468849802</v>
      </c>
      <c r="Z21" s="195">
        <f t="shared" si="13"/>
        <v>0.59204844858656924</v>
      </c>
      <c r="AB21" s="247"/>
      <c r="AC21" s="249"/>
    </row>
    <row r="22" spans="1:29" s="7" customFormat="1" x14ac:dyDescent="0.2">
      <c r="A22" s="82"/>
      <c r="B22" s="16" t="str">
        <f t="shared" si="4"/>
        <v>2018-19</v>
      </c>
      <c r="C22" s="34" t="s">
        <v>573</v>
      </c>
      <c r="D22" s="146"/>
      <c r="E22" s="31">
        <f>IFERROR(INDEX(Raw!$H$6:$CC$2026,MATCH($B22&amp;$C22&amp;$B$5,Raw!$A$6:$A$2026,0),MATCH(E$5,Raw!$H$5:$CC$5,0)),"-")</f>
        <v>661350</v>
      </c>
      <c r="F22" s="31"/>
      <c r="G22" s="31">
        <f>IFERROR(INDEX(Raw!$H$6:$CC$2026,MATCH($B22&amp;$C22&amp;$B$5,Raw!$A$6:$A$2026,0),MATCH(G$5,Raw!$H$5:$CC$5,0)),"-")</f>
        <v>627098</v>
      </c>
      <c r="H22" s="31">
        <f>IFERROR(INDEX(Raw!$H$6:$CC$2026,MATCH($B22&amp;$C22&amp;$B$5,Raw!$A$6:$A$2026,0),MATCH(H$5,Raw!$H$5:$CC$5,0)),"-")</f>
        <v>34252</v>
      </c>
      <c r="I22" s="31"/>
      <c r="J22" s="31">
        <f>IFERROR(INDEX(Raw!$H$6:$CC$2026,MATCH($B22&amp;$C22&amp;$B$5,Raw!$A$6:$A$2026,0),MATCH(J$5,Raw!$H$5:$CC$5,0)),"-")</f>
        <v>3035</v>
      </c>
      <c r="K22" s="31">
        <f>IFERROR(INDEX(Raw!$H$6:$CC$2026,MATCH($B22&amp;$C22&amp;$B$5,Raw!$A$6:$A$2026,0),MATCH(K$5,Raw!$H$5:$CC$5,0)),"-")</f>
        <v>17858</v>
      </c>
      <c r="L22" s="102">
        <f>IFERROR(INDEX(Raw!$H$6:$CC$2026,MATCH($B22&amp;$C22&amp;$B$5,Raw!$A$6:$A$2026,0),MATCH(L$5,Raw!$H$5:$CC$5,0)),"-")</f>
        <v>6814</v>
      </c>
      <c r="M22" s="185">
        <f t="shared" si="9"/>
        <v>0.75406936875157904</v>
      </c>
      <c r="N22" s="31"/>
      <c r="O22" s="31">
        <f>IFERROR(INDEX(Raw!$H$6:$CC$2026,MATCH($B22&amp;$C22&amp;$B$5,Raw!$A$6:$A$2026,0),MATCH(O$5,Raw!$H$5:$CC$5,0)),"-")</f>
        <v>3238</v>
      </c>
      <c r="P22" s="31">
        <f>IFERROR(INDEX(Raw!$H$6:$CC$2026,MATCH($B22&amp;$C22&amp;$B$5,Raw!$A$6:$A$2026,0),MATCH(P$5,Raw!$H$5:$CC$5,0)),"-")</f>
        <v>10121</v>
      </c>
      <c r="Q22" s="102">
        <f>IFERROR(INDEX(Raw!$H$6:$CC$2026,MATCH($B22&amp;$C22&amp;$B$5,Raw!$A$6:$A$2026,0),MATCH(Q$5,Raw!$H$5:$CC$5,0)),"-")</f>
        <v>25634</v>
      </c>
      <c r="R22" s="102"/>
      <c r="S22" s="102">
        <f>IFERROR(INDEX(Raw!$H$6:$CC$2026,MATCH($B22&amp;$C22&amp;$B$5,Raw!$A$6:$A$2026,0),MATCH(S$5,Raw!$H$5:$CC$5,0)),"-")</f>
        <v>393703</v>
      </c>
      <c r="T22" s="102">
        <f>IFERROR(INDEX(Raw!$H$6:$CC$2026,MATCH($B22&amp;$C22&amp;$B$5,Raw!$A$6:$A$2026,0),MATCH(T$5,Raw!$H$5:$CC$5,0)),"-")</f>
        <v>37113</v>
      </c>
      <c r="U22" s="102">
        <f>IFERROR(INDEX(Raw!$H$6:$CC$2026,MATCH($B22&amp;$C22&amp;$B$5,Raw!$A$6:$A$2026,0),MATCH(U$5,Raw!$H$5:$CC$5,0)),"-")</f>
        <v>196282</v>
      </c>
      <c r="V22" s="31"/>
      <c r="W22" s="195">
        <f t="shared" si="10"/>
        <v>5.1791033492099493E-2</v>
      </c>
      <c r="X22" s="195">
        <f t="shared" si="11"/>
        <v>0.29678989944809858</v>
      </c>
      <c r="Y22" s="195">
        <f t="shared" si="12"/>
        <v>0.6514190670598019</v>
      </c>
      <c r="Z22" s="195">
        <f t="shared" si="13"/>
        <v>0.59530203371890833</v>
      </c>
      <c r="AB22" s="247"/>
      <c r="AC22" s="249"/>
    </row>
    <row r="23" spans="1:29" s="7" customFormat="1" ht="18" x14ac:dyDescent="0.25">
      <c r="A23" s="82"/>
      <c r="B23" s="16" t="str">
        <f t="shared" si="4"/>
        <v>2018-19</v>
      </c>
      <c r="C23" s="7" t="s">
        <v>574</v>
      </c>
      <c r="D23" s="148"/>
      <c r="E23" s="31" t="str">
        <f>IFERROR(INDEX(Raw!$H$6:$CC$2026,MATCH($B23&amp;$C23&amp;$B$5,Raw!$A$6:$A$2026,0),MATCH(E$5,Raw!$H$5:$CC$5,0)),"-")</f>
        <v>-</v>
      </c>
      <c r="F23" s="31"/>
      <c r="G23" s="31" t="str">
        <f>IFERROR(INDEX(Raw!$H$6:$CC$2026,MATCH($B23&amp;$C23&amp;$B$5,Raw!$A$6:$A$2026,0),MATCH(G$5,Raw!$H$5:$CC$5,0)),"-")</f>
        <v>-</v>
      </c>
      <c r="H23" s="31" t="str">
        <f>IFERROR(INDEX(Raw!$H$6:$CC$2026,MATCH($B23&amp;$C23&amp;$B$5,Raw!$A$6:$A$2026,0),MATCH(H$5,Raw!$H$5:$CC$5,0)),"-")</f>
        <v>-</v>
      </c>
      <c r="I23" s="31"/>
      <c r="J23" s="31" t="str">
        <f>IFERROR(INDEX(Raw!$H$6:$CC$2026,MATCH($B23&amp;$C23&amp;$B$5,Raw!$A$6:$A$2026,0),MATCH(J$5,Raw!$H$5:$CC$5,0)),"-")</f>
        <v>-</v>
      </c>
      <c r="K23" s="31" t="str">
        <f>IFERROR(INDEX(Raw!$H$6:$CC$2026,MATCH($B23&amp;$C23&amp;$B$5,Raw!$A$6:$A$2026,0),MATCH(K$5,Raw!$H$5:$CC$5,0)),"-")</f>
        <v>-</v>
      </c>
      <c r="L23" s="102" t="str">
        <f>IFERROR(INDEX(Raw!$H$6:$CC$2026,MATCH($B23&amp;$C23&amp;$B$5,Raw!$A$6:$A$2026,0),MATCH(L$5,Raw!$H$5:$CC$5,0)),"-")</f>
        <v>-</v>
      </c>
      <c r="M23" s="185" t="str">
        <f t="shared" si="9"/>
        <v>-</v>
      </c>
      <c r="N23" s="31"/>
      <c r="O23" s="31" t="str">
        <f>IFERROR(INDEX(Raw!$H$6:$CC$2026,MATCH($B23&amp;$C23&amp;$B$5,Raw!$A$6:$A$2026,0),MATCH(O$5,Raw!$H$5:$CC$5,0)),"-")</f>
        <v>-</v>
      </c>
      <c r="P23" s="31" t="str">
        <f>IFERROR(INDEX(Raw!$H$6:$CC$2026,MATCH($B23&amp;$C23&amp;$B$5,Raw!$A$6:$A$2026,0),MATCH(P$5,Raw!$H$5:$CC$5,0)),"-")</f>
        <v>-</v>
      </c>
      <c r="Q23" s="102" t="str">
        <f>IFERROR(INDEX(Raw!$H$6:$CC$2026,MATCH($B23&amp;$C23&amp;$B$5,Raw!$A$6:$A$2026,0),MATCH(Q$5,Raw!$H$5:$CC$5,0)),"-")</f>
        <v>-</v>
      </c>
      <c r="R23" s="102"/>
      <c r="S23" s="102" t="str">
        <f>IFERROR(INDEX(Raw!$H$6:$CC$2026,MATCH($B23&amp;$C23&amp;$B$5,Raw!$A$6:$A$2026,0),MATCH(S$5,Raw!$H$5:$CC$5,0)),"-")</f>
        <v>-</v>
      </c>
      <c r="T23" s="102" t="str">
        <f>IFERROR(INDEX(Raw!$H$6:$CC$2026,MATCH($B23&amp;$C23&amp;$B$5,Raw!$A$6:$A$2026,0),MATCH(T$5,Raw!$H$5:$CC$5,0)),"-")</f>
        <v>-</v>
      </c>
      <c r="U23" s="102" t="str">
        <f>IFERROR(INDEX(Raw!$H$6:$CC$2026,MATCH($B23&amp;$C23&amp;$B$5,Raw!$A$6:$A$2026,0),MATCH(U$5,Raw!$H$5:$CC$5,0)),"-")</f>
        <v>-</v>
      </c>
      <c r="V23" s="31"/>
      <c r="W23" s="195" t="str">
        <f t="shared" si="10"/>
        <v>-</v>
      </c>
      <c r="X23" s="195" t="str">
        <f t="shared" si="11"/>
        <v>-</v>
      </c>
      <c r="Y23" s="195" t="str">
        <f t="shared" si="12"/>
        <v>-</v>
      </c>
      <c r="Z23" s="195" t="str">
        <f t="shared" si="13"/>
        <v>-</v>
      </c>
    </row>
    <row r="24" spans="1:29" s="7" customFormat="1" x14ac:dyDescent="0.2">
      <c r="A24" s="82"/>
      <c r="B24" s="16" t="str">
        <f t="shared" si="4"/>
        <v>2018-19</v>
      </c>
      <c r="C24" s="7" t="s">
        <v>575</v>
      </c>
      <c r="D24" s="146"/>
      <c r="E24" s="31" t="str">
        <f>IFERROR(INDEX(Raw!$H$6:$CC$2026,MATCH($B24&amp;$C24&amp;$B$5,Raw!$A$6:$A$2026,0),MATCH(E$5,Raw!$H$5:$CC$5,0)),"-")</f>
        <v>-</v>
      </c>
      <c r="F24" s="31"/>
      <c r="G24" s="31" t="str">
        <f>IFERROR(INDEX(Raw!$H$6:$CC$2026,MATCH($B24&amp;$C24&amp;$B$5,Raw!$A$6:$A$2026,0),MATCH(G$5,Raw!$H$5:$CC$5,0)),"-")</f>
        <v>-</v>
      </c>
      <c r="H24" s="31" t="str">
        <f>IFERROR(INDEX(Raw!$H$6:$CC$2026,MATCH($B24&amp;$C24&amp;$B$5,Raw!$A$6:$A$2026,0),MATCH(H$5,Raw!$H$5:$CC$5,0)),"-")</f>
        <v>-</v>
      </c>
      <c r="I24" s="31"/>
      <c r="J24" s="31" t="str">
        <f>IFERROR(INDEX(Raw!$H$6:$CC$2026,MATCH($B24&amp;$C24&amp;$B$5,Raw!$A$6:$A$2026,0),MATCH(J$5,Raw!$H$5:$CC$5,0)),"-")</f>
        <v>-</v>
      </c>
      <c r="K24" s="31" t="str">
        <f>IFERROR(INDEX(Raw!$H$6:$CC$2026,MATCH($B24&amp;$C24&amp;$B$5,Raw!$A$6:$A$2026,0),MATCH(K$5,Raw!$H$5:$CC$5,0)),"-")</f>
        <v>-</v>
      </c>
      <c r="L24" s="102" t="str">
        <f>IFERROR(INDEX(Raw!$H$6:$CC$2026,MATCH($B24&amp;$C24&amp;$B$5,Raw!$A$6:$A$2026,0),MATCH(L$5,Raw!$H$5:$CC$5,0)),"-")</f>
        <v>-</v>
      </c>
      <c r="M24" s="185" t="str">
        <f t="shared" si="9"/>
        <v>-</v>
      </c>
      <c r="N24" s="31"/>
      <c r="O24" s="31" t="str">
        <f>IFERROR(INDEX(Raw!$H$6:$CC$2026,MATCH($B24&amp;$C24&amp;$B$5,Raw!$A$6:$A$2026,0),MATCH(O$5,Raw!$H$5:$CC$5,0)),"-")</f>
        <v>-</v>
      </c>
      <c r="P24" s="31" t="str">
        <f>IFERROR(INDEX(Raw!$H$6:$CC$2026,MATCH($B24&amp;$C24&amp;$B$5,Raw!$A$6:$A$2026,0),MATCH(P$5,Raw!$H$5:$CC$5,0)),"-")</f>
        <v>-</v>
      </c>
      <c r="Q24" s="102" t="str">
        <f>IFERROR(INDEX(Raw!$H$6:$CC$2026,MATCH($B24&amp;$C24&amp;$B$5,Raw!$A$6:$A$2026,0),MATCH(Q$5,Raw!$H$5:$CC$5,0)),"-")</f>
        <v>-</v>
      </c>
      <c r="R24" s="102"/>
      <c r="S24" s="102" t="str">
        <f>IFERROR(INDEX(Raw!$H$6:$CC$2026,MATCH($B24&amp;$C24&amp;$B$5,Raw!$A$6:$A$2026,0),MATCH(S$5,Raw!$H$5:$CC$5,0)),"-")</f>
        <v>-</v>
      </c>
      <c r="T24" s="102" t="str">
        <f>IFERROR(INDEX(Raw!$H$6:$CC$2026,MATCH($B24&amp;$C24&amp;$B$5,Raw!$A$6:$A$2026,0),MATCH(T$5,Raw!$H$5:$CC$5,0)),"-")</f>
        <v>-</v>
      </c>
      <c r="U24" s="102" t="str">
        <f>IFERROR(INDEX(Raw!$H$6:$CC$2026,MATCH($B24&amp;$C24&amp;$B$5,Raw!$A$6:$A$2026,0),MATCH(U$5,Raw!$H$5:$CC$5,0)),"-")</f>
        <v>-</v>
      </c>
      <c r="V24" s="31"/>
      <c r="W24" s="195" t="str">
        <f t="shared" si="10"/>
        <v>-</v>
      </c>
      <c r="X24" s="195" t="str">
        <f t="shared" si="11"/>
        <v>-</v>
      </c>
      <c r="Y24" s="195" t="str">
        <f t="shared" si="12"/>
        <v>-</v>
      </c>
      <c r="Z24" s="195" t="str">
        <f t="shared" si="13"/>
        <v>-</v>
      </c>
    </row>
    <row r="25" spans="1:29" s="7" customFormat="1" x14ac:dyDescent="0.2">
      <c r="A25" s="82"/>
      <c r="B25" s="16" t="str">
        <f t="shared" si="4"/>
        <v>2018-19</v>
      </c>
      <c r="C25" s="34" t="s">
        <v>576</v>
      </c>
      <c r="D25" s="146"/>
      <c r="E25" s="31" t="str">
        <f>IFERROR(INDEX(Raw!$H$6:$CC$2026,MATCH($B25&amp;$C25&amp;$B$5,Raw!$A$6:$A$2026,0),MATCH(E$5,Raw!$H$5:$CC$5,0)),"-")</f>
        <v>-</v>
      </c>
      <c r="F25" s="31"/>
      <c r="G25" s="31" t="str">
        <f>IFERROR(INDEX(Raw!$H$6:$CC$2026,MATCH($B25&amp;$C25&amp;$B$5,Raw!$A$6:$A$2026,0),MATCH(G$5,Raw!$H$5:$CC$5,0)),"-")</f>
        <v>-</v>
      </c>
      <c r="H25" s="31" t="str">
        <f>IFERROR(INDEX(Raw!$H$6:$CC$2026,MATCH($B25&amp;$C25&amp;$B$5,Raw!$A$6:$A$2026,0),MATCH(H$5,Raw!$H$5:$CC$5,0)),"-")</f>
        <v>-</v>
      </c>
      <c r="I25" s="31"/>
      <c r="J25" s="31" t="str">
        <f>IFERROR(INDEX(Raw!$H$6:$CC$2026,MATCH($B25&amp;$C25&amp;$B$5,Raw!$A$6:$A$2026,0),MATCH(J$5,Raw!$H$5:$CC$5,0)),"-")</f>
        <v>-</v>
      </c>
      <c r="K25" s="31" t="str">
        <f>IFERROR(INDEX(Raw!$H$6:$CC$2026,MATCH($B25&amp;$C25&amp;$B$5,Raw!$A$6:$A$2026,0),MATCH(K$5,Raw!$H$5:$CC$5,0)),"-")</f>
        <v>-</v>
      </c>
      <c r="L25" s="102" t="str">
        <f>IFERROR(INDEX(Raw!$H$6:$CC$2026,MATCH($B25&amp;$C25&amp;$B$5,Raw!$A$6:$A$2026,0),MATCH(L$5,Raw!$H$5:$CC$5,0)),"-")</f>
        <v>-</v>
      </c>
      <c r="M25" s="185" t="str">
        <f t="shared" si="9"/>
        <v>-</v>
      </c>
      <c r="N25" s="31"/>
      <c r="O25" s="31" t="str">
        <f>IFERROR(INDEX(Raw!$H$6:$CC$2026,MATCH($B25&amp;$C25&amp;$B$5,Raw!$A$6:$A$2026,0),MATCH(O$5,Raw!$H$5:$CC$5,0)),"-")</f>
        <v>-</v>
      </c>
      <c r="P25" s="31" t="str">
        <f>IFERROR(INDEX(Raw!$H$6:$CC$2026,MATCH($B25&amp;$C25&amp;$B$5,Raw!$A$6:$A$2026,0),MATCH(P$5,Raw!$H$5:$CC$5,0)),"-")</f>
        <v>-</v>
      </c>
      <c r="Q25" s="102" t="str">
        <f>IFERROR(INDEX(Raw!$H$6:$CC$2026,MATCH($B25&amp;$C25&amp;$B$5,Raw!$A$6:$A$2026,0),MATCH(Q$5,Raw!$H$5:$CC$5,0)),"-")</f>
        <v>-</v>
      </c>
      <c r="R25" s="102"/>
      <c r="S25" s="102" t="str">
        <f>IFERROR(INDEX(Raw!$H$6:$CC$2026,MATCH($B25&amp;$C25&amp;$B$5,Raw!$A$6:$A$2026,0),MATCH(S$5,Raw!$H$5:$CC$5,0)),"-")</f>
        <v>-</v>
      </c>
      <c r="T25" s="102" t="str">
        <f>IFERROR(INDEX(Raw!$H$6:$CC$2026,MATCH($B25&amp;$C25&amp;$B$5,Raw!$A$6:$A$2026,0),MATCH(T$5,Raw!$H$5:$CC$5,0)),"-")</f>
        <v>-</v>
      </c>
      <c r="U25" s="102" t="str">
        <f>IFERROR(INDEX(Raw!$H$6:$CC$2026,MATCH($B25&amp;$C25&amp;$B$5,Raw!$A$6:$A$2026,0),MATCH(U$5,Raw!$H$5:$CC$5,0)),"-")</f>
        <v>-</v>
      </c>
      <c r="V25" s="31"/>
      <c r="W25" s="195" t="str">
        <f t="shared" si="10"/>
        <v>-</v>
      </c>
      <c r="X25" s="195" t="str">
        <f t="shared" si="11"/>
        <v>-</v>
      </c>
      <c r="Y25" s="195" t="str">
        <f t="shared" si="12"/>
        <v>-</v>
      </c>
      <c r="Z25" s="195" t="str">
        <f t="shared" si="13"/>
        <v>-</v>
      </c>
    </row>
    <row r="26" spans="1:29" s="7" customFormat="1" ht="18" x14ac:dyDescent="0.25">
      <c r="A26" s="82"/>
      <c r="B26" s="16" t="str">
        <f t="shared" si="4"/>
        <v>2018-19</v>
      </c>
      <c r="C26" s="7" t="s">
        <v>577</v>
      </c>
      <c r="D26" s="148"/>
      <c r="E26" s="31" t="str">
        <f>IFERROR(INDEX(Raw!$H$6:$CC$2026,MATCH($B26&amp;$C26&amp;$B$5,Raw!$A$6:$A$2026,0),MATCH(E$5,Raw!$H$5:$CC$5,0)),"-")</f>
        <v>-</v>
      </c>
      <c r="F26" s="31"/>
      <c r="G26" s="31" t="str">
        <f>IFERROR(INDEX(Raw!$H$6:$CC$2026,MATCH($B26&amp;$C26&amp;$B$5,Raw!$A$6:$A$2026,0),MATCH(G$5,Raw!$H$5:$CC$5,0)),"-")</f>
        <v>-</v>
      </c>
      <c r="H26" s="31" t="str">
        <f>IFERROR(INDEX(Raw!$H$6:$CC$2026,MATCH($B26&amp;$C26&amp;$B$5,Raw!$A$6:$A$2026,0),MATCH(H$5,Raw!$H$5:$CC$5,0)),"-")</f>
        <v>-</v>
      </c>
      <c r="I26" s="31"/>
      <c r="J26" s="31" t="str">
        <f>IFERROR(INDEX(Raw!$H$6:$CC$2026,MATCH($B26&amp;$C26&amp;$B$5,Raw!$A$6:$A$2026,0),MATCH(J$5,Raw!$H$5:$CC$5,0)),"-")</f>
        <v>-</v>
      </c>
      <c r="K26" s="31" t="str">
        <f>IFERROR(INDEX(Raw!$H$6:$CC$2026,MATCH($B26&amp;$C26&amp;$B$5,Raw!$A$6:$A$2026,0),MATCH(K$5,Raw!$H$5:$CC$5,0)),"-")</f>
        <v>-</v>
      </c>
      <c r="L26" s="102" t="str">
        <f>IFERROR(INDEX(Raw!$H$6:$CC$2026,MATCH($B26&amp;$C26&amp;$B$5,Raw!$A$6:$A$2026,0),MATCH(L$5,Raw!$H$5:$CC$5,0)),"-")</f>
        <v>-</v>
      </c>
      <c r="M26" s="185" t="str">
        <f t="shared" si="9"/>
        <v>-</v>
      </c>
      <c r="N26" s="31"/>
      <c r="O26" s="31" t="str">
        <f>IFERROR(INDEX(Raw!$H$6:$CC$2026,MATCH($B26&amp;$C26&amp;$B$5,Raw!$A$6:$A$2026,0),MATCH(O$5,Raw!$H$5:$CC$5,0)),"-")</f>
        <v>-</v>
      </c>
      <c r="P26" s="31" t="str">
        <f>IFERROR(INDEX(Raw!$H$6:$CC$2026,MATCH($B26&amp;$C26&amp;$B$5,Raw!$A$6:$A$2026,0),MATCH(P$5,Raw!$H$5:$CC$5,0)),"-")</f>
        <v>-</v>
      </c>
      <c r="Q26" s="102" t="str">
        <f>IFERROR(INDEX(Raw!$H$6:$CC$2026,MATCH($B26&amp;$C26&amp;$B$5,Raw!$A$6:$A$2026,0),MATCH(Q$5,Raw!$H$5:$CC$5,0)),"-")</f>
        <v>-</v>
      </c>
      <c r="R26" s="102"/>
      <c r="S26" s="102" t="str">
        <f>IFERROR(INDEX(Raw!$H$6:$CC$2026,MATCH($B26&amp;$C26&amp;$B$5,Raw!$A$6:$A$2026,0),MATCH(S$5,Raw!$H$5:$CC$5,0)),"-")</f>
        <v>-</v>
      </c>
      <c r="T26" s="102" t="str">
        <f>IFERROR(INDEX(Raw!$H$6:$CC$2026,MATCH($B26&amp;$C26&amp;$B$5,Raw!$A$6:$A$2026,0),MATCH(T$5,Raw!$H$5:$CC$5,0)),"-")</f>
        <v>-</v>
      </c>
      <c r="U26" s="102" t="str">
        <f>IFERROR(INDEX(Raw!$H$6:$CC$2026,MATCH($B26&amp;$C26&amp;$B$5,Raw!$A$6:$A$2026,0),MATCH(U$5,Raw!$H$5:$CC$5,0)),"-")</f>
        <v>-</v>
      </c>
      <c r="V26" s="31"/>
      <c r="W26" s="195" t="str">
        <f t="shared" si="10"/>
        <v>-</v>
      </c>
      <c r="X26" s="195" t="str">
        <f t="shared" si="11"/>
        <v>-</v>
      </c>
      <c r="Y26" s="195" t="str">
        <f t="shared" si="12"/>
        <v>-</v>
      </c>
      <c r="Z26" s="195" t="str">
        <f t="shared" si="13"/>
        <v>-</v>
      </c>
    </row>
    <row r="27" spans="1:29" x14ac:dyDescent="0.2">
      <c r="A27" s="82"/>
      <c r="B27" s="16" t="str">
        <f t="shared" si="4"/>
        <v>2018-19</v>
      </c>
      <c r="C27" s="7" t="s">
        <v>578</v>
      </c>
      <c r="D27" s="146"/>
      <c r="E27" s="31" t="str">
        <f>IFERROR(INDEX(Raw!$H$6:$CC$2026,MATCH($B27&amp;$C27&amp;$B$5,Raw!$A$6:$A$2026,0),MATCH(E$5,Raw!$H$5:$CC$5,0)),"-")</f>
        <v>-</v>
      </c>
      <c r="F27" s="31"/>
      <c r="G27" s="31" t="str">
        <f>IFERROR(INDEX(Raw!$H$6:$CC$2026,MATCH($B27&amp;$C27&amp;$B$5,Raw!$A$6:$A$2026,0),MATCH(G$5,Raw!$H$5:$CC$5,0)),"-")</f>
        <v>-</v>
      </c>
      <c r="H27" s="31" t="str">
        <f>IFERROR(INDEX(Raw!$H$6:$CC$2026,MATCH($B27&amp;$C27&amp;$B$5,Raw!$A$6:$A$2026,0),MATCH(H$5,Raw!$H$5:$CC$5,0)),"-")</f>
        <v>-</v>
      </c>
      <c r="I27" s="31"/>
      <c r="J27" s="31" t="str">
        <f>IFERROR(INDEX(Raw!$H$6:$CC$2026,MATCH($B27&amp;$C27&amp;$B$5,Raw!$A$6:$A$2026,0),MATCH(J$5,Raw!$H$5:$CC$5,0)),"-")</f>
        <v>-</v>
      </c>
      <c r="K27" s="31" t="str">
        <f>IFERROR(INDEX(Raw!$H$6:$CC$2026,MATCH($B27&amp;$C27&amp;$B$5,Raw!$A$6:$A$2026,0),MATCH(K$5,Raw!$H$5:$CC$5,0)),"-")</f>
        <v>-</v>
      </c>
      <c r="L27" s="102" t="str">
        <f>IFERROR(INDEX(Raw!$H$6:$CC$2026,MATCH($B27&amp;$C27&amp;$B$5,Raw!$A$6:$A$2026,0),MATCH(L$5,Raw!$H$5:$CC$5,0)),"-")</f>
        <v>-</v>
      </c>
      <c r="M27" s="185" t="str">
        <f t="shared" si="9"/>
        <v>-</v>
      </c>
      <c r="N27" s="31"/>
      <c r="O27" s="31" t="str">
        <f>IFERROR(INDEX(Raw!$H$6:$CC$2026,MATCH($B27&amp;$C27&amp;$B$5,Raw!$A$6:$A$2026,0),MATCH(O$5,Raw!$H$5:$CC$5,0)),"-")</f>
        <v>-</v>
      </c>
      <c r="P27" s="31" t="str">
        <f>IFERROR(INDEX(Raw!$H$6:$CC$2026,MATCH($B27&amp;$C27&amp;$B$5,Raw!$A$6:$A$2026,0),MATCH(P$5,Raw!$H$5:$CC$5,0)),"-")</f>
        <v>-</v>
      </c>
      <c r="Q27" s="102" t="str">
        <f>IFERROR(INDEX(Raw!$H$6:$CC$2026,MATCH($B27&amp;$C27&amp;$B$5,Raw!$A$6:$A$2026,0),MATCH(Q$5,Raw!$H$5:$CC$5,0)),"-")</f>
        <v>-</v>
      </c>
      <c r="R27" s="102"/>
      <c r="S27" s="102" t="str">
        <f>IFERROR(INDEX(Raw!$H$6:$CC$2026,MATCH($B27&amp;$C27&amp;$B$5,Raw!$A$6:$A$2026,0),MATCH(S$5,Raw!$H$5:$CC$5,0)),"-")</f>
        <v>-</v>
      </c>
      <c r="T27" s="102" t="str">
        <f>IFERROR(INDEX(Raw!$H$6:$CC$2026,MATCH($B27&amp;$C27&amp;$B$5,Raw!$A$6:$A$2026,0),MATCH(T$5,Raw!$H$5:$CC$5,0)),"-")</f>
        <v>-</v>
      </c>
      <c r="U27" s="102" t="str">
        <f>IFERROR(INDEX(Raw!$H$6:$CC$2026,MATCH($B27&amp;$C27&amp;$B$5,Raw!$A$6:$A$2026,0),MATCH(U$5,Raw!$H$5:$CC$5,0)),"-")</f>
        <v>-</v>
      </c>
      <c r="V27" s="31"/>
      <c r="W27" s="195" t="str">
        <f t="shared" si="10"/>
        <v>-</v>
      </c>
      <c r="X27" s="195" t="str">
        <f t="shared" si="11"/>
        <v>-</v>
      </c>
      <c r="Y27" s="195" t="str">
        <f t="shared" si="12"/>
        <v>-</v>
      </c>
      <c r="Z27" s="195" t="str">
        <f t="shared" si="13"/>
        <v>-</v>
      </c>
    </row>
    <row r="28" spans="1:29" collapsed="1" x14ac:dyDescent="0.2">
      <c r="A28" s="82"/>
      <c r="B28" s="17" t="str">
        <f t="shared" si="4"/>
        <v>2018-19</v>
      </c>
      <c r="C28" s="18" t="s">
        <v>579</v>
      </c>
      <c r="D28" s="118"/>
      <c r="E28" s="32" t="str">
        <f>IFERROR(INDEX(Raw!$H$6:$CC$2026,MATCH($B28&amp;$C28&amp;$B$5,Raw!$A$6:$A$2026,0),MATCH(E$5,Raw!$H$5:$CC$5,0)),"-")</f>
        <v>-</v>
      </c>
      <c r="F28" s="32"/>
      <c r="G28" s="32" t="str">
        <f>IFERROR(INDEX(Raw!$H$6:$CC$2026,MATCH($B28&amp;$C28&amp;$B$5,Raw!$A$6:$A$2026,0),MATCH(G$5,Raw!$H$5:$CC$5,0)),"-")</f>
        <v>-</v>
      </c>
      <c r="H28" s="32" t="str">
        <f>IFERROR(INDEX(Raw!$H$6:$CC$2026,MATCH($B28&amp;$C28&amp;$B$5,Raw!$A$6:$A$2026,0),MATCH(H$5,Raw!$H$5:$CC$5,0)),"-")</f>
        <v>-</v>
      </c>
      <c r="I28" s="32"/>
      <c r="J28" s="32" t="str">
        <f>IFERROR(INDEX(Raw!$H$6:$CC$2026,MATCH($B28&amp;$C28&amp;$B$5,Raw!$A$6:$A$2026,0),MATCH(J$5,Raw!$H$5:$CC$5,0)),"-")</f>
        <v>-</v>
      </c>
      <c r="K28" s="32" t="str">
        <f>IFERROR(INDEX(Raw!$H$6:$CC$2026,MATCH($B28&amp;$C28&amp;$B$5,Raw!$A$6:$A$2026,0),MATCH(K$5,Raw!$H$5:$CC$5,0)),"-")</f>
        <v>-</v>
      </c>
      <c r="L28" s="103" t="str">
        <f>IFERROR(INDEX(Raw!$H$6:$CC$2026,MATCH($B28&amp;$C28&amp;$B$5,Raw!$A$6:$A$2026,0),MATCH(L$5,Raw!$H$5:$CC$5,0)),"-")</f>
        <v>-</v>
      </c>
      <c r="M28" s="186" t="str">
        <f t="shared" si="9"/>
        <v>-</v>
      </c>
      <c r="N28" s="32"/>
      <c r="O28" s="32" t="str">
        <f>IFERROR(INDEX(Raw!$H$6:$CC$2026,MATCH($B28&amp;$C28&amp;$B$5,Raw!$A$6:$A$2026,0),MATCH(O$5,Raw!$H$5:$CC$5,0)),"-")</f>
        <v>-</v>
      </c>
      <c r="P28" s="32" t="str">
        <f>IFERROR(INDEX(Raw!$H$6:$CC$2026,MATCH($B28&amp;$C28&amp;$B$5,Raw!$A$6:$A$2026,0),MATCH(P$5,Raw!$H$5:$CC$5,0)),"-")</f>
        <v>-</v>
      </c>
      <c r="Q28" s="103" t="str">
        <f>IFERROR(INDEX(Raw!$H$6:$CC$2026,MATCH($B28&amp;$C28&amp;$B$5,Raw!$A$6:$A$2026,0),MATCH(Q$5,Raw!$H$5:$CC$5,0)),"-")</f>
        <v>-</v>
      </c>
      <c r="R28" s="103"/>
      <c r="S28" s="103" t="str">
        <f>IFERROR(INDEX(Raw!$H$6:$CC$2026,MATCH($B28&amp;$C28&amp;$B$5,Raw!$A$6:$A$2026,0),MATCH(S$5,Raw!$H$5:$CC$5,0)),"-")</f>
        <v>-</v>
      </c>
      <c r="T28" s="103" t="str">
        <f>IFERROR(INDEX(Raw!$H$6:$CC$2026,MATCH($B28&amp;$C28&amp;$B$5,Raw!$A$6:$A$2026,0),MATCH(T$5,Raw!$H$5:$CC$5,0)),"-")</f>
        <v>-</v>
      </c>
      <c r="U28" s="103" t="str">
        <f>IFERROR(INDEX(Raw!$H$6:$CC$2026,MATCH($B28&amp;$C28&amp;$B$5,Raw!$A$6:$A$2026,0),MATCH(U$5,Raw!$H$5:$CC$5,0)),"-")</f>
        <v>-</v>
      </c>
      <c r="V28" s="32"/>
      <c r="W28" s="199" t="str">
        <f t="shared" si="10"/>
        <v>-</v>
      </c>
      <c r="X28" s="199" t="str">
        <f t="shared" si="11"/>
        <v>-</v>
      </c>
      <c r="Y28" s="199" t="str">
        <f t="shared" si="12"/>
        <v>-</v>
      </c>
      <c r="Z28" s="199" t="str">
        <f t="shared" si="13"/>
        <v>-</v>
      </c>
    </row>
    <row r="29" spans="1:29" x14ac:dyDescent="0.2">
      <c r="A29" s="1"/>
      <c r="D29" s="86" t="s">
        <v>772</v>
      </c>
      <c r="E29" s="1" t="s">
        <v>876</v>
      </c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</row>
    <row r="30" spans="1:29" x14ac:dyDescent="0.2">
      <c r="A30" s="1"/>
      <c r="D30" s="116">
        <v>1</v>
      </c>
      <c r="E30" s="74" t="s">
        <v>906</v>
      </c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</row>
    <row r="31" spans="1:29" x14ac:dyDescent="0.2">
      <c r="A31" s="1"/>
      <c r="E31" s="197" t="s">
        <v>907</v>
      </c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</row>
    <row r="32" spans="1:29" x14ac:dyDescent="0.2">
      <c r="A32" s="1"/>
      <c r="F32" s="83"/>
      <c r="G32" s="83"/>
      <c r="H32" s="83"/>
      <c r="I32" s="83"/>
      <c r="J32" s="19"/>
      <c r="K32" s="70"/>
    </row>
    <row r="33" spans="1:26" x14ac:dyDescent="0.2">
      <c r="A33" s="1"/>
      <c r="E33" s="74" t="s">
        <v>898</v>
      </c>
      <c r="F33" s="83"/>
      <c r="G33" s="83"/>
      <c r="H33" s="83"/>
      <c r="I33" s="83"/>
      <c r="J33" s="19"/>
      <c r="K33" s="70"/>
      <c r="Z33" s="144"/>
    </row>
    <row r="34" spans="1:26" x14ac:dyDescent="0.2">
      <c r="A34" s="1"/>
      <c r="D34" s="116"/>
      <c r="E34" s="8" t="s">
        <v>899</v>
      </c>
      <c r="F34" s="83"/>
      <c r="G34" s="83"/>
      <c r="H34" s="83"/>
      <c r="I34" s="83"/>
      <c r="J34" s="19"/>
      <c r="K34" s="70"/>
      <c r="S34" s="143"/>
    </row>
    <row r="35" spans="1:26" x14ac:dyDescent="0.2">
      <c r="A35" s="1"/>
      <c r="D35" s="116"/>
      <c r="E35" s="83"/>
      <c r="F35" s="83"/>
      <c r="G35" s="83"/>
      <c r="H35" s="83"/>
      <c r="I35" s="83"/>
      <c r="J35" s="19"/>
      <c r="K35" s="70"/>
    </row>
    <row r="36" spans="1:26" x14ac:dyDescent="0.2">
      <c r="A36" s="1"/>
      <c r="F36" s="7"/>
      <c r="G36" s="7"/>
      <c r="H36" s="7"/>
      <c r="I36" s="7"/>
      <c r="J36" s="15"/>
      <c r="K36" s="7"/>
    </row>
    <row r="37" spans="1:26" x14ac:dyDescent="0.2">
      <c r="A37" s="1"/>
      <c r="D37" s="10" t="s">
        <v>590</v>
      </c>
      <c r="E37" s="7" t="s">
        <v>897</v>
      </c>
      <c r="F37" s="84"/>
      <c r="G37" s="84"/>
      <c r="H37" s="84"/>
      <c r="I37" s="84"/>
    </row>
    <row r="38" spans="1:26" x14ac:dyDescent="0.2">
      <c r="A38" s="1"/>
      <c r="D38" s="10" t="s">
        <v>591</v>
      </c>
      <c r="E38" s="84">
        <f>Introduction!$B$59</f>
        <v>43384</v>
      </c>
      <c r="F38" s="7"/>
      <c r="G38" s="7"/>
      <c r="H38" s="7"/>
      <c r="I38" s="7"/>
    </row>
    <row r="39" spans="1:26" x14ac:dyDescent="0.2">
      <c r="A39" s="1"/>
      <c r="B39" s="83"/>
      <c r="D39" s="10" t="s">
        <v>592</v>
      </c>
      <c r="E39" s="7" t="s">
        <v>594</v>
      </c>
      <c r="F39" s="70"/>
      <c r="G39" s="70"/>
      <c r="H39" s="70"/>
      <c r="I39" s="70"/>
    </row>
    <row r="40" spans="1:26" x14ac:dyDescent="0.2">
      <c r="A40" s="1"/>
      <c r="C40" s="83"/>
      <c r="D40" s="83"/>
      <c r="E40" s="70" t="s">
        <v>593</v>
      </c>
      <c r="F40" s="15"/>
      <c r="G40" s="15"/>
      <c r="H40" s="15"/>
      <c r="I40" s="70"/>
    </row>
    <row r="41" spans="1:26" x14ac:dyDescent="0.2">
      <c r="D41" s="83"/>
      <c r="E41" s="15" t="s">
        <v>720</v>
      </c>
    </row>
    <row r="42" spans="1:26" x14ac:dyDescent="0.2">
      <c r="E42" s="101" t="s">
        <v>799</v>
      </c>
    </row>
  </sheetData>
  <mergeCells count="1">
    <mergeCell ref="B4:C4"/>
  </mergeCells>
  <dataValidations count="1">
    <dataValidation type="list" allowBlank="1" showInputMessage="1" showErrorMessage="1" sqref="B4">
      <formula1>Dropdown_Geography</formula1>
    </dataValidation>
  </dataValidations>
  <hyperlinks>
    <hyperlink ref="E41" r:id="rId1"/>
    <hyperlink ref="E40" r:id="rId2"/>
    <hyperlink ref="E42" location="Introduction!A1" display="Introduction"/>
  </hyperlinks>
  <pageMargins left="0.70866141732283472" right="0.70866141732283472" top="0.74803149606299213" bottom="0.74803149606299213" header="0.31496062992125984" footer="0.31496062992125984"/>
  <pageSetup paperSize="9" orientation="portrait" r:id="rId3"/>
  <colBreaks count="2" manualBreakCount="2">
    <brk id="9" max="1048575" man="1"/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42"/>
  <sheetViews>
    <sheetView workbookViewId="0">
      <pane xSplit="4" ySplit="8" topLeftCell="E9" activePane="bottomRight" state="frozen"/>
      <selection activeCell="B5" sqref="B5:C5"/>
      <selection pane="topRight" activeCell="B5" sqref="B5:C5"/>
      <selection pane="bottomLeft" activeCell="B5" sqref="B5:C5"/>
      <selection pane="bottomRight" activeCell="E9" sqref="E9"/>
    </sheetView>
  </sheetViews>
  <sheetFormatPr defaultColWidth="9.28515625" defaultRowHeight="12.75" x14ac:dyDescent="0.2"/>
  <cols>
    <col min="1" max="1" width="1.7109375" style="2" customWidth="1"/>
    <col min="2" max="2" width="8.7109375" style="8" customWidth="1"/>
    <col min="3" max="3" width="12.7109375" style="8" customWidth="1"/>
    <col min="4" max="4" width="2.5703125" style="8" customWidth="1"/>
    <col min="5" max="5" width="11.42578125" style="8" customWidth="1"/>
    <col min="6" max="6" width="1.7109375" style="8" customWidth="1"/>
    <col min="7" max="7" width="9.140625" style="8" customWidth="1"/>
    <col min="8" max="8" width="1.7109375" style="8" customWidth="1"/>
    <col min="9" max="9" width="10.85546875" style="8" customWidth="1"/>
    <col min="10" max="13" width="7" style="8" customWidth="1"/>
    <col min="14" max="14" width="1" style="8" customWidth="1"/>
    <col min="15" max="16" width="1.7109375" style="8" customWidth="1"/>
    <col min="17" max="17" width="7.7109375" style="8" bestFit="1" customWidth="1"/>
    <col min="18" max="18" width="11.28515625" style="8" bestFit="1" customWidth="1"/>
    <col min="19" max="16384" width="9.28515625" style="8"/>
  </cols>
  <sheetData>
    <row r="1" spans="1:17" ht="18.75" x14ac:dyDescent="0.25">
      <c r="B1" s="62" t="s">
        <v>748</v>
      </c>
      <c r="C1" s="63"/>
      <c r="D1" s="1"/>
      <c r="E1" s="73" t="s">
        <v>825</v>
      </c>
      <c r="F1" s="62"/>
      <c r="G1" s="62"/>
      <c r="H1" s="76"/>
      <c r="I1" s="62"/>
      <c r="J1" s="62"/>
      <c r="K1" s="86"/>
      <c r="L1" s="86"/>
      <c r="M1" s="86"/>
    </row>
    <row r="2" spans="1:17" x14ac:dyDescent="0.2">
      <c r="B2" s="2"/>
      <c r="C2" s="2"/>
      <c r="E2" s="7"/>
      <c r="F2" s="7"/>
      <c r="G2" s="7"/>
      <c r="H2" s="7"/>
      <c r="I2" s="7"/>
      <c r="J2" s="7"/>
      <c r="K2" s="7"/>
      <c r="L2" s="7"/>
      <c r="M2" s="7"/>
    </row>
    <row r="3" spans="1:17" ht="14.25" customHeight="1" x14ac:dyDescent="0.2">
      <c r="A3" s="28"/>
      <c r="B3" s="179" t="str">
        <f ca="1">OFFSET(Raw!$CX$97,MATCH($B$4,Raw!$CY$98:$CY$116,0),0)</f>
        <v>Eng</v>
      </c>
      <c r="D3" s="29"/>
      <c r="E3" s="13"/>
      <c r="F3" s="13"/>
      <c r="G3" s="13"/>
      <c r="H3" s="13"/>
      <c r="I3" s="85" t="s">
        <v>874</v>
      </c>
      <c r="J3" s="85"/>
      <c r="K3" s="85"/>
      <c r="L3" s="85"/>
      <c r="M3" s="85"/>
    </row>
    <row r="4" spans="1:17" ht="38.25" customHeight="1" x14ac:dyDescent="0.2">
      <c r="B4" s="252" t="s">
        <v>569</v>
      </c>
      <c r="C4" s="252"/>
      <c r="D4" s="30"/>
      <c r="E4" s="5" t="s">
        <v>749</v>
      </c>
      <c r="F4" s="6"/>
      <c r="G4" s="5" t="s">
        <v>750</v>
      </c>
      <c r="H4" s="6"/>
      <c r="I4" s="66" t="s">
        <v>751</v>
      </c>
      <c r="J4" s="67" t="s">
        <v>752</v>
      </c>
      <c r="K4" s="67" t="s">
        <v>753</v>
      </c>
      <c r="L4" s="67" t="s">
        <v>754</v>
      </c>
      <c r="M4" s="67" t="s">
        <v>755</v>
      </c>
    </row>
    <row r="5" spans="1:17" s="27" customFormat="1" ht="12.75" customHeight="1" x14ac:dyDescent="0.2">
      <c r="A5" s="26"/>
      <c r="B5" s="50" t="str">
        <f>VLOOKUP($B$4,Raw!$CY$98:$CZ$116,2,0)</f>
        <v>ENG</v>
      </c>
      <c r="C5" s="23"/>
      <c r="D5" s="24" t="s">
        <v>716</v>
      </c>
      <c r="E5" s="25" t="s">
        <v>606</v>
      </c>
      <c r="F5" s="25"/>
      <c r="G5" s="25" t="s">
        <v>607</v>
      </c>
      <c r="H5" s="25"/>
      <c r="I5" s="92" t="s">
        <v>608</v>
      </c>
      <c r="J5" s="92" t="s">
        <v>609</v>
      </c>
      <c r="K5" s="92" t="s">
        <v>610</v>
      </c>
      <c r="L5" s="92" t="s">
        <v>611</v>
      </c>
      <c r="M5" s="92" t="s">
        <v>612</v>
      </c>
    </row>
    <row r="6" spans="1:17" s="27" customFormat="1" x14ac:dyDescent="0.2">
      <c r="A6" s="26"/>
      <c r="B6" s="50"/>
      <c r="C6" s="23"/>
      <c r="D6" s="24"/>
      <c r="E6" s="25"/>
      <c r="F6" s="25"/>
      <c r="G6" s="25"/>
      <c r="H6" s="25"/>
      <c r="I6" s="69"/>
      <c r="J6" s="69"/>
      <c r="K6" s="69"/>
      <c r="L6" s="69"/>
      <c r="M6" s="69"/>
    </row>
    <row r="7" spans="1:17" s="7" customFormat="1" ht="12.75" customHeight="1" x14ac:dyDescent="0.2">
      <c r="A7" s="81"/>
      <c r="B7" s="33" t="s">
        <v>681</v>
      </c>
      <c r="C7" s="34" t="s">
        <v>882</v>
      </c>
      <c r="D7" s="34"/>
      <c r="E7" s="112">
        <f>SUMIF($B$9:$B$28,$B7,E$9:E$28)</f>
        <v>5750277</v>
      </c>
      <c r="F7" s="31"/>
      <c r="G7" s="31">
        <f>IFERROR(SUMIF($B$9:$B$28,$B7,G$9:G$28),"-")</f>
        <v>4334326</v>
      </c>
      <c r="H7" s="31"/>
      <c r="I7" s="31">
        <f>IFERROR(SUMIF($B$9:$B$28,$B7,I$9:I$28),"-")</f>
        <v>66326380</v>
      </c>
      <c r="J7" s="31">
        <f>IFERROR(I7/G7,"")</f>
        <v>15.302582223856719</v>
      </c>
      <c r="K7" s="31">
        <f>IFERROR(SUMPRODUCT($G$9:$G$16,K$9:K$16)/$G7,"-")</f>
        <v>2.293348492937541</v>
      </c>
      <c r="L7" s="31">
        <f>IFERROR(SUMPRODUCT($G$9:$G$16,L$9:L$16)/$G7,"-")</f>
        <v>71.93116253830469</v>
      </c>
      <c r="M7" s="31">
        <f>IFERROR(SUMPRODUCT($G$9:$G$16,M$9:M$16)/$G7,"-")</f>
        <v>136.91988650599885</v>
      </c>
    </row>
    <row r="8" spans="1:17" s="7" customFormat="1" ht="12.75" customHeight="1" x14ac:dyDescent="0.2">
      <c r="A8" s="81"/>
      <c r="B8" s="33" t="s">
        <v>831</v>
      </c>
      <c r="C8" s="34" t="s">
        <v>891</v>
      </c>
      <c r="D8" s="34"/>
      <c r="E8" s="112">
        <f>IFERROR(SUMIF($B$9:$B$28,$B8,E$9:E$28),"-")</f>
        <v>5734519</v>
      </c>
      <c r="F8" s="31"/>
      <c r="G8" s="31">
        <f>IFERROR(SUMIF($B$9:$B$28,$B8,G$9:G$28),"-")</f>
        <v>4325030</v>
      </c>
      <c r="H8" s="31"/>
      <c r="I8" s="31">
        <f>IFERROR(SUMIF($B$9:$B$28,$B8,I$9:I$28),"-")</f>
        <v>38169644</v>
      </c>
      <c r="J8" s="31">
        <f>IFERROR(I8/G8,"")</f>
        <v>8.8252899979884525</v>
      </c>
      <c r="K8" s="31">
        <f>IFERROR(SUMPRODUCT($G$17:$G$28,K$17:K$28)/$G8,"-")</f>
        <v>1.4075305836028884</v>
      </c>
      <c r="L8" s="31">
        <f>IFERROR(SUMPRODUCT($G$17:$G$28,L$17:L$28)/$G8,"-")</f>
        <v>49.242476468371315</v>
      </c>
      <c r="M8" s="31">
        <f>IFERROR(SUMPRODUCT($G$17:$G$28,M$17:M$28)/$G8,"-")</f>
        <v>107.50881401978714</v>
      </c>
    </row>
    <row r="9" spans="1:17" s="1" customFormat="1" ht="18" x14ac:dyDescent="0.25">
      <c r="A9" s="82"/>
      <c r="B9" s="7" t="s">
        <v>681</v>
      </c>
      <c r="C9" s="7" t="s">
        <v>572</v>
      </c>
      <c r="D9" s="117"/>
      <c r="E9" s="112">
        <f>IFERROR(INDEX(Raw!$H$6:$CC$2026,MATCH($B9&amp;$C9&amp;$B$5,Raw!$A$6:$A$2026,0),MATCH(E$5,Raw!$H$5:$CC$5,0)),"-")</f>
        <v>177540</v>
      </c>
      <c r="F9" s="31"/>
      <c r="G9" s="31">
        <f>IFERROR(INDEX(Raw!$H$6:$CC$2026,MATCH($B9&amp;$C9&amp;$B$5,Raw!$A$6:$A$2026,0),MATCH(G$5,Raw!$H$5:$CC$5,0)),"-")</f>
        <v>141028</v>
      </c>
      <c r="H9" s="31"/>
      <c r="I9" s="31">
        <f>IFERROR(INDEX(Raw!$H$6:$CC$2026,MATCH($B9&amp;$C9&amp;$B$5,Raw!$A$6:$A$2026,0),MATCH(I$5,Raw!$H$5:$CC$5,0)),"-")</f>
        <v>1796993</v>
      </c>
      <c r="J9" s="31">
        <f>IFERROR(INDEX(Raw!$H$6:$CC$2026,MATCH($B9&amp;$C9&amp;$B$5,Raw!$A$6:$A$2026,0),MATCH(J$5,Raw!$H$5:$CC$5,0)),"-")</f>
        <v>12.742100859403806</v>
      </c>
      <c r="K9" s="31">
        <f>IFERROR(INDEX(Raw!$H$6:$CC$2026,MATCH($B9&amp;$C9&amp;$B$5,Raw!$A$6:$A$2026,0),MATCH(K$5,Raw!$H$5:$CC$5,0)),"-")</f>
        <v>1.462291176220325</v>
      </c>
      <c r="L9" s="31">
        <f>IFERROR(INDEX(Raw!$H$6:$CC$2026,MATCH($B9&amp;$C9&amp;$B$5,Raw!$A$6:$A$2026,0),MATCH(L$5,Raw!$H$5:$CC$5,0)),"-")</f>
        <v>69.80023825056017</v>
      </c>
      <c r="M9" s="31">
        <f>IFERROR(INDEX(Raw!$H$6:$CC$2026,MATCH($B9&amp;$C9&amp;$B$5,Raw!$A$6:$A$2026,0),MATCH(M$5,Raw!$H$5:$CC$5,0)),"-")</f>
        <v>157.69546473040813</v>
      </c>
    </row>
    <row r="10" spans="1:17" s="1" customFormat="1" ht="12.75" customHeight="1" x14ac:dyDescent="0.2">
      <c r="A10" s="82"/>
      <c r="B10" s="16" t="str">
        <f t="shared" ref="B10:B28" si="0">IF($C10="April",LEFT($B9,4)+1&amp;"-"&amp;RIGHT($B9,2)+1,$B9)</f>
        <v>2017-18</v>
      </c>
      <c r="C10" s="7" t="s">
        <v>573</v>
      </c>
      <c r="D10" s="14"/>
      <c r="E10" s="112">
        <f>IFERROR(INDEX(Raw!$H$6:$CC$2026,MATCH($B10&amp;$C10&amp;$B$5,Raw!$A$6:$A$2026,0),MATCH(E$5,Raw!$H$5:$CC$5,0)),"-")</f>
        <v>379791</v>
      </c>
      <c r="F10" s="31"/>
      <c r="G10" s="31">
        <f>IFERROR(INDEX(Raw!$H$6:$CC$2026,MATCH($B10&amp;$C10&amp;$B$5,Raw!$A$6:$A$2026,0),MATCH(G$5,Raw!$H$5:$CC$5,0)),"-")</f>
        <v>289824</v>
      </c>
      <c r="H10" s="31"/>
      <c r="I10" s="31">
        <f>IFERROR(INDEX(Raw!$H$6:$CC$2026,MATCH($B10&amp;$C10&amp;$B$5,Raw!$A$6:$A$2026,0),MATCH(I$5,Raw!$H$5:$CC$5,0)),"-")</f>
        <v>6276073</v>
      </c>
      <c r="J10" s="31">
        <f>IFERROR(INDEX(Raw!$H$6:$CC$2026,MATCH($B10&amp;$C10&amp;$B$5,Raw!$A$6:$A$2026,0),MATCH(J$5,Raw!$H$5:$CC$5,0)),"-")</f>
        <v>21.654773241691508</v>
      </c>
      <c r="K10" s="31">
        <f>IFERROR(INDEX(Raw!$H$6:$CC$2026,MATCH($B10&amp;$C10&amp;$B$5,Raw!$A$6:$A$2026,0),MATCH(K$5,Raw!$H$5:$CC$5,0)),"-")</f>
        <v>1.5673512200507895</v>
      </c>
      <c r="L10" s="31">
        <f>IFERROR(INDEX(Raw!$H$6:$CC$2026,MATCH($B10&amp;$C10&amp;$B$5,Raw!$A$6:$A$2026,0),MATCH(L$5,Raw!$H$5:$CC$5,0)),"-")</f>
        <v>72.138732472121006</v>
      </c>
      <c r="M10" s="31">
        <f>IFERROR(INDEX(Raw!$H$6:$CC$2026,MATCH($B10&amp;$C10&amp;$B$5,Raw!$A$6:$A$2026,0),MATCH(M$5,Raw!$H$5:$CC$5,0)),"-")</f>
        <v>131.81478414486034</v>
      </c>
    </row>
    <row r="11" spans="1:17" s="1" customFormat="1" ht="18" x14ac:dyDescent="0.25">
      <c r="A11" s="82"/>
      <c r="B11" s="16" t="str">
        <f t="shared" si="0"/>
        <v>2017-18</v>
      </c>
      <c r="C11" s="7" t="s">
        <v>574</v>
      </c>
      <c r="D11" s="117"/>
      <c r="E11" s="112">
        <f>IFERROR(INDEX(Raw!$H$6:$CC$2026,MATCH($B11&amp;$C11&amp;$B$5,Raw!$A$6:$A$2026,0),MATCH(E$5,Raw!$H$5:$CC$5,0)),"-")</f>
        <v>416653</v>
      </c>
      <c r="F11" s="31"/>
      <c r="G11" s="31">
        <f>IFERROR(INDEX(Raw!$H$6:$CC$2026,MATCH($B11&amp;$C11&amp;$B$5,Raw!$A$6:$A$2026,0),MATCH(G$5,Raw!$H$5:$CC$5,0)),"-")</f>
        <v>316099</v>
      </c>
      <c r="H11" s="31"/>
      <c r="I11" s="31">
        <f>IFERROR(INDEX(Raw!$H$6:$CC$2026,MATCH($B11&amp;$C11&amp;$B$5,Raw!$A$6:$A$2026,0),MATCH(I$5,Raw!$H$5:$CC$5,0)),"-")</f>
        <v>4282835</v>
      </c>
      <c r="J11" s="31">
        <f>IFERROR(INDEX(Raw!$H$6:$CC$2026,MATCH($B11&amp;$C11&amp;$B$5,Raw!$A$6:$A$2026,0),MATCH(J$5,Raw!$H$5:$CC$5,0)),"-")</f>
        <v>13.549030525246836</v>
      </c>
      <c r="K11" s="31">
        <f>IFERROR(INDEX(Raw!$H$6:$CC$2026,MATCH($B11&amp;$C11&amp;$B$5,Raw!$A$6:$A$2026,0),MATCH(K$5,Raw!$H$5:$CC$5,0)),"-")</f>
        <v>1.6377812014590365</v>
      </c>
      <c r="L11" s="31">
        <f>IFERROR(INDEX(Raw!$H$6:$CC$2026,MATCH($B11&amp;$C11&amp;$B$5,Raw!$A$6:$A$2026,0),MATCH(L$5,Raw!$H$5:$CC$5,0)),"-")</f>
        <v>59.276204606784582</v>
      </c>
      <c r="M11" s="31">
        <f>IFERROR(INDEX(Raw!$H$6:$CC$2026,MATCH($B11&amp;$C11&amp;$B$5,Raw!$A$6:$A$2026,0),MATCH(M$5,Raw!$H$5:$CC$5,0)),"-")</f>
        <v>124.32841926105429</v>
      </c>
    </row>
    <row r="12" spans="1:17" s="1" customFormat="1" ht="12.75" customHeight="1" x14ac:dyDescent="0.2">
      <c r="A12" s="82"/>
      <c r="B12" s="16" t="str">
        <f t="shared" si="0"/>
        <v>2017-18</v>
      </c>
      <c r="C12" s="7" t="s">
        <v>575</v>
      </c>
      <c r="D12" s="14"/>
      <c r="E12" s="112">
        <f>IFERROR(INDEX(Raw!$H$6:$CC$2026,MATCH($B12&amp;$C12&amp;$B$5,Raw!$A$6:$A$2026,0),MATCH(E$5,Raw!$H$5:$CC$5,0)),"-")</f>
        <v>797425</v>
      </c>
      <c r="F12" s="31"/>
      <c r="G12" s="31">
        <f>IFERROR(INDEX(Raw!$H$6:$CC$2026,MATCH($B12&amp;$C12&amp;$B$5,Raw!$A$6:$A$2026,0),MATCH(G$5,Raw!$H$5:$CC$5,0)),"-")</f>
        <v>597353</v>
      </c>
      <c r="H12" s="31"/>
      <c r="I12" s="31">
        <f>IFERROR(INDEX(Raw!$H$6:$CC$2026,MATCH($B12&amp;$C12&amp;$B$5,Raw!$A$6:$A$2026,0),MATCH(I$5,Raw!$H$5:$CC$5,0)),"-")</f>
        <v>7919804</v>
      </c>
      <c r="J12" s="31">
        <f>IFERROR(INDEX(Raw!$H$6:$CC$2026,MATCH($B12&amp;$C12&amp;$B$5,Raw!$A$6:$A$2026,0),MATCH(J$5,Raw!$H$5:$CC$5,0)),"-")</f>
        <v>13.258163933218716</v>
      </c>
      <c r="K12" s="31">
        <f>IFERROR(INDEX(Raw!$H$6:$CC$2026,MATCH($B12&amp;$C12&amp;$B$5,Raw!$A$6:$A$2026,0),MATCH(K$5,Raw!$H$5:$CC$5,0)),"-")</f>
        <v>1.0589467199461624</v>
      </c>
      <c r="L12" s="31">
        <f>IFERROR(INDEX(Raw!$H$6:$CC$2026,MATCH($B12&amp;$C12&amp;$B$5,Raw!$A$6:$A$2026,0),MATCH(L$5,Raw!$H$5:$CC$5,0)),"-")</f>
        <v>67.810055360900506</v>
      </c>
      <c r="M12" s="31">
        <f>IFERROR(INDEX(Raw!$H$6:$CC$2026,MATCH($B12&amp;$C12&amp;$B$5,Raw!$A$6:$A$2026,0),MATCH(M$5,Raw!$H$5:$CC$5,0)),"-")</f>
        <v>132.3434418174848</v>
      </c>
    </row>
    <row r="13" spans="1:17" s="1" customFormat="1" ht="12.75" customHeight="1" x14ac:dyDescent="0.2">
      <c r="A13" s="82"/>
      <c r="B13" s="16" t="str">
        <f t="shared" si="0"/>
        <v>2017-18</v>
      </c>
      <c r="C13" s="7" t="s">
        <v>576</v>
      </c>
      <c r="D13" s="14"/>
      <c r="E13" s="112">
        <f>IFERROR(INDEX(Raw!$H$6:$CC$2026,MATCH($B13&amp;$C13&amp;$B$5,Raw!$A$6:$A$2026,0),MATCH(E$5,Raw!$H$5:$CC$5,0)),"-")</f>
        <v>1075639</v>
      </c>
      <c r="F13" s="31"/>
      <c r="G13" s="31">
        <f>IFERROR(INDEX(Raw!$H$6:$CC$2026,MATCH($B13&amp;$C13&amp;$B$5,Raw!$A$6:$A$2026,0),MATCH(G$5,Raw!$H$5:$CC$5,0)),"-")</f>
        <v>822396</v>
      </c>
      <c r="H13" s="31"/>
      <c r="I13" s="31">
        <f>IFERROR(INDEX(Raw!$H$6:$CC$2026,MATCH($B13&amp;$C13&amp;$B$5,Raw!$A$6:$A$2026,0),MATCH(I$5,Raw!$H$5:$CC$5,0)),"-")</f>
        <v>18583950</v>
      </c>
      <c r="J13" s="31">
        <f>IFERROR(INDEX(Raw!$H$6:$CC$2026,MATCH($B13&amp;$C13&amp;$B$5,Raw!$A$6:$A$2026,0),MATCH(J$5,Raw!$H$5:$CC$5,0)),"-")</f>
        <v>22.597325376096187</v>
      </c>
      <c r="K13" s="31">
        <f>IFERROR(INDEX(Raw!$H$6:$CC$2026,MATCH($B13&amp;$C13&amp;$B$5,Raw!$A$6:$A$2026,0),MATCH(K$5,Raw!$H$5:$CC$5,0)),"-")</f>
        <v>6.2368396733447149</v>
      </c>
      <c r="L13" s="31">
        <f>IFERROR(INDEX(Raw!$H$6:$CC$2026,MATCH($B13&amp;$C13&amp;$B$5,Raw!$A$6:$A$2026,0),MATCH(L$5,Raw!$H$5:$CC$5,0)),"-")</f>
        <v>96.685448372803364</v>
      </c>
      <c r="M13" s="31">
        <f>IFERROR(INDEX(Raw!$H$6:$CC$2026,MATCH($B13&amp;$C13&amp;$B$5,Raw!$A$6:$A$2026,0),MATCH(M$5,Raw!$H$5:$CC$5,0)),"-")</f>
        <v>164.78677790261625</v>
      </c>
    </row>
    <row r="14" spans="1:17" s="1" customFormat="1" ht="18" x14ac:dyDescent="0.25">
      <c r="A14" s="82"/>
      <c r="B14" s="16" t="str">
        <f t="shared" si="0"/>
        <v>2017-18</v>
      </c>
      <c r="C14" s="7" t="s">
        <v>577</v>
      </c>
      <c r="D14" s="117"/>
      <c r="E14" s="31">
        <f>IFERROR(INDEX(Raw!$H$6:$CC$2026,MATCH($B14&amp;$C14&amp;$B$5,Raw!$A$6:$A$2026,0),MATCH(E$5,Raw!$H$5:$CC$5,0)),"-")</f>
        <v>983747</v>
      </c>
      <c r="F14" s="31"/>
      <c r="G14" s="31">
        <f>IFERROR(INDEX(Raw!$H$6:$CC$2026,MATCH($B14&amp;$C14&amp;$B$5,Raw!$A$6:$A$2026,0),MATCH(G$5,Raw!$H$5:$CC$5,0)),"-")</f>
        <v>727947</v>
      </c>
      <c r="H14" s="31"/>
      <c r="I14" s="31">
        <f>IFERROR(INDEX(Raw!$H$6:$CC$2026,MATCH($B14&amp;$C14&amp;$B$5,Raw!$A$6:$A$2026,0),MATCH(I$5,Raw!$H$5:$CC$5,0)),"-")</f>
        <v>8142916</v>
      </c>
      <c r="J14" s="31">
        <f>IFERROR(INDEX(Raw!$H$6:$CC$2026,MATCH($B14&amp;$C14&amp;$B$5,Raw!$A$6:$A$2026,0),MATCH(J$5,Raw!$H$5:$CC$5,0)),"-")</f>
        <v>11.186138551295629</v>
      </c>
      <c r="K14" s="31">
        <f>IFERROR(INDEX(Raw!$H$6:$CC$2026,MATCH($B14&amp;$C14&amp;$B$5,Raw!$A$6:$A$2026,0),MATCH(K$5,Raw!$H$5:$CC$5,0)),"-")</f>
        <v>1.3813546865362452</v>
      </c>
      <c r="L14" s="31">
        <f>IFERROR(INDEX(Raw!$H$6:$CC$2026,MATCH($B14&amp;$C14&amp;$B$5,Raw!$A$6:$A$2026,0),MATCH(L$5,Raw!$H$5:$CC$5,0)),"-")</f>
        <v>58.912185914633895</v>
      </c>
      <c r="M14" s="31">
        <f>IFERROR(INDEX(Raw!$H$6:$CC$2026,MATCH($B14&amp;$C14&amp;$B$5,Raw!$A$6:$A$2026,0),MATCH(M$5,Raw!$H$5:$CC$5,0)),"-")</f>
        <v>123.04906675898108</v>
      </c>
    </row>
    <row r="15" spans="1:17" s="1" customFormat="1" ht="12.75" customHeight="1" x14ac:dyDescent="0.2">
      <c r="A15" s="82"/>
      <c r="B15" s="16" t="str">
        <f t="shared" si="0"/>
        <v>2017-18</v>
      </c>
      <c r="C15" s="7" t="s">
        <v>578</v>
      </c>
      <c r="D15" s="14"/>
      <c r="E15" s="31">
        <f>IFERROR(INDEX(Raw!$H$6:$CC$2026,MATCH($B15&amp;$C15&amp;$B$5,Raw!$A$6:$A$2026,0),MATCH(E$5,Raw!$H$5:$CC$5,0)),"-")</f>
        <v>900323</v>
      </c>
      <c r="F15" s="31"/>
      <c r="G15" s="31">
        <f>IFERROR(INDEX(Raw!$H$6:$CC$2026,MATCH($B15&amp;$C15&amp;$B$5,Raw!$A$6:$A$2026,0),MATCH(G$5,Raw!$H$5:$CC$5,0)),"-")</f>
        <v>672523</v>
      </c>
      <c r="H15" s="31"/>
      <c r="I15" s="31">
        <f>IFERROR(INDEX(Raw!$H$6:$CC$2026,MATCH($B15&amp;$C15&amp;$B$5,Raw!$A$6:$A$2026,0),MATCH(I$5,Raw!$H$5:$CC$5,0)),"-")</f>
        <v>8751856</v>
      </c>
      <c r="J15" s="31">
        <f>IFERROR(INDEX(Raw!$H$6:$CC$2026,MATCH($B15&amp;$C15&amp;$B$5,Raw!$A$6:$A$2026,0),MATCH(J$5,Raw!$H$5:$CC$5,0)),"-")</f>
        <v>13.013467197404401</v>
      </c>
      <c r="K15" s="31">
        <f>IFERROR(INDEX(Raw!$H$6:$CC$2026,MATCH($B15&amp;$C15&amp;$B$5,Raw!$A$6:$A$2026,0),MATCH(K$5,Raw!$H$5:$CC$5,0)),"-")</f>
        <v>1.3752392111496559</v>
      </c>
      <c r="L15" s="31">
        <f>IFERROR(INDEX(Raw!$H$6:$CC$2026,MATCH($B15&amp;$C15&amp;$B$5,Raw!$A$6:$A$2026,0),MATCH(L$5,Raw!$H$5:$CC$5,0)),"-")</f>
        <v>67.163265791653217</v>
      </c>
      <c r="M15" s="31">
        <f>IFERROR(INDEX(Raw!$H$6:$CC$2026,MATCH($B15&amp;$C15&amp;$B$5,Raw!$A$6:$A$2026,0),MATCH(M$5,Raw!$H$5:$CC$5,0)),"-")</f>
        <v>127.19574795211464</v>
      </c>
      <c r="Q15" s="7"/>
    </row>
    <row r="16" spans="1:17" s="7" customFormat="1" collapsed="1" x14ac:dyDescent="0.2">
      <c r="A16" s="82"/>
      <c r="B16" s="16" t="str">
        <f t="shared" si="0"/>
        <v>2017-18</v>
      </c>
      <c r="C16" s="34" t="s">
        <v>579</v>
      </c>
      <c r="D16" s="146"/>
      <c r="E16" s="31">
        <f>IFERROR(INDEX(Raw!$H$6:$CC$2026,MATCH($B16&amp;$C16&amp;$B$5,Raw!$A$6:$A$2026,0),MATCH(E$5,Raw!$H$5:$CC$5,0)),"-")</f>
        <v>1019159</v>
      </c>
      <c r="F16" s="31"/>
      <c r="G16" s="31">
        <f>IFERROR(INDEX(Raw!$H$6:$CC$2026,MATCH($B16&amp;$C16&amp;$B$5,Raw!$A$6:$A$2026,0),MATCH(G$5,Raw!$H$5:$CC$5,0)),"-")</f>
        <v>767156</v>
      </c>
      <c r="H16" s="31"/>
      <c r="I16" s="31">
        <f>IFERROR(INDEX(Raw!$H$6:$CC$2026,MATCH($B16&amp;$C16&amp;$B$5,Raw!$A$6:$A$2026,0),MATCH(I$5,Raw!$H$5:$CC$5,0)),"-")</f>
        <v>10571953</v>
      </c>
      <c r="J16" s="31">
        <f>IFERROR(INDEX(Raw!$H$6:$CC$2026,MATCH($B16&amp;$C16&amp;$B$5,Raw!$A$6:$A$2026,0),MATCH(J$5,Raw!$H$5:$CC$5,0)),"-")</f>
        <v>13.780708226227782</v>
      </c>
      <c r="K16" s="31">
        <f>IFERROR(INDEX(Raw!$H$6:$CC$2026,MATCH($B16&amp;$C16&amp;$B$5,Raw!$A$6:$A$2026,0),MATCH(K$5,Raw!$H$5:$CC$5,0)),"-")</f>
        <v>1.3944869100939052</v>
      </c>
      <c r="L16" s="31">
        <f>IFERROR(INDEX(Raw!$H$6:$CC$2026,MATCH($B16&amp;$C16&amp;$B$5,Raw!$A$6:$A$2026,0),MATCH(L$5,Raw!$H$5:$CC$5,0)),"-")</f>
        <v>70.664348580992652</v>
      </c>
      <c r="M16" s="31">
        <f>IFERROR(INDEX(Raw!$H$6:$CC$2026,MATCH($B16&amp;$C16&amp;$B$5,Raw!$A$6:$A$2026,0),MATCH(M$5,Raw!$H$5:$CC$5,0)),"-")</f>
        <v>135.59402129423481</v>
      </c>
    </row>
    <row r="17" spans="1:19" s="7" customFormat="1" ht="18" x14ac:dyDescent="0.25">
      <c r="A17" s="82"/>
      <c r="B17" s="147" t="str">
        <f t="shared" si="0"/>
        <v>2018-19</v>
      </c>
      <c r="C17" s="7" t="s">
        <v>833</v>
      </c>
      <c r="D17" s="117"/>
      <c r="E17" s="31">
        <f>IFERROR(INDEX(Raw!$H$6:$CC$2026,MATCH($B17&amp;$C17&amp;$B$5,Raw!$A$6:$A$2026,0),MATCH(E$5,Raw!$H$5:$CC$5,0)),"-")</f>
        <v>888890</v>
      </c>
      <c r="F17" s="31"/>
      <c r="G17" s="31">
        <f>IFERROR(INDEX(Raw!$H$6:$CC$2026,MATCH($B17&amp;$C17&amp;$B$5,Raw!$A$6:$A$2026,0),MATCH(G$5,Raw!$H$5:$CC$5,0)),"-")</f>
        <v>658115</v>
      </c>
      <c r="H17" s="31"/>
      <c r="I17" s="31">
        <f>IFERROR(INDEX(Raw!$H$6:$CC$2026,MATCH($B17&amp;$C17&amp;$B$5,Raw!$A$6:$A$2026,0),MATCH(I$5,Raw!$H$5:$CC$5,0)),"-")</f>
        <v>3850618</v>
      </c>
      <c r="J17" s="31">
        <f>IFERROR(INDEX(Raw!$H$6:$CC$2026,MATCH($B17&amp;$C17&amp;$B$5,Raw!$A$6:$A$2026,0),MATCH(J$5,Raw!$H$5:$CC$5,0)),"-")</f>
        <v>5.8509804517447561</v>
      </c>
      <c r="K17" s="31">
        <f>IFERROR(INDEX(Raw!$H$6:$CC$2026,MATCH($B17&amp;$C17&amp;$B$5,Raw!$A$6:$A$2026,0),MATCH(K$5,Raw!$H$5:$CC$5,0)),"-")</f>
        <v>1.3884047620856537</v>
      </c>
      <c r="L17" s="31">
        <f>IFERROR(INDEX(Raw!$H$6:$CC$2026,MATCH($B17&amp;$C17&amp;$B$5,Raw!$A$6:$A$2026,0),MATCH(L$5,Raw!$H$5:$CC$5,0)),"-")</f>
        <v>30.879641096161006</v>
      </c>
      <c r="M17" s="31">
        <f>IFERROR(INDEX(Raw!$H$6:$CC$2026,MATCH($B17&amp;$C17&amp;$B$5,Raw!$A$6:$A$2026,0),MATCH(M$5,Raw!$H$5:$CC$5,0)),"-")</f>
        <v>90.58076475995837</v>
      </c>
      <c r="Q17" s="247"/>
    </row>
    <row r="18" spans="1:19" s="7" customFormat="1" x14ac:dyDescent="0.2">
      <c r="A18" s="82"/>
      <c r="B18" s="16" t="str">
        <f t="shared" si="0"/>
        <v>2018-19</v>
      </c>
      <c r="C18" s="34" t="s">
        <v>834</v>
      </c>
      <c r="D18" s="146"/>
      <c r="E18" s="31">
        <f>IFERROR(INDEX(Raw!$H$6:$CC$2026,MATCH($B18&amp;$C18&amp;$B$5,Raw!$A$6:$A$2026,0),MATCH(E$5,Raw!$H$5:$CC$5,0)),"-")</f>
        <v>974274</v>
      </c>
      <c r="F18" s="31"/>
      <c r="G18" s="31">
        <f>IFERROR(INDEX(Raw!$H$6:$CC$2026,MATCH($B18&amp;$C18&amp;$B$5,Raw!$A$6:$A$2026,0),MATCH(G$5,Raw!$H$5:$CC$5,0)),"-")</f>
        <v>731671</v>
      </c>
      <c r="H18" s="31"/>
      <c r="I18" s="31">
        <f>IFERROR(INDEX(Raw!$H$6:$CC$2026,MATCH($B18&amp;$C18&amp;$B$5,Raw!$A$6:$A$2026,0),MATCH(I$5,Raw!$H$5:$CC$5,0)),"-")</f>
        <v>5947908</v>
      </c>
      <c r="J18" s="31">
        <f>IFERROR(INDEX(Raw!$H$6:$CC$2026,MATCH($B18&amp;$C18&amp;$B$5,Raw!$A$6:$A$2026,0),MATCH(J$5,Raw!$H$5:$CC$5,0)),"-")</f>
        <v>8.1292110798432624</v>
      </c>
      <c r="K18" s="31">
        <f>IFERROR(INDEX(Raw!$H$6:$CC$2026,MATCH($B18&amp;$C18&amp;$B$5,Raw!$A$6:$A$2026,0),MATCH(K$5,Raw!$H$5:$CC$5,0)),"-")</f>
        <v>1.3879680894828412</v>
      </c>
      <c r="L18" s="31">
        <f>IFERROR(INDEX(Raw!$H$6:$CC$2026,MATCH($B18&amp;$C18&amp;$B$5,Raw!$A$6:$A$2026,0),MATCH(L$5,Raw!$H$5:$CC$5,0)),"-")</f>
        <v>45.253937903784625</v>
      </c>
      <c r="M18" s="31">
        <f>IFERROR(INDEX(Raw!$H$6:$CC$2026,MATCH($B18&amp;$C18&amp;$B$5,Raw!$A$6:$A$2026,0),MATCH(M$5,Raw!$H$5:$CC$5,0)),"-")</f>
        <v>101.63219124442543</v>
      </c>
      <c r="Q18" s="247"/>
    </row>
    <row r="19" spans="1:19" s="7" customFormat="1" x14ac:dyDescent="0.2">
      <c r="A19" s="82"/>
      <c r="B19" s="16" t="str">
        <f t="shared" si="0"/>
        <v>2018-19</v>
      </c>
      <c r="C19" s="7" t="s">
        <v>835</v>
      </c>
      <c r="D19" s="146"/>
      <c r="E19" s="31">
        <f>IFERROR(INDEX(Raw!$H$6:$CC$2026,MATCH($B19&amp;$C19&amp;$B$5,Raw!$A$6:$A$2026,0),MATCH(E$5,Raw!$H$5:$CC$5,0)),"-")</f>
        <v>951931</v>
      </c>
      <c r="F19" s="31"/>
      <c r="G19" s="31">
        <f>IFERROR(INDEX(Raw!$H$6:$CC$2026,MATCH($B19&amp;$C19&amp;$B$5,Raw!$A$6:$A$2026,0),MATCH(G$5,Raw!$H$5:$CC$5,0)),"-")</f>
        <v>724568</v>
      </c>
      <c r="H19" s="31"/>
      <c r="I19" s="31">
        <f>IFERROR(INDEX(Raw!$H$6:$CC$2026,MATCH($B19&amp;$C19&amp;$B$5,Raw!$A$6:$A$2026,0),MATCH(I$5,Raw!$H$5:$CC$5,0)),"-")</f>
        <v>7718074</v>
      </c>
      <c r="J19" s="31">
        <f>IFERROR(INDEX(Raw!$H$6:$CC$2026,MATCH($B19&amp;$C19&amp;$B$5,Raw!$A$6:$A$2026,0),MATCH(J$5,Raw!$H$5:$CC$5,0)),"-")</f>
        <v>10.651966413090284</v>
      </c>
      <c r="K19" s="31">
        <f>IFERROR(INDEX(Raw!$H$6:$CC$2026,MATCH($B19&amp;$C19&amp;$B$5,Raw!$A$6:$A$2026,0),MATCH(K$5,Raw!$H$5:$CC$5,0)),"-")</f>
        <v>1.3883389826765742</v>
      </c>
      <c r="L19" s="31">
        <f>IFERROR(INDEX(Raw!$H$6:$CC$2026,MATCH($B19&amp;$C19&amp;$B$5,Raw!$A$6:$A$2026,0),MATCH(L$5,Raw!$H$5:$CC$5,0)),"-")</f>
        <v>59.14032913404953</v>
      </c>
      <c r="M19" s="31">
        <f>IFERROR(INDEX(Raw!$H$6:$CC$2026,MATCH($B19&amp;$C19&amp;$B$5,Raw!$A$6:$A$2026,0),MATCH(M$5,Raw!$H$5:$CC$5,0)),"-")</f>
        <v>121.55544020713032</v>
      </c>
      <c r="Q19" s="247"/>
    </row>
    <row r="20" spans="1:19" s="7" customFormat="1" ht="18" x14ac:dyDescent="0.25">
      <c r="A20" s="82"/>
      <c r="B20" s="16" t="str">
        <f t="shared" si="0"/>
        <v>2018-19</v>
      </c>
      <c r="C20" s="34" t="s">
        <v>836</v>
      </c>
      <c r="D20" s="117"/>
      <c r="E20" s="31">
        <f>IFERROR(INDEX(Raw!$H$6:$CC$2026,MATCH($B20&amp;$C20&amp;$B$5,Raw!$A$6:$A$2026,0),MATCH(E$5,Raw!$H$5:$CC$5,0)),"-")</f>
        <v>1035450</v>
      </c>
      <c r="F20" s="31"/>
      <c r="G20" s="31">
        <f>IFERROR(INDEX(Raw!$H$6:$CC$2026,MATCH($B20&amp;$C20&amp;$B$5,Raw!$A$6:$A$2026,0),MATCH(G$5,Raw!$H$5:$CC$5,0)),"-")</f>
        <v>787210</v>
      </c>
      <c r="H20" s="31"/>
      <c r="I20" s="31">
        <f>IFERROR(INDEX(Raw!$H$6:$CC$2026,MATCH($B20&amp;$C20&amp;$B$5,Raw!$A$6:$A$2026,0),MATCH(I$5,Raw!$H$5:$CC$5,0)),"-")</f>
        <v>9965795</v>
      </c>
      <c r="J20" s="31">
        <f>IFERROR(INDEX(Raw!$H$6:$CC$2026,MATCH($B20&amp;$C20&amp;$B$5,Raw!$A$6:$A$2026,0),MATCH(J$5,Raw!$H$5:$CC$5,0)),"-")</f>
        <v>12.659639740348826</v>
      </c>
      <c r="K20" s="31">
        <f>IFERROR(INDEX(Raw!$H$6:$CC$2026,MATCH($B20&amp;$C20&amp;$B$5,Raw!$A$6:$A$2026,0),MATCH(K$5,Raw!$H$5:$CC$5,0)),"-")</f>
        <v>1.4588534190368516</v>
      </c>
      <c r="L20" s="31">
        <f>IFERROR(INDEX(Raw!$H$6:$CC$2026,MATCH($B20&amp;$C20&amp;$B$5,Raw!$A$6:$A$2026,0),MATCH(L$5,Raw!$H$5:$CC$5,0)),"-")</f>
        <v>70.19349982850828</v>
      </c>
      <c r="M20" s="31">
        <f>IFERROR(INDEX(Raw!$H$6:$CC$2026,MATCH($B20&amp;$C20&amp;$B$5,Raw!$A$6:$A$2026,0),MATCH(M$5,Raw!$H$5:$CC$5,0)),"-")</f>
        <v>132.79562035543248</v>
      </c>
      <c r="Q20" s="247"/>
      <c r="R20" s="247"/>
    </row>
    <row r="21" spans="1:19" s="7" customFormat="1" x14ac:dyDescent="0.2">
      <c r="A21" s="82"/>
      <c r="B21" s="16" t="str">
        <f t="shared" si="0"/>
        <v>2018-19</v>
      </c>
      <c r="C21" s="7" t="s">
        <v>572</v>
      </c>
      <c r="D21" s="146"/>
      <c r="E21" s="31">
        <f>IFERROR(INDEX(Raw!$H$6:$CC$2026,MATCH($B21&amp;$C21&amp;$B$5,Raw!$A$6:$A$2026,0),MATCH(E$5,Raw!$H$5:$CC$5,0)),"-")</f>
        <v>944281</v>
      </c>
      <c r="F21" s="31"/>
      <c r="G21" s="31">
        <f>IFERROR(INDEX(Raw!$H$6:$CC$2026,MATCH($B21&amp;$C21&amp;$B$5,Raw!$A$6:$A$2026,0),MATCH(G$5,Raw!$H$5:$CC$5,0)),"-")</f>
        <v>712273</v>
      </c>
      <c r="H21" s="31"/>
      <c r="I21" s="31">
        <f>IFERROR(INDEX(Raw!$H$6:$CC$2026,MATCH($B21&amp;$C21&amp;$B$5,Raw!$A$6:$A$2026,0),MATCH(I$5,Raw!$H$5:$CC$5,0)),"-")</f>
        <v>5022101</v>
      </c>
      <c r="J21" s="31">
        <f>IFERROR(INDEX(Raw!$H$6:$CC$2026,MATCH($B21&amp;$C21&amp;$B$5,Raw!$A$6:$A$2026,0),MATCH(J$5,Raw!$H$5:$CC$5,0)),"-")</f>
        <v>7.0508091700794502</v>
      </c>
      <c r="K21" s="31">
        <f>IFERROR(INDEX(Raw!$H$6:$CC$2026,MATCH($B21&amp;$C21&amp;$B$5,Raw!$A$6:$A$2026,0),MATCH(K$5,Raw!$H$5:$CC$5,0)),"-")</f>
        <v>1.4121046284219674</v>
      </c>
      <c r="L21" s="212">
        <f>IFERROR(INDEX(Raw!$H$6:$CC$2026,MATCH($B21&amp;$C21&amp;$B$5,Raw!$A$6:$A$2026,0),MATCH(L$5,Raw!$H$5:$CC$5,0)),"-")</f>
        <v>41.070371893922697</v>
      </c>
      <c r="M21" s="31">
        <f>IFERROR(INDEX(Raw!$H$6:$CC$2026,MATCH($B21&amp;$C21&amp;$B$5,Raw!$A$6:$A$2026,0),MATCH(M$5,Raw!$H$5:$CC$5,0)),"-")</f>
        <v>95.052519188569548</v>
      </c>
      <c r="Q21" s="247"/>
      <c r="R21" s="247"/>
      <c r="S21" s="249"/>
    </row>
    <row r="22" spans="1:19" s="7" customFormat="1" x14ac:dyDescent="0.2">
      <c r="A22" s="82"/>
      <c r="B22" s="16" t="str">
        <f t="shared" si="0"/>
        <v>2018-19</v>
      </c>
      <c r="C22" s="34" t="s">
        <v>573</v>
      </c>
      <c r="D22" s="146"/>
      <c r="E22" s="31">
        <f>IFERROR(INDEX(Raw!$H$6:$CC$2026,MATCH($B22&amp;$C22&amp;$B$5,Raw!$A$6:$A$2026,0),MATCH(E$5,Raw!$H$5:$CC$5,0)),"-")</f>
        <v>939693</v>
      </c>
      <c r="F22" s="31"/>
      <c r="G22" s="31">
        <f>IFERROR(INDEX(Raw!$H$6:$CC$2026,MATCH($B22&amp;$C22&amp;$B$5,Raw!$A$6:$A$2026,0),MATCH(G$5,Raw!$H$5:$CC$5,0)),"-")</f>
        <v>711193</v>
      </c>
      <c r="H22" s="31"/>
      <c r="I22" s="31">
        <f>IFERROR(INDEX(Raw!$H$6:$CC$2026,MATCH($B22&amp;$C22&amp;$B$5,Raw!$A$6:$A$2026,0),MATCH(I$5,Raw!$H$5:$CC$5,0)),"-")</f>
        <v>5665148</v>
      </c>
      <c r="J22" s="31">
        <f>IFERROR(INDEX(Raw!$H$6:$CC$2026,MATCH($B22&amp;$C22&amp;$B$5,Raw!$A$6:$A$2026,0),MATCH(J$5,Raw!$H$5:$CC$5,0)),"-")</f>
        <v>7.9656970751961849</v>
      </c>
      <c r="K22" s="31">
        <f>IFERROR(INDEX(Raw!$H$6:$CC$2026,MATCH($B22&amp;$C22&amp;$B$5,Raw!$A$6:$A$2026,0),MATCH(K$5,Raw!$H$5:$CC$5,0)),"-")</f>
        <v>1.403517751158968</v>
      </c>
      <c r="L22" s="31">
        <f>IFERROR(INDEX(Raw!$H$6:$CC$2026,MATCH($B22&amp;$C22&amp;$B$5,Raw!$A$6:$A$2026,0),MATCH(L$5,Raw!$H$5:$CC$5,0)),"-")</f>
        <v>45.248346088895701</v>
      </c>
      <c r="M22" s="31">
        <f>IFERROR(INDEX(Raw!$H$6:$CC$2026,MATCH($B22&amp;$C22&amp;$B$5,Raw!$A$6:$A$2026,0),MATCH(M$5,Raw!$H$5:$CC$5,0)),"-")</f>
        <v>99.394107366073641</v>
      </c>
      <c r="Q22" s="247"/>
      <c r="R22" s="247"/>
      <c r="S22" s="249"/>
    </row>
    <row r="23" spans="1:19" s="7" customFormat="1" ht="18" x14ac:dyDescent="0.25">
      <c r="A23" s="82"/>
      <c r="B23" s="16" t="str">
        <f t="shared" si="0"/>
        <v>2018-19</v>
      </c>
      <c r="C23" s="7" t="s">
        <v>574</v>
      </c>
      <c r="D23" s="117"/>
      <c r="E23" s="31" t="str">
        <f>IFERROR(INDEX(Raw!$H$6:$CC$2026,MATCH($B23&amp;$C23&amp;$B$5,Raw!$A$6:$A$2026,0),MATCH(E$5,Raw!$H$5:$CC$5,0)),"-")</f>
        <v>-</v>
      </c>
      <c r="F23" s="31"/>
      <c r="G23" s="31" t="str">
        <f>IFERROR(INDEX(Raw!$H$6:$CC$2026,MATCH($B23&amp;$C23&amp;$B$5,Raw!$A$6:$A$2026,0),MATCH(G$5,Raw!$H$5:$CC$5,0)),"-")</f>
        <v>-</v>
      </c>
      <c r="H23" s="31"/>
      <c r="I23" s="31" t="str">
        <f>IFERROR(INDEX(Raw!$H$6:$CC$2026,MATCH($B23&amp;$C23&amp;$B$5,Raw!$A$6:$A$2026,0),MATCH(I$5,Raw!$H$5:$CC$5,0)),"-")</f>
        <v>-</v>
      </c>
      <c r="J23" s="31" t="str">
        <f>IFERROR(INDEX(Raw!$H$6:$CC$2026,MATCH($B23&amp;$C23&amp;$B$5,Raw!$A$6:$A$2026,0),MATCH(J$5,Raw!$H$5:$CC$5,0)),"-")</f>
        <v>-</v>
      </c>
      <c r="K23" s="31" t="str">
        <f>IFERROR(INDEX(Raw!$H$6:$CC$2026,MATCH($B23&amp;$C23&amp;$B$5,Raw!$A$6:$A$2026,0),MATCH(K$5,Raw!$H$5:$CC$5,0)),"-")</f>
        <v>-</v>
      </c>
      <c r="L23" s="31" t="str">
        <f>IFERROR(INDEX(Raw!$H$6:$CC$2026,MATCH($B23&amp;$C23&amp;$B$5,Raw!$A$6:$A$2026,0),MATCH(L$5,Raw!$H$5:$CC$5,0)),"-")</f>
        <v>-</v>
      </c>
      <c r="M23" s="31" t="str">
        <f>IFERROR(INDEX(Raw!$H$6:$CC$2026,MATCH($B23&amp;$C23&amp;$B$5,Raw!$A$6:$A$2026,0),MATCH(M$5,Raw!$H$5:$CC$5,0)),"-")</f>
        <v>-</v>
      </c>
    </row>
    <row r="24" spans="1:19" s="7" customFormat="1" x14ac:dyDescent="0.2">
      <c r="A24" s="82"/>
      <c r="B24" s="16" t="str">
        <f t="shared" si="0"/>
        <v>2018-19</v>
      </c>
      <c r="C24" s="34" t="s">
        <v>575</v>
      </c>
      <c r="D24" s="146"/>
      <c r="E24" s="31" t="str">
        <f>IFERROR(INDEX(Raw!$H$6:$CC$2026,MATCH($B24&amp;$C24&amp;$B$5,Raw!$A$6:$A$2026,0),MATCH(E$5,Raw!$H$5:$CC$5,0)),"-")</f>
        <v>-</v>
      </c>
      <c r="F24" s="31"/>
      <c r="G24" s="31" t="str">
        <f>IFERROR(INDEX(Raw!$H$6:$CC$2026,MATCH($B24&amp;$C24&amp;$B$5,Raw!$A$6:$A$2026,0),MATCH(G$5,Raw!$H$5:$CC$5,0)),"-")</f>
        <v>-</v>
      </c>
      <c r="H24" s="31"/>
      <c r="I24" s="31" t="str">
        <f>IFERROR(INDEX(Raw!$H$6:$CC$2026,MATCH($B24&amp;$C24&amp;$B$5,Raw!$A$6:$A$2026,0),MATCH(I$5,Raw!$H$5:$CC$5,0)),"-")</f>
        <v>-</v>
      </c>
      <c r="J24" s="31" t="str">
        <f>IFERROR(INDEX(Raw!$H$6:$CC$2026,MATCH($B24&amp;$C24&amp;$B$5,Raw!$A$6:$A$2026,0),MATCH(J$5,Raw!$H$5:$CC$5,0)),"-")</f>
        <v>-</v>
      </c>
      <c r="K24" s="31" t="str">
        <f>IFERROR(INDEX(Raw!$H$6:$CC$2026,MATCH($B24&amp;$C24&amp;$B$5,Raw!$A$6:$A$2026,0),MATCH(K$5,Raw!$H$5:$CC$5,0)),"-")</f>
        <v>-</v>
      </c>
      <c r="L24" s="31" t="str">
        <f>IFERROR(INDEX(Raw!$H$6:$CC$2026,MATCH($B24&amp;$C24&amp;$B$5,Raw!$A$6:$A$2026,0),MATCH(L$5,Raw!$H$5:$CC$5,0)),"-")</f>
        <v>-</v>
      </c>
      <c r="M24" s="31" t="str">
        <f>IFERROR(INDEX(Raw!$H$6:$CC$2026,MATCH($B24&amp;$C24&amp;$B$5,Raw!$A$6:$A$2026,0),MATCH(M$5,Raw!$H$5:$CC$5,0)),"-")</f>
        <v>-</v>
      </c>
    </row>
    <row r="25" spans="1:19" s="7" customFormat="1" x14ac:dyDescent="0.2">
      <c r="A25" s="82"/>
      <c r="B25" s="16" t="str">
        <f t="shared" si="0"/>
        <v>2018-19</v>
      </c>
      <c r="C25" s="7" t="s">
        <v>576</v>
      </c>
      <c r="D25" s="146"/>
      <c r="E25" s="31" t="str">
        <f>IFERROR(INDEX(Raw!$H$6:$CC$2026,MATCH($B25&amp;$C25&amp;$B$5,Raw!$A$6:$A$2026,0),MATCH(E$5,Raw!$H$5:$CC$5,0)),"-")</f>
        <v>-</v>
      </c>
      <c r="F25" s="31"/>
      <c r="G25" s="31" t="str">
        <f>IFERROR(INDEX(Raw!$H$6:$CC$2026,MATCH($B25&amp;$C25&amp;$B$5,Raw!$A$6:$A$2026,0),MATCH(G$5,Raw!$H$5:$CC$5,0)),"-")</f>
        <v>-</v>
      </c>
      <c r="H25" s="31"/>
      <c r="I25" s="31" t="str">
        <f>IFERROR(INDEX(Raw!$H$6:$CC$2026,MATCH($B25&amp;$C25&amp;$B$5,Raw!$A$6:$A$2026,0),MATCH(I$5,Raw!$H$5:$CC$5,0)),"-")</f>
        <v>-</v>
      </c>
      <c r="J25" s="31" t="str">
        <f>IFERROR(INDEX(Raw!$H$6:$CC$2026,MATCH($B25&amp;$C25&amp;$B$5,Raw!$A$6:$A$2026,0),MATCH(J$5,Raw!$H$5:$CC$5,0)),"-")</f>
        <v>-</v>
      </c>
      <c r="K25" s="31" t="str">
        <f>IFERROR(INDEX(Raw!$H$6:$CC$2026,MATCH($B25&amp;$C25&amp;$B$5,Raw!$A$6:$A$2026,0),MATCH(K$5,Raw!$H$5:$CC$5,0)),"-")</f>
        <v>-</v>
      </c>
      <c r="L25" s="31" t="str">
        <f>IFERROR(INDEX(Raw!$H$6:$CC$2026,MATCH($B25&amp;$C25&amp;$B$5,Raw!$A$6:$A$2026,0),MATCH(L$5,Raw!$H$5:$CC$5,0)),"-")</f>
        <v>-</v>
      </c>
      <c r="M25" s="31" t="str">
        <f>IFERROR(INDEX(Raw!$H$6:$CC$2026,MATCH($B25&amp;$C25&amp;$B$5,Raw!$A$6:$A$2026,0),MATCH(M$5,Raw!$H$5:$CC$5,0)),"-")</f>
        <v>-</v>
      </c>
    </row>
    <row r="26" spans="1:19" s="7" customFormat="1" ht="18" x14ac:dyDescent="0.25">
      <c r="A26" s="82"/>
      <c r="B26" s="16" t="str">
        <f t="shared" si="0"/>
        <v>2018-19</v>
      </c>
      <c r="C26" s="34" t="s">
        <v>577</v>
      </c>
      <c r="D26" s="117"/>
      <c r="E26" s="31" t="str">
        <f>IFERROR(INDEX(Raw!$H$6:$CC$2026,MATCH($B26&amp;$C26&amp;$B$5,Raw!$A$6:$A$2026,0),MATCH(E$5,Raw!$H$5:$CC$5,0)),"-")</f>
        <v>-</v>
      </c>
      <c r="F26" s="31"/>
      <c r="G26" s="31" t="str">
        <f>IFERROR(INDEX(Raw!$H$6:$CC$2026,MATCH($B26&amp;$C26&amp;$B$5,Raw!$A$6:$A$2026,0),MATCH(G$5,Raw!$H$5:$CC$5,0)),"-")</f>
        <v>-</v>
      </c>
      <c r="H26" s="31"/>
      <c r="I26" s="31" t="str">
        <f>IFERROR(INDEX(Raw!$H$6:$CC$2026,MATCH($B26&amp;$C26&amp;$B$5,Raw!$A$6:$A$2026,0),MATCH(I$5,Raw!$H$5:$CC$5,0)),"-")</f>
        <v>-</v>
      </c>
      <c r="J26" s="31" t="str">
        <f>IFERROR(INDEX(Raw!$H$6:$CC$2026,MATCH($B26&amp;$C26&amp;$B$5,Raw!$A$6:$A$2026,0),MATCH(J$5,Raw!$H$5:$CC$5,0)),"-")</f>
        <v>-</v>
      </c>
      <c r="K26" s="31" t="str">
        <f>IFERROR(INDEX(Raw!$H$6:$CC$2026,MATCH($B26&amp;$C26&amp;$B$5,Raw!$A$6:$A$2026,0),MATCH(K$5,Raw!$H$5:$CC$5,0)),"-")</f>
        <v>-</v>
      </c>
      <c r="L26" s="31" t="str">
        <f>IFERROR(INDEX(Raw!$H$6:$CC$2026,MATCH($B26&amp;$C26&amp;$B$5,Raw!$A$6:$A$2026,0),MATCH(L$5,Raw!$H$5:$CC$5,0)),"-")</f>
        <v>-</v>
      </c>
      <c r="M26" s="31" t="str">
        <f>IFERROR(INDEX(Raw!$H$6:$CC$2026,MATCH($B26&amp;$C26&amp;$B$5,Raw!$A$6:$A$2026,0),MATCH(M$5,Raw!$H$5:$CC$5,0)),"-")</f>
        <v>-</v>
      </c>
    </row>
    <row r="27" spans="1:19" s="7" customFormat="1" x14ac:dyDescent="0.2">
      <c r="A27" s="82"/>
      <c r="B27" s="16" t="str">
        <f t="shared" si="0"/>
        <v>2018-19</v>
      </c>
      <c r="C27" s="7" t="s">
        <v>578</v>
      </c>
      <c r="D27" s="146"/>
      <c r="E27" s="31" t="str">
        <f>IFERROR(INDEX(Raw!$H$6:$CC$2026,MATCH($B27&amp;$C27&amp;$B$5,Raw!$A$6:$A$2026,0),MATCH(E$5,Raw!$H$5:$CC$5,0)),"-")</f>
        <v>-</v>
      </c>
      <c r="F27" s="31"/>
      <c r="G27" s="31" t="str">
        <f>IFERROR(INDEX(Raw!$H$6:$CC$2026,MATCH($B27&amp;$C27&amp;$B$5,Raw!$A$6:$A$2026,0),MATCH(G$5,Raw!$H$5:$CC$5,0)),"-")</f>
        <v>-</v>
      </c>
      <c r="H27" s="31"/>
      <c r="I27" s="31" t="str">
        <f>IFERROR(INDEX(Raw!$H$6:$CC$2026,MATCH($B27&amp;$C27&amp;$B$5,Raw!$A$6:$A$2026,0),MATCH(I$5,Raw!$H$5:$CC$5,0)),"-")</f>
        <v>-</v>
      </c>
      <c r="J27" s="31" t="str">
        <f>IFERROR(INDEX(Raw!$H$6:$CC$2026,MATCH($B27&amp;$C27&amp;$B$5,Raw!$A$6:$A$2026,0),MATCH(J$5,Raw!$H$5:$CC$5,0)),"-")</f>
        <v>-</v>
      </c>
      <c r="K27" s="31" t="str">
        <f>IFERROR(INDEX(Raw!$H$6:$CC$2026,MATCH($B27&amp;$C27&amp;$B$5,Raw!$A$6:$A$2026,0),MATCH(K$5,Raw!$H$5:$CC$5,0)),"-")</f>
        <v>-</v>
      </c>
      <c r="L27" s="31" t="str">
        <f>IFERROR(INDEX(Raw!$H$6:$CC$2026,MATCH($B27&amp;$C27&amp;$B$5,Raw!$A$6:$A$2026,0),MATCH(L$5,Raw!$H$5:$CC$5,0)),"-")</f>
        <v>-</v>
      </c>
      <c r="M27" s="31" t="str">
        <f>IFERROR(INDEX(Raw!$H$6:$CC$2026,MATCH($B27&amp;$C27&amp;$B$5,Raw!$A$6:$A$2026,0),MATCH(M$5,Raw!$H$5:$CC$5,0)),"-")</f>
        <v>-</v>
      </c>
    </row>
    <row r="28" spans="1:19" s="1" customFormat="1" collapsed="1" x14ac:dyDescent="0.2">
      <c r="A28" s="82"/>
      <c r="B28" s="17" t="str">
        <f t="shared" si="0"/>
        <v>2018-19</v>
      </c>
      <c r="C28" s="18" t="s">
        <v>579</v>
      </c>
      <c r="D28" s="118"/>
      <c r="E28" s="32" t="str">
        <f>IFERROR(INDEX(Raw!$H$6:$CC$2026,MATCH($B28&amp;$C28&amp;$B$5,Raw!$A$6:$A$2026,0),MATCH(E$5,Raw!$H$5:$CC$5,0)),"-")</f>
        <v>-</v>
      </c>
      <c r="F28" s="32"/>
      <c r="G28" s="32" t="str">
        <f>IFERROR(INDEX(Raw!$H$6:$CC$2026,MATCH($B28&amp;$C28&amp;$B$5,Raw!$A$6:$A$2026,0),MATCH(G$5,Raw!$H$5:$CC$5,0)),"-")</f>
        <v>-</v>
      </c>
      <c r="H28" s="32"/>
      <c r="I28" s="32" t="str">
        <f>IFERROR(INDEX(Raw!$H$6:$CC$2026,MATCH($B28&amp;$C28&amp;$B$5,Raw!$A$6:$A$2026,0),MATCH(I$5,Raw!$H$5:$CC$5,0)),"-")</f>
        <v>-</v>
      </c>
      <c r="J28" s="32" t="str">
        <f>IFERROR(INDEX(Raw!$H$6:$CC$2026,MATCH($B28&amp;$C28&amp;$B$5,Raw!$A$6:$A$2026,0),MATCH(J$5,Raw!$H$5:$CC$5,0)),"-")</f>
        <v>-</v>
      </c>
      <c r="K28" s="32" t="str">
        <f>IFERROR(INDEX(Raw!$H$6:$CC$2026,MATCH($B28&amp;$C28&amp;$B$5,Raw!$A$6:$A$2026,0),MATCH(K$5,Raw!$H$5:$CC$5,0)),"-")</f>
        <v>-</v>
      </c>
      <c r="L28" s="32" t="str">
        <f>IFERROR(INDEX(Raw!$H$6:$CC$2026,MATCH($B28&amp;$C28&amp;$B$5,Raw!$A$6:$A$2026,0),MATCH(L$5,Raw!$H$5:$CC$5,0)),"-")</f>
        <v>-</v>
      </c>
      <c r="M28" s="32" t="str">
        <f>IFERROR(INDEX(Raw!$H$6:$CC$2026,MATCH($B28&amp;$C28&amp;$B$5,Raw!$A$6:$A$2026,0),MATCH(M$5,Raw!$H$5:$CC$5,0)),"-")</f>
        <v>-</v>
      </c>
    </row>
    <row r="29" spans="1:19" x14ac:dyDescent="0.2">
      <c r="A29" s="3"/>
      <c r="B29" s="16"/>
      <c r="C29" s="34"/>
      <c r="D29" s="86" t="s">
        <v>772</v>
      </c>
      <c r="E29" s="1" t="s">
        <v>876</v>
      </c>
      <c r="F29" s="31"/>
      <c r="G29" s="31"/>
      <c r="H29" s="102"/>
      <c r="I29" s="31"/>
      <c r="J29" s="102"/>
      <c r="K29" s="102"/>
      <c r="L29" s="102"/>
      <c r="M29" s="102"/>
    </row>
    <row r="30" spans="1:19" x14ac:dyDescent="0.2">
      <c r="A30" s="3"/>
      <c r="B30" s="16"/>
      <c r="C30" s="34"/>
      <c r="D30" s="116"/>
      <c r="E30" s="74"/>
      <c r="F30" s="31"/>
      <c r="G30" s="31"/>
      <c r="H30" s="102"/>
      <c r="I30" s="31"/>
      <c r="J30" s="102"/>
      <c r="K30" s="102"/>
      <c r="L30" s="102"/>
      <c r="M30" s="102"/>
    </row>
    <row r="31" spans="1:19" x14ac:dyDescent="0.2">
      <c r="A31" s="3"/>
      <c r="B31" s="16"/>
      <c r="C31" s="34"/>
      <c r="D31" s="116"/>
      <c r="E31" s="74"/>
      <c r="F31" s="31"/>
      <c r="G31" s="31"/>
      <c r="H31" s="102"/>
      <c r="I31" s="31"/>
      <c r="J31" s="102"/>
      <c r="K31" s="102"/>
      <c r="L31" s="102"/>
      <c r="M31" s="102"/>
    </row>
    <row r="32" spans="1:19" x14ac:dyDescent="0.2">
      <c r="A32" s="8"/>
      <c r="D32" s="116"/>
      <c r="E32" s="83"/>
      <c r="F32" s="7"/>
      <c r="G32" s="7"/>
      <c r="H32" s="7"/>
      <c r="I32" s="7"/>
      <c r="J32" s="1"/>
      <c r="K32" s="1"/>
      <c r="L32" s="1"/>
      <c r="M32" s="1"/>
    </row>
    <row r="33" spans="1:13" x14ac:dyDescent="0.2">
      <c r="A33" s="8"/>
      <c r="D33" s="116">
        <v>1</v>
      </c>
      <c r="E33" s="74" t="s">
        <v>895</v>
      </c>
      <c r="F33" s="70"/>
      <c r="G33" s="70"/>
      <c r="H33" s="70"/>
      <c r="I33" s="70"/>
      <c r="J33" s="1"/>
      <c r="K33" s="1"/>
      <c r="L33" s="1"/>
      <c r="M33" s="1"/>
    </row>
    <row r="34" spans="1:13" x14ac:dyDescent="0.2">
      <c r="A34" s="8"/>
      <c r="E34" s="8" t="s">
        <v>896</v>
      </c>
      <c r="F34" s="70"/>
      <c r="G34" s="70"/>
      <c r="H34" s="70"/>
      <c r="I34" s="70"/>
      <c r="J34" s="1"/>
      <c r="K34" s="1"/>
      <c r="L34" s="1"/>
      <c r="M34" s="1"/>
    </row>
    <row r="35" spans="1:13" x14ac:dyDescent="0.2">
      <c r="A35" s="8"/>
      <c r="B35" s="22"/>
      <c r="D35" s="86">
        <v>2</v>
      </c>
      <c r="E35" s="74" t="s">
        <v>821</v>
      </c>
      <c r="F35" s="15"/>
      <c r="G35" s="15"/>
      <c r="H35" s="15"/>
      <c r="I35" s="70"/>
      <c r="J35" s="1"/>
      <c r="K35" s="1"/>
      <c r="L35" s="1"/>
      <c r="M35" s="1"/>
    </row>
    <row r="36" spans="1:13" x14ac:dyDescent="0.2">
      <c r="E36" s="83" t="s">
        <v>875</v>
      </c>
    </row>
    <row r="37" spans="1:13" x14ac:dyDescent="0.2">
      <c r="D37" s="10" t="s">
        <v>590</v>
      </c>
      <c r="E37" s="7" t="s">
        <v>897</v>
      </c>
    </row>
    <row r="38" spans="1:13" x14ac:dyDescent="0.2">
      <c r="D38" s="10" t="s">
        <v>591</v>
      </c>
      <c r="E38" s="84">
        <f>Introduction!$B$59</f>
        <v>43384</v>
      </c>
    </row>
    <row r="39" spans="1:13" x14ac:dyDescent="0.2">
      <c r="D39" s="10" t="s">
        <v>592</v>
      </c>
      <c r="E39" s="7" t="s">
        <v>594</v>
      </c>
    </row>
    <row r="40" spans="1:13" x14ac:dyDescent="0.2">
      <c r="D40" s="83"/>
      <c r="E40" s="70" t="s">
        <v>593</v>
      </c>
    </row>
    <row r="41" spans="1:13" x14ac:dyDescent="0.2">
      <c r="D41" s="83"/>
      <c r="E41" s="15" t="s">
        <v>720</v>
      </c>
    </row>
    <row r="42" spans="1:13" x14ac:dyDescent="0.2">
      <c r="E42" s="101" t="s">
        <v>799</v>
      </c>
    </row>
  </sheetData>
  <mergeCells count="1">
    <mergeCell ref="B4:C4"/>
  </mergeCells>
  <dataValidations count="1">
    <dataValidation type="list" allowBlank="1" showInputMessage="1" showErrorMessage="1" sqref="B4">
      <formula1>Dropdown_Geography</formula1>
    </dataValidation>
  </dataValidations>
  <hyperlinks>
    <hyperlink ref="E41" r:id="rId1"/>
    <hyperlink ref="E40" r:id="rId2"/>
    <hyperlink ref="E42" location="Introduction!A1" display="Introduction"/>
  </hyperlinks>
  <pageMargins left="0.70866141732283472" right="0.51181102362204722" top="0.74803149606299213" bottom="0.74803149606299213" header="0.31496062992125984" footer="0.31496062992125984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42"/>
  <sheetViews>
    <sheetView workbookViewId="0">
      <pane xSplit="4" ySplit="8" topLeftCell="E9" activePane="bottomRight" state="frozen"/>
      <selection activeCell="B5" sqref="B5:C5"/>
      <selection pane="topRight" activeCell="B5" sqref="B5:C5"/>
      <selection pane="bottomLeft" activeCell="B5" sqref="B5:C5"/>
      <selection pane="bottomRight" activeCell="E9" sqref="E9"/>
    </sheetView>
  </sheetViews>
  <sheetFormatPr defaultColWidth="9.28515625" defaultRowHeight="12.75" x14ac:dyDescent="0.2"/>
  <cols>
    <col min="1" max="1" width="1.7109375" style="2" customWidth="1"/>
    <col min="2" max="2" width="8.7109375" style="8" customWidth="1"/>
    <col min="3" max="3" width="12.7109375" style="8" customWidth="1"/>
    <col min="4" max="4" width="2.5703125" style="8" customWidth="1"/>
    <col min="5" max="5" width="11.42578125" style="8" customWidth="1"/>
    <col min="6" max="9" width="9.7109375" style="8" customWidth="1"/>
    <col min="10" max="10" width="1.7109375" style="8" customWidth="1"/>
    <col min="11" max="15" width="9.7109375" style="8" customWidth="1"/>
    <col min="16" max="16" width="1.7109375" style="8" customWidth="1"/>
    <col min="17" max="21" width="9.7109375" style="8" customWidth="1"/>
    <col min="22" max="22" width="1.7109375" style="8" customWidth="1"/>
    <col min="23" max="27" width="9.7109375" style="8" customWidth="1"/>
    <col min="28" max="16384" width="9.28515625" style="8"/>
  </cols>
  <sheetData>
    <row r="1" spans="1:27" ht="18.75" x14ac:dyDescent="0.25">
      <c r="B1" s="62" t="s">
        <v>768</v>
      </c>
      <c r="C1" s="63"/>
      <c r="D1" s="1"/>
      <c r="E1" s="73" t="s">
        <v>825</v>
      </c>
      <c r="F1" s="62"/>
      <c r="G1" s="62"/>
      <c r="H1" s="62"/>
      <c r="J1" s="4"/>
    </row>
    <row r="2" spans="1:27" x14ac:dyDescent="0.2">
      <c r="B2" s="2"/>
      <c r="C2" s="2"/>
      <c r="E2" s="7"/>
      <c r="F2" s="7"/>
      <c r="G2" s="7"/>
      <c r="H2" s="7"/>
      <c r="I2" s="7"/>
      <c r="J2" s="7"/>
      <c r="K2" s="7"/>
    </row>
    <row r="3" spans="1:27" ht="14.25" customHeight="1" x14ac:dyDescent="0.2">
      <c r="A3" s="28"/>
      <c r="B3" s="179" t="str">
        <f ca="1">OFFSET(Raw!$CX$97,MATCH($B$4,Raw!$CY$98:$CY$116,0),0)</f>
        <v>Eng</v>
      </c>
      <c r="D3" s="29"/>
      <c r="E3" s="12" t="s">
        <v>759</v>
      </c>
      <c r="F3" s="12"/>
      <c r="G3" s="12"/>
      <c r="H3" s="12"/>
      <c r="I3" s="12"/>
      <c r="J3" s="7"/>
      <c r="K3" s="12" t="s">
        <v>760</v>
      </c>
      <c r="L3" s="12"/>
      <c r="M3" s="12"/>
      <c r="N3" s="12"/>
      <c r="O3" s="12"/>
      <c r="Q3" s="12" t="s">
        <v>766</v>
      </c>
      <c r="R3" s="12"/>
      <c r="S3" s="12"/>
      <c r="T3" s="12"/>
      <c r="U3" s="12"/>
      <c r="V3" s="7"/>
      <c r="W3" s="12" t="s">
        <v>767</v>
      </c>
      <c r="X3" s="12"/>
      <c r="Y3" s="12"/>
      <c r="Z3" s="12"/>
      <c r="AA3" s="12"/>
    </row>
    <row r="4" spans="1:27" ht="38.25" customHeight="1" x14ac:dyDescent="0.2">
      <c r="B4" s="252" t="s">
        <v>569</v>
      </c>
      <c r="C4" s="252"/>
      <c r="D4" s="30"/>
      <c r="E4" s="5" t="s">
        <v>761</v>
      </c>
      <c r="F4" s="5" t="s">
        <v>765</v>
      </c>
      <c r="G4" s="5" t="s">
        <v>762</v>
      </c>
      <c r="H4" s="5" t="s">
        <v>763</v>
      </c>
      <c r="I4" s="5" t="s">
        <v>764</v>
      </c>
      <c r="J4" s="6"/>
      <c r="K4" s="5" t="s">
        <v>761</v>
      </c>
      <c r="L4" s="5" t="s">
        <v>765</v>
      </c>
      <c r="M4" s="5" t="s">
        <v>762</v>
      </c>
      <c r="N4" s="5" t="s">
        <v>763</v>
      </c>
      <c r="O4" s="5" t="s">
        <v>764</v>
      </c>
      <c r="Q4" s="5" t="s">
        <v>761</v>
      </c>
      <c r="R4" s="5" t="s">
        <v>765</v>
      </c>
      <c r="S4" s="5" t="s">
        <v>762</v>
      </c>
      <c r="T4" s="5" t="s">
        <v>763</v>
      </c>
      <c r="U4" s="5" t="s">
        <v>764</v>
      </c>
      <c r="V4" s="6"/>
      <c r="W4" s="5" t="s">
        <v>761</v>
      </c>
      <c r="X4" s="5" t="s">
        <v>765</v>
      </c>
      <c r="Y4" s="5" t="s">
        <v>762</v>
      </c>
      <c r="Z4" s="5" t="s">
        <v>763</v>
      </c>
      <c r="AA4" s="5" t="s">
        <v>764</v>
      </c>
    </row>
    <row r="5" spans="1:27" s="80" customFormat="1" x14ac:dyDescent="0.2">
      <c r="A5" s="24"/>
      <c r="B5" s="64" t="str">
        <f>VLOOKUP($B$4,Raw!$CY$98:$CZ$116,2,0)</f>
        <v>ENG</v>
      </c>
      <c r="C5" s="79"/>
      <c r="D5" s="24" t="s">
        <v>580</v>
      </c>
      <c r="E5" s="71" t="s">
        <v>645</v>
      </c>
      <c r="F5" s="71" t="s">
        <v>647</v>
      </c>
      <c r="G5" s="71" t="s">
        <v>649</v>
      </c>
      <c r="H5" s="71" t="s">
        <v>651</v>
      </c>
      <c r="I5" s="71" t="s">
        <v>653</v>
      </c>
      <c r="J5" s="25"/>
      <c r="K5" s="71" t="s">
        <v>646</v>
      </c>
      <c r="L5" s="71" t="s">
        <v>648</v>
      </c>
      <c r="M5" s="71" t="s">
        <v>650</v>
      </c>
      <c r="N5" s="71" t="s">
        <v>652</v>
      </c>
      <c r="O5" s="71" t="s">
        <v>654</v>
      </c>
      <c r="Q5" s="25" t="s">
        <v>645</v>
      </c>
      <c r="R5" s="25" t="s">
        <v>647</v>
      </c>
      <c r="S5" s="25" t="s">
        <v>649</v>
      </c>
      <c r="T5" s="25" t="s">
        <v>651</v>
      </c>
      <c r="U5" s="25" t="s">
        <v>653</v>
      </c>
      <c r="V5" s="25"/>
      <c r="W5" s="25" t="s">
        <v>646</v>
      </c>
      <c r="X5" s="25" t="s">
        <v>648</v>
      </c>
      <c r="Y5" s="25" t="s">
        <v>650</v>
      </c>
      <c r="Z5" s="25" t="s">
        <v>652</v>
      </c>
      <c r="AA5" s="25" t="s">
        <v>654</v>
      </c>
    </row>
    <row r="6" spans="1:27" s="80" customFormat="1" x14ac:dyDescent="0.2">
      <c r="A6" s="24"/>
      <c r="B6" s="64"/>
      <c r="C6" s="79"/>
      <c r="D6" s="24" t="s">
        <v>581</v>
      </c>
      <c r="E6" s="25" t="s">
        <v>614</v>
      </c>
      <c r="F6" s="25" t="s">
        <v>615</v>
      </c>
      <c r="G6" s="25" t="s">
        <v>616</v>
      </c>
      <c r="H6" s="25" t="s">
        <v>617</v>
      </c>
      <c r="I6" s="25" t="s">
        <v>618</v>
      </c>
      <c r="J6" s="25"/>
      <c r="K6" s="25" t="s">
        <v>614</v>
      </c>
      <c r="L6" s="25" t="s">
        <v>615</v>
      </c>
      <c r="M6" s="25" t="s">
        <v>616</v>
      </c>
      <c r="N6" s="25" t="s">
        <v>617</v>
      </c>
      <c r="O6" s="25" t="s">
        <v>618</v>
      </c>
      <c r="P6" s="69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s="11" customFormat="1" x14ac:dyDescent="0.2">
      <c r="A7" s="20"/>
      <c r="B7" s="33" t="s">
        <v>681</v>
      </c>
      <c r="C7" s="34" t="s">
        <v>882</v>
      </c>
      <c r="D7" s="34"/>
      <c r="E7" s="106">
        <f>IFERROR(Q7/SUMIFS(Raw!P$5:P$2026,Raw!$B$5:$B$2026,$B7,Raw!$F$5:$F$2026,$B$5),"-")</f>
        <v>2.1060534046464219</v>
      </c>
      <c r="F7" s="110">
        <f>IFERROR(R7/SUMIFS(Raw!Q$5:Q$2026,Raw!$B$5:$B$2026,$B7,Raw!$F$5:$F$2026,$B$5),"-")</f>
        <v>1.9953398187522364</v>
      </c>
      <c r="G7" s="110">
        <f>IFERROR(S7/SUMIFS(Raw!R$5:R$2026,Raw!$B$5:$B$2026,$B7,Raw!$F$5:$F$2026,$B$5),"-")</f>
        <v>1.4134341812378843</v>
      </c>
      <c r="H7" s="110">
        <f>IFERROR(T7/SUMIFS(Raw!S$5:S$2026,Raw!$B$5:$B$2026,$B7,Raw!$F$5:$F$2026,$B$5),"-")</f>
        <v>1.6189442556633518</v>
      </c>
      <c r="I7" s="110">
        <f>IFERROR(U7/SUMIFS(Raw!T$5:T$2026,Raw!$B$5:$B$2026,$B7,Raw!$F$5:$F$2026,$B$5),"-")</f>
        <v>1.7286435389133628</v>
      </c>
      <c r="J7" s="110"/>
      <c r="K7" s="110">
        <f>IFERROR(W7/SUMIFS(Raw!P$5:P$2026,Raw!$B$5:$B$2026,$B7,Raw!$F$5:$F$2026,$B$5),"-")</f>
        <v>1.6631745013714789</v>
      </c>
      <c r="L7" s="110">
        <f>IFERROR(X7/SUMIFS(Raw!Q$5:Q$2026,Raw!$B$5:$B$2026,$B7,Raw!$F$5:$F$2026,$B$5),"-")</f>
        <v>1.6737332212670699</v>
      </c>
      <c r="M7" s="110">
        <f>IFERROR(Y7/SUMIFS(Raw!R$5:R$2026,Raw!$B$5:$B$2026,$B7,Raw!$F$5:$F$2026,$B$5),"-")</f>
        <v>1.1287304499252906</v>
      </c>
      <c r="N7" s="110">
        <f>IFERROR(Z7/SUMIFS(Raw!S$5:S$2026,Raw!$B$5:$B$2026,$B7,Raw!$F$5:$F$2026,$B$5),"-")</f>
        <v>1.1069975110745987</v>
      </c>
      <c r="O7" s="110">
        <f>IFERROR(AA7/SUMIFS(Raw!T$5:T$2026,Raw!$B$5:$B$2026,$B7,Raw!$F$5:$F$2026,$B$5),"-")</f>
        <v>1.086839207048458</v>
      </c>
      <c r="Q7" s="31">
        <f t="shared" ref="Q7:U8" si="0">SUMIF($B$9:$B$28,$B7,Q$9:Q$28)</f>
        <v>735556</v>
      </c>
      <c r="R7" s="31">
        <f t="shared" si="0"/>
        <v>479548</v>
      </c>
      <c r="S7" s="31">
        <f t="shared" si="0"/>
        <v>2990161</v>
      </c>
      <c r="T7" s="31">
        <f t="shared" si="0"/>
        <v>1663224</v>
      </c>
      <c r="U7" s="31">
        <f t="shared" si="0"/>
        <v>188353</v>
      </c>
      <c r="V7" s="31"/>
      <c r="W7" s="31">
        <f t="shared" ref="W7:AA8" si="1">SUMIF($B$9:$B$28,$B7,W$9:W$28)</f>
        <v>580877</v>
      </c>
      <c r="X7" s="31">
        <f t="shared" si="1"/>
        <v>402255</v>
      </c>
      <c r="Y7" s="31">
        <f t="shared" si="1"/>
        <v>2387862</v>
      </c>
      <c r="Z7" s="31">
        <f t="shared" si="1"/>
        <v>1137275</v>
      </c>
      <c r="AA7" s="31">
        <f t="shared" si="1"/>
        <v>118422</v>
      </c>
    </row>
    <row r="8" spans="1:27" s="11" customFormat="1" x14ac:dyDescent="0.2">
      <c r="A8" s="20"/>
      <c r="B8" s="33" t="s">
        <v>831</v>
      </c>
      <c r="C8" s="34" t="s">
        <v>891</v>
      </c>
      <c r="D8" s="34"/>
      <c r="E8" s="106">
        <f>IFERROR(Q8/SUMIFS(Raw!P$5:P$2026,Raw!$B$5:$B$2026,$B8,Raw!$F$5:$F$2026,$B$5),"-")</f>
        <v>2.1676314468661122</v>
      </c>
      <c r="F8" s="110">
        <f>IFERROR(R8/SUMIFS(Raw!Q$5:Q$2026,Raw!$B$5:$B$2026,$B8,Raw!$F$5:$F$2026,$B$5),"-")</f>
        <v>2.1553047302755588</v>
      </c>
      <c r="G8" s="110">
        <f>IFERROR(S8/SUMIFS(Raw!R$5:R$2026,Raw!$B$5:$B$2026,$B8,Raw!$F$5:$F$2026,$B$5),"-")</f>
        <v>1.3966335065360846</v>
      </c>
      <c r="H8" s="110">
        <f>IFERROR(T8/SUMIFS(Raw!S$5:S$2026,Raw!$B$5:$B$2026,$B8,Raw!$F$5:$F$2026,$B$5),"-")</f>
        <v>1.593704395866218</v>
      </c>
      <c r="I8" s="110">
        <f>IFERROR(U8/SUMIFS(Raw!T$5:T$2026,Raw!$B$5:$B$2026,$B8,Raw!$F$5:$F$2026,$B$5),"-")</f>
        <v>1.6569197474843176</v>
      </c>
      <c r="J8" s="110"/>
      <c r="K8" s="110">
        <f>IFERROR(W8/SUMIFS(Raw!P$5:P$2026,Raw!$B$5:$B$2026,$B8,Raw!$F$5:$F$2026,$B$5),"-")</f>
        <v>1.6835784574670338</v>
      </c>
      <c r="L8" s="110">
        <f>IFERROR(X8/SUMIFS(Raw!Q$5:Q$2026,Raw!$B$5:$B$2026,$B8,Raw!$F$5:$F$2026,$B$5),"-")</f>
        <v>1.7675253567902343</v>
      </c>
      <c r="M8" s="110">
        <f>IFERROR(Y8/SUMIFS(Raw!R$5:R$2026,Raw!$B$5:$B$2026,$B8,Raw!$F$5:$F$2026,$B$5),"-")</f>
        <v>1.1276485534456928</v>
      </c>
      <c r="N8" s="110">
        <f>IFERROR(Z8/SUMIFS(Raw!S$5:S$2026,Raw!$B$5:$B$2026,$B8,Raw!$F$5:$F$2026,$B$5),"-")</f>
        <v>1.0839544182029366</v>
      </c>
      <c r="O8" s="110">
        <f>IFERROR(AA8/SUMIFS(Raw!T$5:T$2026,Raw!$B$5:$B$2026,$B8,Raw!$F$5:$F$2026,$B$5),"-")</f>
        <v>1.0732415154930139</v>
      </c>
      <c r="Q8" s="31">
        <f t="shared" si="0"/>
        <v>712598</v>
      </c>
      <c r="R8" s="31">
        <f t="shared" si="0"/>
        <v>480245</v>
      </c>
      <c r="S8" s="31">
        <f t="shared" si="0"/>
        <v>2930841</v>
      </c>
      <c r="T8" s="31">
        <f t="shared" si="0"/>
        <v>1712378</v>
      </c>
      <c r="U8" s="31">
        <f t="shared" si="0"/>
        <v>166141</v>
      </c>
      <c r="V8" s="31"/>
      <c r="W8" s="31">
        <f t="shared" si="1"/>
        <v>553468</v>
      </c>
      <c r="X8" s="31">
        <f t="shared" si="1"/>
        <v>393840</v>
      </c>
      <c r="Y8" s="31">
        <f t="shared" si="1"/>
        <v>2366375</v>
      </c>
      <c r="Z8" s="31">
        <f t="shared" si="1"/>
        <v>1164670</v>
      </c>
      <c r="AA8" s="31">
        <f t="shared" si="1"/>
        <v>107615</v>
      </c>
    </row>
    <row r="9" spans="1:27" ht="18" x14ac:dyDescent="0.25">
      <c r="A9" s="82"/>
      <c r="B9" s="7" t="s">
        <v>681</v>
      </c>
      <c r="C9" s="7" t="s">
        <v>572</v>
      </c>
      <c r="D9" s="117"/>
      <c r="E9" s="106">
        <f>IFERROR(Q9/SUMIFS(Raw!P$5:P$2026,Raw!$B$5:$B$2026,$B9,Raw!$C$5:$C$2026,$C9,Raw!$F$5:$F$2026,$B$5),"-")</f>
        <v>1.9646242548617219</v>
      </c>
      <c r="F9" s="110">
        <f>IFERROR(R9/SUMIFS(Raw!Q$5:Q$2026,Raw!$B$5:$B$2026,$B9,Raw!$C$5:$C$2026,$C9,Raw!$F$5:$F$2026,$B$5),"-")</f>
        <v>1.9903332852402251</v>
      </c>
      <c r="G9" s="110">
        <f>IFERROR(S9/SUMIFS(Raw!R$5:R$2026,Raw!$B$5:$B$2026,$B9,Raw!$C$5:$C$2026,$C9,Raw!$F$5:$F$2026,$B$5),"-")</f>
        <v>1.3425955906160776</v>
      </c>
      <c r="H9" s="110">
        <f>IFERROR(T9/SUMIFS(Raw!S$5:S$2026,Raw!$B$5:$B$2026,$B9,Raw!$C$5:$C$2026,$C9,Raw!$F$5:$F$2026,$B$5),"-")</f>
        <v>1.3848325937878176</v>
      </c>
      <c r="I9" s="110">
        <f>IFERROR(U9/SUMIFS(Raw!T$5:T$2026,Raw!$B$5:$B$2026,$B9,Raw!$C$5:$C$2026,$C9,Raw!$F$5:$F$2026,$B$5),"-")</f>
        <v>1.4111111111111112</v>
      </c>
      <c r="J9" s="110"/>
      <c r="K9" s="110">
        <f>IFERROR(W9/SUMIFS(Raw!P$5:P$2026,Raw!$B$5:$B$2026,$B9,Raw!$C$5:$C$2026,$C9,Raw!$F$5:$F$2026,$B$5),"-")</f>
        <v>1.6738004495260432</v>
      </c>
      <c r="L9" s="110">
        <f>IFERROR(X9/SUMIFS(Raw!Q$5:Q$2026,Raw!$B$5:$B$2026,$B9,Raw!$C$5:$C$2026,$C9,Raw!$F$5:$F$2026,$B$5),"-")</f>
        <v>1.731207617948348</v>
      </c>
      <c r="M9" s="110">
        <f>IFERROR(Y9/SUMIFS(Raw!R$5:R$2026,Raw!$B$5:$B$2026,$B9,Raw!$C$5:$C$2026,$C9,Raw!$F$5:$F$2026,$B$5),"-")</f>
        <v>1.1656020957819444</v>
      </c>
      <c r="N9" s="110">
        <f>IFERROR(Z9/SUMIFS(Raw!S$5:S$2026,Raw!$B$5:$B$2026,$B9,Raw!$C$5:$C$2026,$C9,Raw!$F$5:$F$2026,$B$5),"-")</f>
        <v>1.1064014646104199</v>
      </c>
      <c r="O9" s="110">
        <f>IFERROR(AA9/SUMIFS(Raw!T$5:T$2026,Raw!$B$5:$B$2026,$B9,Raw!$C$5:$C$2026,$C9,Raw!$F$5:$F$2026,$B$5),"-")</f>
        <v>1.0881226053639848</v>
      </c>
      <c r="Q9" s="31">
        <f>IFERROR(INDEX(Raw!$H$6:$CC$2026,MATCH($B9&amp;$C9&amp;$B$5,Raw!$A$6:$A$2026,0),MATCH(Q$5,Raw!$H$5:$CC$5,0)),"-")</f>
        <v>20104</v>
      </c>
      <c r="R9" s="31">
        <f>IFERROR(INDEX(Raw!$H$6:$CC$2026,MATCH($B9&amp;$C9&amp;$B$5,Raw!$A$6:$A$2026,0),MATCH(R$5,Raw!$H$5:$CC$5,0)),"-")</f>
        <v>13795</v>
      </c>
      <c r="S9" s="31">
        <f>IFERROR(INDEX(Raw!$H$6:$CC$2026,MATCH($B9&amp;$C9&amp;$B$5,Raw!$A$6:$A$2026,0),MATCH(S$5,Raw!$H$5:$CC$5,0)),"-")</f>
        <v>91224</v>
      </c>
      <c r="T9" s="31">
        <f>IFERROR(INDEX(Raw!$H$6:$CC$2026,MATCH($B9&amp;$C9&amp;$B$5,Raw!$A$6:$A$2026,0),MATCH(T$5,Raw!$H$5:$CC$5,0)),"-")</f>
        <v>44629</v>
      </c>
      <c r="U9" s="31">
        <f>IFERROR(INDEX(Raw!$H$6:$CC$2026,MATCH($B9&amp;$C9&amp;$B$5,Raw!$A$6:$A$2026,0),MATCH(U$5,Raw!$H$5:$CC$5,0)),"-")</f>
        <v>3683</v>
      </c>
      <c r="V9" s="31"/>
      <c r="W9" s="31">
        <f>IFERROR(INDEX(Raw!$H$6:$CC$2026,MATCH($B9&amp;$C9&amp;$B$5,Raw!$A$6:$A$2026,0),MATCH(W$5,Raw!$H$5:$CC$5,0)),"-")</f>
        <v>17128</v>
      </c>
      <c r="X9" s="31">
        <f>IFERROR(INDEX(Raw!$H$6:$CC$2026,MATCH($B9&amp;$C9&amp;$B$5,Raw!$A$6:$A$2026,0),MATCH(X$5,Raw!$H$5:$CC$5,0)),"-")</f>
        <v>11999</v>
      </c>
      <c r="Y9" s="31">
        <f>IFERROR(INDEX(Raw!$H$6:$CC$2026,MATCH($B9&amp;$C9&amp;$B$5,Raw!$A$6:$A$2026,0),MATCH(Y$5,Raw!$H$5:$CC$5,0)),"-")</f>
        <v>79198</v>
      </c>
      <c r="Z9" s="31">
        <f>IFERROR(INDEX(Raw!$H$6:$CC$2026,MATCH($B9&amp;$C9&amp;$B$5,Raw!$A$6:$A$2026,0),MATCH(Z$5,Raw!$H$5:$CC$5,0)),"-")</f>
        <v>35656</v>
      </c>
      <c r="AA9" s="31">
        <f>IFERROR(INDEX(Raw!$H$6:$CC$2026,MATCH($B9&amp;$C9&amp;$B$5,Raw!$A$6:$A$2026,0),MATCH(AA$5,Raw!$H$5:$CC$5,0)),"-")</f>
        <v>2840</v>
      </c>
    </row>
    <row r="10" spans="1:27" ht="12.75" customHeight="1" x14ac:dyDescent="0.2">
      <c r="A10" s="82"/>
      <c r="B10" s="16" t="str">
        <f t="shared" ref="B10:B28" si="2">IF($C10="April",LEFT($B9,4)+1&amp;"-"&amp;RIGHT($B9,2)+1,$B9)</f>
        <v>2017-18</v>
      </c>
      <c r="C10" s="7" t="s">
        <v>573</v>
      </c>
      <c r="D10" s="14"/>
      <c r="E10" s="106">
        <f>IFERROR(Q10/SUMIFS(Raw!P$5:P$2026,Raw!$B$5:$B$2026,$B10,Raw!$C$5:$C$2026,$C10,Raw!$F$5:$F$2026,$B$5),"-")</f>
        <v>2.0043473152391025</v>
      </c>
      <c r="F10" s="110">
        <f>IFERROR(R10/SUMIFS(Raw!Q$5:Q$2026,Raw!$B$5:$B$2026,$B10,Raw!$C$5:$C$2026,$C10,Raw!$F$5:$F$2026,$B$5),"-")</f>
        <v>2.0017516969564264</v>
      </c>
      <c r="G10" s="110">
        <f>IFERROR(S10/SUMIFS(Raw!R$5:R$2026,Raw!$B$5:$B$2026,$B10,Raw!$C$5:$C$2026,$C10,Raw!$F$5:$F$2026,$B$5),"-")</f>
        <v>1.4008088919925512</v>
      </c>
      <c r="H10" s="110">
        <f>IFERROR(T10/SUMIFS(Raw!S$5:S$2026,Raw!$B$5:$B$2026,$B10,Raw!$C$5:$C$2026,$C10,Raw!$F$5:$F$2026,$B$5),"-")</f>
        <v>1.6126538255751739</v>
      </c>
      <c r="I10" s="110">
        <f>IFERROR(U10/SUMIFS(Raw!T$5:T$2026,Raw!$B$5:$B$2026,$B10,Raw!$C$5:$C$2026,$C10,Raw!$F$5:$F$2026,$B$5),"-")</f>
        <v>1.7534562211981566</v>
      </c>
      <c r="J10" s="110"/>
      <c r="K10" s="110">
        <f>IFERROR(W10/SUMIFS(Raw!P$5:P$2026,Raw!$B$5:$B$2026,$B10,Raw!$C$5:$C$2026,$C10,Raw!$F$5:$F$2026,$B$5),"-")</f>
        <v>1.633493909842165</v>
      </c>
      <c r="L10" s="110">
        <f>IFERROR(X10/SUMIFS(Raw!Q$5:Q$2026,Raw!$B$5:$B$2026,$B10,Raw!$C$5:$C$2026,$C10,Raw!$F$5:$F$2026,$B$5),"-")</f>
        <v>1.6678344646376178</v>
      </c>
      <c r="M10" s="110">
        <f>IFERROR(Y10/SUMIFS(Raw!R$5:R$2026,Raw!$B$5:$B$2026,$B10,Raw!$C$5:$C$2026,$C10,Raw!$F$5:$F$2026,$B$5),"-")</f>
        <v>1.1642516294227188</v>
      </c>
      <c r="N10" s="110">
        <f>IFERROR(Z10/SUMIFS(Raw!S$5:S$2026,Raw!$B$5:$B$2026,$B10,Raw!$C$5:$C$2026,$C10,Raw!$F$5:$F$2026,$B$5),"-")</f>
        <v>1.1176565008025683</v>
      </c>
      <c r="O10" s="110">
        <f>IFERROR(AA10/SUMIFS(Raw!T$5:T$2026,Raw!$B$5:$B$2026,$B10,Raw!$C$5:$C$2026,$C10,Raw!$F$5:$F$2026,$B$5),"-")</f>
        <v>1.1018762343647137</v>
      </c>
      <c r="Q10" s="31">
        <f>IFERROR(INDEX(Raw!$H$6:$CC$2026,MATCH($B10&amp;$C10&amp;$B$5,Raw!$A$6:$A$2026,0),MATCH(Q$5,Raw!$H$5:$CC$5,0)),"-")</f>
        <v>51177</v>
      </c>
      <c r="R10" s="31">
        <f>IFERROR(INDEX(Raw!$H$6:$CC$2026,MATCH($B10&amp;$C10&amp;$B$5,Raw!$A$6:$A$2026,0),MATCH(R$5,Raw!$H$5:$CC$5,0)),"-")</f>
        <v>36568</v>
      </c>
      <c r="S10" s="31">
        <f>IFERROR(INDEX(Raw!$H$6:$CC$2026,MATCH($B10&amp;$C10&amp;$B$5,Raw!$A$6:$A$2026,0),MATCH(S$5,Raw!$H$5:$CC$5,0)),"-")</f>
        <v>192572</v>
      </c>
      <c r="T10" s="31">
        <f>IFERROR(INDEX(Raw!$H$6:$CC$2026,MATCH($B10&amp;$C10&amp;$B$5,Raw!$A$6:$A$2026,0),MATCH(T$5,Raw!$H$5:$CC$5,0)),"-")</f>
        <v>120562</v>
      </c>
      <c r="U10" s="31">
        <f>IFERROR(INDEX(Raw!$H$6:$CC$2026,MATCH($B10&amp;$C10&amp;$B$5,Raw!$A$6:$A$2026,0),MATCH(U$5,Raw!$H$5:$CC$5,0)),"-")</f>
        <v>10654</v>
      </c>
      <c r="V10" s="31"/>
      <c r="W10" s="31">
        <f>IFERROR(INDEX(Raw!$H$6:$CC$2026,MATCH($B10&amp;$C10&amp;$B$5,Raw!$A$6:$A$2026,0),MATCH(W$5,Raw!$H$5:$CC$5,0)),"-")</f>
        <v>41708</v>
      </c>
      <c r="X10" s="31">
        <f>IFERROR(INDEX(Raw!$H$6:$CC$2026,MATCH($B10&amp;$C10&amp;$B$5,Raw!$A$6:$A$2026,0),MATCH(X$5,Raw!$H$5:$CC$5,0)),"-")</f>
        <v>30468</v>
      </c>
      <c r="Y10" s="31">
        <f>IFERROR(INDEX(Raw!$H$6:$CC$2026,MATCH($B10&amp;$C10&amp;$B$5,Raw!$A$6:$A$2026,0),MATCH(Y$5,Raw!$H$5:$CC$5,0)),"-")</f>
        <v>160052</v>
      </c>
      <c r="Z10" s="31">
        <f>IFERROR(INDEX(Raw!$H$6:$CC$2026,MATCH($B10&amp;$C10&amp;$B$5,Raw!$A$6:$A$2026,0),MATCH(Z$5,Raw!$H$5:$CC$5,0)),"-")</f>
        <v>83556</v>
      </c>
      <c r="AA10" s="31">
        <f>IFERROR(INDEX(Raw!$H$6:$CC$2026,MATCH($B10&amp;$C10&amp;$B$5,Raw!$A$6:$A$2026,0),MATCH(AA$5,Raw!$H$5:$CC$5,0)),"-")</f>
        <v>6695</v>
      </c>
    </row>
    <row r="11" spans="1:27" ht="18" x14ac:dyDescent="0.25">
      <c r="A11" s="82"/>
      <c r="B11" s="16" t="str">
        <f t="shared" si="2"/>
        <v>2017-18</v>
      </c>
      <c r="C11" s="7" t="s">
        <v>574</v>
      </c>
      <c r="D11" s="117"/>
      <c r="E11" s="106">
        <f>IFERROR(Q11/SUMIFS(Raw!P$5:P$2026,Raw!$B$5:$B$2026,$B11,Raw!$C$5:$C$2026,$C11,Raw!$F$5:$F$2026,$B$5),"-")</f>
        <v>1.9795808124459811</v>
      </c>
      <c r="F11" s="110">
        <f>IFERROR(R11/SUMIFS(Raw!Q$5:Q$2026,Raw!$B$5:$B$2026,$B11,Raw!$C$5:$C$2026,$C11,Raw!$F$5:$F$2026,$B$5),"-")</f>
        <v>1.9814515313858283</v>
      </c>
      <c r="G11" s="110">
        <f>IFERROR(S11/SUMIFS(Raw!R$5:R$2026,Raw!$B$5:$B$2026,$B11,Raw!$C$5:$C$2026,$C11,Raw!$F$5:$F$2026,$B$5),"-")</f>
        <v>1.3881601992760675</v>
      </c>
      <c r="H11" s="110">
        <f>IFERROR(T11/SUMIFS(Raw!S$5:S$2026,Raw!$B$5:$B$2026,$B11,Raw!$C$5:$C$2026,$C11,Raw!$F$5:$F$2026,$B$5),"-")</f>
        <v>1.6006580128013399</v>
      </c>
      <c r="I11" s="110">
        <f>IFERROR(U11/SUMIFS(Raw!T$5:T$2026,Raw!$B$5:$B$2026,$B11,Raw!$C$5:$C$2026,$C11,Raw!$F$5:$F$2026,$B$5),"-")</f>
        <v>1.7571351642434034</v>
      </c>
      <c r="J11" s="110"/>
      <c r="K11" s="110">
        <f>IFERROR(W11/SUMIFS(Raw!P$5:P$2026,Raw!$B$5:$B$2026,$B11,Raw!$C$5:$C$2026,$C11,Raw!$F$5:$F$2026,$B$5),"-")</f>
        <v>1.6045447997695188</v>
      </c>
      <c r="L11" s="110">
        <f>IFERROR(X11/SUMIFS(Raw!Q$5:Q$2026,Raw!$B$5:$B$2026,$B11,Raw!$C$5:$C$2026,$C11,Raw!$F$5:$F$2026,$B$5),"-")</f>
        <v>1.6390377034266652</v>
      </c>
      <c r="M11" s="110">
        <f>IFERROR(Y11/SUMIFS(Raw!R$5:R$2026,Raw!$B$5:$B$2026,$B11,Raw!$C$5:$C$2026,$C11,Raw!$F$5:$F$2026,$B$5),"-")</f>
        <v>1.1577796805874492</v>
      </c>
      <c r="N11" s="110">
        <f>IFERROR(Z11/SUMIFS(Raw!S$5:S$2026,Raw!$B$5:$B$2026,$B11,Raw!$C$5:$C$2026,$C11,Raw!$F$5:$F$2026,$B$5),"-")</f>
        <v>1.1098522462164264</v>
      </c>
      <c r="O11" s="110">
        <f>IFERROR(AA11/SUMIFS(Raw!T$5:T$2026,Raw!$B$5:$B$2026,$B11,Raw!$C$5:$C$2026,$C11,Raw!$F$5:$F$2026,$B$5),"-")</f>
        <v>1.0931610123855682</v>
      </c>
      <c r="Q11" s="31">
        <f>IFERROR(INDEX(Raw!$H$6:$CC$2026,MATCH($B11&amp;$C11&amp;$B$5,Raw!$A$6:$A$2026,0),MATCH(Q$5,Raw!$H$5:$CC$5,0)),"-")</f>
        <v>54969</v>
      </c>
      <c r="R11" s="31">
        <f>IFERROR(INDEX(Raw!$H$6:$CC$2026,MATCH($B11&amp;$C11&amp;$B$5,Raw!$A$6:$A$2026,0),MATCH(R$5,Raw!$H$5:$CC$5,0)),"-")</f>
        <v>39205</v>
      </c>
      <c r="S11" s="31">
        <f>IFERROR(INDEX(Raw!$H$6:$CC$2026,MATCH($B11&amp;$C11&amp;$B$5,Raw!$A$6:$A$2026,0),MATCH(S$5,Raw!$H$5:$CC$5,0)),"-")</f>
        <v>213996</v>
      </c>
      <c r="T11" s="31">
        <f>IFERROR(INDEX(Raw!$H$6:$CC$2026,MATCH($B11&amp;$C11&amp;$B$5,Raw!$A$6:$A$2026,0),MATCH(T$5,Raw!$H$5:$CC$5,0)),"-")</f>
        <v>133791</v>
      </c>
      <c r="U11" s="31">
        <f>IFERROR(INDEX(Raw!$H$6:$CC$2026,MATCH($B11&amp;$C11&amp;$B$5,Raw!$A$6:$A$2026,0),MATCH(U$5,Raw!$H$5:$CC$5,0)),"-")</f>
        <v>13052</v>
      </c>
      <c r="V11" s="31"/>
      <c r="W11" s="31">
        <f>IFERROR(INDEX(Raw!$H$6:$CC$2026,MATCH($B11&amp;$C11&amp;$B$5,Raw!$A$6:$A$2026,0),MATCH(W$5,Raw!$H$5:$CC$5,0)),"-")</f>
        <v>44555</v>
      </c>
      <c r="X11" s="31">
        <f>IFERROR(INDEX(Raw!$H$6:$CC$2026,MATCH($B11&amp;$C11&amp;$B$5,Raw!$A$6:$A$2026,0),MATCH(X$5,Raw!$H$5:$CC$5,0)),"-")</f>
        <v>32430</v>
      </c>
      <c r="Y11" s="31">
        <f>IFERROR(INDEX(Raw!$H$6:$CC$2026,MATCH($B11&amp;$C11&amp;$B$5,Raw!$A$6:$A$2026,0),MATCH(Y$5,Raw!$H$5:$CC$5,0)),"-")</f>
        <v>178481</v>
      </c>
      <c r="Z11" s="31">
        <f>IFERROR(INDEX(Raw!$H$6:$CC$2026,MATCH($B11&amp;$C11&amp;$B$5,Raw!$A$6:$A$2026,0),MATCH(Z$5,Raw!$H$5:$CC$5,0)),"-")</f>
        <v>92767</v>
      </c>
      <c r="AA11" s="31">
        <f>IFERROR(INDEX(Raw!$H$6:$CC$2026,MATCH($B11&amp;$C11&amp;$B$5,Raw!$A$6:$A$2026,0),MATCH(AA$5,Raw!$H$5:$CC$5,0)),"-")</f>
        <v>8120</v>
      </c>
    </row>
    <row r="12" spans="1:27" ht="12.75" customHeight="1" x14ac:dyDescent="0.2">
      <c r="A12" s="82"/>
      <c r="B12" s="16" t="str">
        <f t="shared" si="2"/>
        <v>2017-18</v>
      </c>
      <c r="C12" s="7" t="s">
        <v>575</v>
      </c>
      <c r="D12" s="14"/>
      <c r="E12" s="106">
        <f>IFERROR(Q12/SUMIFS(Raw!P$5:P$2026,Raw!$B$5:$B$2026,$B12,Raw!$C$5:$C$2026,$C12,Raw!$F$5:$F$2026,$B$5),"-")</f>
        <v>2.0917427550615324</v>
      </c>
      <c r="F12" s="110">
        <f>IFERROR(R12/SUMIFS(Raw!Q$5:Q$2026,Raw!$B$5:$B$2026,$B12,Raw!$C$5:$C$2026,$C12,Raw!$F$5:$F$2026,$B$5),"-")</f>
        <v>1.9530648379753239</v>
      </c>
      <c r="G12" s="110">
        <f>IFERROR(S12/SUMIFS(Raw!R$5:R$2026,Raw!$B$5:$B$2026,$B12,Raw!$C$5:$C$2026,$C12,Raw!$F$5:$F$2026,$B$5),"-")</f>
        <v>1.4242011107458608</v>
      </c>
      <c r="H12" s="110">
        <f>IFERROR(T12/SUMIFS(Raw!S$5:S$2026,Raw!$B$5:$B$2026,$B12,Raw!$C$5:$C$2026,$C12,Raw!$F$5:$F$2026,$B$5),"-")</f>
        <v>1.622777797015132</v>
      </c>
      <c r="I12" s="110">
        <f>IFERROR(U12/SUMIFS(Raw!T$5:T$2026,Raw!$B$5:$B$2026,$B12,Raw!$C$5:$C$2026,$C12,Raw!$F$5:$F$2026,$B$5),"-")</f>
        <v>1.7617008967312699</v>
      </c>
      <c r="J12" s="110"/>
      <c r="K12" s="110">
        <f>IFERROR(W12/SUMIFS(Raw!P$5:P$2026,Raw!$B$5:$B$2026,$B12,Raw!$C$5:$C$2026,$C12,Raw!$F$5:$F$2026,$B$5),"-")</f>
        <v>1.6607780865422788</v>
      </c>
      <c r="L12" s="110">
        <f>IFERROR(X12/SUMIFS(Raw!Q$5:Q$2026,Raw!$B$5:$B$2026,$B12,Raw!$C$5:$C$2026,$C12,Raw!$F$5:$F$2026,$B$5),"-")</f>
        <v>1.621961159045558</v>
      </c>
      <c r="M12" s="110">
        <f>IFERROR(Y12/SUMIFS(Raw!R$5:R$2026,Raw!$B$5:$B$2026,$B12,Raw!$C$5:$C$2026,$C12,Raw!$F$5:$F$2026,$B$5),"-")</f>
        <v>1.1536947006003564</v>
      </c>
      <c r="N12" s="110">
        <f>IFERROR(Z12/SUMIFS(Raw!S$5:S$2026,Raw!$B$5:$B$2026,$B12,Raw!$C$5:$C$2026,$C12,Raw!$F$5:$F$2026,$B$5),"-")</f>
        <v>1.1136258180684926</v>
      </c>
      <c r="O12" s="110">
        <f>IFERROR(AA12/SUMIFS(Raw!T$5:T$2026,Raw!$B$5:$B$2026,$B12,Raw!$C$5:$C$2026,$C12,Raw!$F$5:$F$2026,$B$5),"-")</f>
        <v>1.0853919583453862</v>
      </c>
      <c r="Q12" s="31">
        <f>IFERROR(INDEX(Raw!$H$6:$CC$2026,MATCH($B12&amp;$C12&amp;$B$5,Raw!$A$6:$A$2026,0),MATCH(Q$5,Raw!$H$5:$CC$5,0)),"-")</f>
        <v>105382</v>
      </c>
      <c r="R12" s="31">
        <f>IFERROR(INDEX(Raw!$H$6:$CC$2026,MATCH($B12&amp;$C12&amp;$B$5,Raw!$A$6:$A$2026,0),MATCH(R$5,Raw!$H$5:$CC$5,0)),"-")</f>
        <v>69492</v>
      </c>
      <c r="S12" s="31">
        <f>IFERROR(INDEX(Raw!$H$6:$CC$2026,MATCH($B12&amp;$C12&amp;$B$5,Raw!$A$6:$A$2026,0),MATCH(S$5,Raw!$H$5:$CC$5,0)),"-")</f>
        <v>411587</v>
      </c>
      <c r="T12" s="31">
        <f>IFERROR(INDEX(Raw!$H$6:$CC$2026,MATCH($B12&amp;$C12&amp;$B$5,Raw!$A$6:$A$2026,0),MATCH(T$5,Raw!$H$5:$CC$5,0)),"-")</f>
        <v>234321</v>
      </c>
      <c r="U12" s="31">
        <f>IFERROR(INDEX(Raw!$H$6:$CC$2026,MATCH($B12&amp;$C12&amp;$B$5,Raw!$A$6:$A$2026,0),MATCH(U$5,Raw!$H$5:$CC$5,0)),"-")</f>
        <v>30451</v>
      </c>
      <c r="V12" s="31"/>
      <c r="W12" s="31">
        <f>IFERROR(INDEX(Raw!$H$6:$CC$2026,MATCH($B12&amp;$C12&amp;$B$5,Raw!$A$6:$A$2026,0),MATCH(W$5,Raw!$H$5:$CC$5,0)),"-")</f>
        <v>83670</v>
      </c>
      <c r="X12" s="31">
        <f>IFERROR(INDEX(Raw!$H$6:$CC$2026,MATCH($B12&amp;$C12&amp;$B$5,Raw!$A$6:$A$2026,0),MATCH(X$5,Raw!$H$5:$CC$5,0)),"-")</f>
        <v>57711</v>
      </c>
      <c r="Y12" s="31">
        <f>IFERROR(INDEX(Raw!$H$6:$CC$2026,MATCH($B12&amp;$C12&amp;$B$5,Raw!$A$6:$A$2026,0),MATCH(Y$5,Raw!$H$5:$CC$5,0)),"-")</f>
        <v>333412</v>
      </c>
      <c r="Z12" s="31">
        <f>IFERROR(INDEX(Raw!$H$6:$CC$2026,MATCH($B12&amp;$C12&amp;$B$5,Raw!$A$6:$A$2026,0),MATCH(Z$5,Raw!$H$5:$CC$5,0)),"-")</f>
        <v>160802</v>
      </c>
      <c r="AA12" s="31">
        <f>IFERROR(INDEX(Raw!$H$6:$CC$2026,MATCH($B12&amp;$C12&amp;$B$5,Raw!$A$6:$A$2026,0),MATCH(AA$5,Raw!$H$5:$CC$5,0)),"-")</f>
        <v>18761</v>
      </c>
    </row>
    <row r="13" spans="1:27" x14ac:dyDescent="0.2">
      <c r="A13" s="82"/>
      <c r="B13" s="16" t="str">
        <f t="shared" si="2"/>
        <v>2017-18</v>
      </c>
      <c r="C13" s="7" t="s">
        <v>576</v>
      </c>
      <c r="D13" s="14"/>
      <c r="E13" s="106">
        <f>IFERROR(Q13/SUMIFS(Raw!P$5:P$2026,Raw!$B$5:$B$2026,$B13,Raw!$C$5:$C$2026,$C13,Raw!$F$5:$F$2026,$B$5),"-")</f>
        <v>2.1223769613712271</v>
      </c>
      <c r="F13" s="110">
        <f>IFERROR(R13/SUMIFS(Raw!Q$5:Q$2026,Raw!$B$5:$B$2026,$B13,Raw!$C$5:$C$2026,$C13,Raw!$F$5:$F$2026,$B$5),"-")</f>
        <v>1.9821262982195846</v>
      </c>
      <c r="G13" s="110">
        <f>IFERROR(S13/SUMIFS(Raw!R$5:R$2026,Raw!$B$5:$B$2026,$B13,Raw!$C$5:$C$2026,$C13,Raw!$F$5:$F$2026,$B$5),"-")</f>
        <v>1.4308133122028526</v>
      </c>
      <c r="H13" s="110">
        <f>IFERROR(T13/SUMIFS(Raw!S$5:S$2026,Raw!$B$5:$B$2026,$B13,Raw!$C$5:$C$2026,$C13,Raw!$F$5:$F$2026,$B$5),"-")</f>
        <v>1.6525834425452417</v>
      </c>
      <c r="I13" s="110">
        <f>IFERROR(U13/SUMIFS(Raw!T$5:T$2026,Raw!$B$5:$B$2026,$B13,Raw!$C$5:$C$2026,$C13,Raw!$F$5:$F$2026,$B$5),"-")</f>
        <v>1.7613172920065252</v>
      </c>
      <c r="J13" s="110"/>
      <c r="K13" s="110">
        <f>IFERROR(W13/SUMIFS(Raw!P$5:P$2026,Raw!$B$5:$B$2026,$B13,Raw!$C$5:$C$2026,$C13,Raw!$F$5:$F$2026,$B$5),"-")</f>
        <v>1.6600604953053122</v>
      </c>
      <c r="L13" s="110">
        <f>IFERROR(X13/SUMIFS(Raw!Q$5:Q$2026,Raw!$B$5:$B$2026,$B13,Raw!$C$5:$C$2026,$C13,Raw!$F$5:$F$2026,$B$5),"-")</f>
        <v>1.6700204005934718</v>
      </c>
      <c r="M13" s="110">
        <f>IFERROR(Y13/SUMIFS(Raw!R$5:R$2026,Raw!$B$5:$B$2026,$B13,Raw!$C$5:$C$2026,$C13,Raw!$F$5:$F$2026,$B$5),"-")</f>
        <v>1.1467537242472265</v>
      </c>
      <c r="N13" s="110">
        <f>IFERROR(Z13/SUMIFS(Raw!S$5:S$2026,Raw!$B$5:$B$2026,$B13,Raw!$C$5:$C$2026,$C13,Raw!$F$5:$F$2026,$B$5),"-")</f>
        <v>1.1101246409948973</v>
      </c>
      <c r="O13" s="110">
        <f>IFERROR(AA13/SUMIFS(Raw!T$5:T$2026,Raw!$B$5:$B$2026,$B13,Raw!$C$5:$C$2026,$C13,Raw!$F$5:$F$2026,$B$5),"-")</f>
        <v>1.0882952691680261</v>
      </c>
      <c r="Q13" s="31">
        <f>IFERROR(INDEX(Raw!$H$6:$CC$2026,MATCH($B13&amp;$C13&amp;$B$5,Raw!$A$6:$A$2026,0),MATCH(Q$5,Raw!$H$5:$CC$5,0)),"-")</f>
        <v>134720</v>
      </c>
      <c r="R13" s="31">
        <f>IFERROR(INDEX(Raw!$H$6:$CC$2026,MATCH($B13&amp;$C13&amp;$B$5,Raw!$A$6:$A$2026,0),MATCH(R$5,Raw!$H$5:$CC$5,0)),"-")</f>
        <v>85501</v>
      </c>
      <c r="S13" s="31">
        <f>IFERROR(INDEX(Raw!$H$6:$CC$2026,MATCH($B13&amp;$C13&amp;$B$5,Raw!$A$6:$A$2026,0),MATCH(S$5,Raw!$H$5:$CC$5,0)),"-")</f>
        <v>564277</v>
      </c>
      <c r="T13" s="31">
        <f>IFERROR(INDEX(Raw!$H$6:$CC$2026,MATCH($B13&amp;$C13&amp;$B$5,Raw!$A$6:$A$2026,0),MATCH(T$5,Raw!$H$5:$CC$5,0)),"-")</f>
        <v>296333</v>
      </c>
      <c r="U13" s="31">
        <f>IFERROR(INDEX(Raw!$H$6:$CC$2026,MATCH($B13&amp;$C13&amp;$B$5,Raw!$A$6:$A$2026,0),MATCH(U$5,Raw!$H$5:$CC$5,0)),"-")</f>
        <v>34550</v>
      </c>
      <c r="V13" s="31"/>
      <c r="W13" s="31">
        <f>IFERROR(INDEX(Raw!$H$6:$CC$2026,MATCH($B13&amp;$C13&amp;$B$5,Raw!$A$6:$A$2026,0),MATCH(W$5,Raw!$H$5:$CC$5,0)),"-")</f>
        <v>105374</v>
      </c>
      <c r="X13" s="31">
        <f>IFERROR(INDEX(Raw!$H$6:$CC$2026,MATCH($B13&amp;$C13&amp;$B$5,Raw!$A$6:$A$2026,0),MATCH(X$5,Raw!$H$5:$CC$5,0)),"-")</f>
        <v>72038</v>
      </c>
      <c r="Y13" s="31">
        <f>IFERROR(INDEX(Raw!$H$6:$CC$2026,MATCH($B13&amp;$C13&amp;$B$5,Raw!$A$6:$A$2026,0),MATCH(Y$5,Raw!$H$5:$CC$5,0)),"-")</f>
        <v>452251</v>
      </c>
      <c r="Z13" s="31">
        <f>IFERROR(INDEX(Raw!$H$6:$CC$2026,MATCH($B13&amp;$C13&amp;$B$5,Raw!$A$6:$A$2026,0),MATCH(Z$5,Raw!$H$5:$CC$5,0)),"-")</f>
        <v>199062</v>
      </c>
      <c r="AA13" s="31">
        <f>IFERROR(INDEX(Raw!$H$6:$CC$2026,MATCH($B13&amp;$C13&amp;$B$5,Raw!$A$6:$A$2026,0),MATCH(AA$5,Raw!$H$5:$CC$5,0)),"-")</f>
        <v>21348</v>
      </c>
    </row>
    <row r="14" spans="1:27" ht="18" x14ac:dyDescent="0.25">
      <c r="A14" s="82"/>
      <c r="B14" s="16" t="str">
        <f t="shared" si="2"/>
        <v>2017-18</v>
      </c>
      <c r="C14" s="7" t="s">
        <v>577</v>
      </c>
      <c r="D14" s="117"/>
      <c r="E14" s="106">
        <f>IFERROR(Q14/SUMIFS(Raw!P$5:P$2026,Raw!$B$5:$B$2026,$B14,Raw!$C$5:$C$2026,$C14,Raw!$F$5:$F$2026,$B$5),"-")</f>
        <v>2.1465514375934851</v>
      </c>
      <c r="F14" s="110">
        <f>IFERROR(R14/SUMIFS(Raw!Q$5:Q$2026,Raw!$B$5:$B$2026,$B14,Raw!$C$5:$C$2026,$C14,Raw!$F$5:$F$2026,$B$5),"-")</f>
        <v>2.0099845067997935</v>
      </c>
      <c r="G14" s="110">
        <f>IFERROR(S14/SUMIFS(Raw!R$5:R$2026,Raw!$B$5:$B$2026,$B14,Raw!$C$5:$C$2026,$C14,Raw!$F$5:$F$2026,$B$5),"-")</f>
        <v>1.4071102915358906</v>
      </c>
      <c r="H14" s="110">
        <f>IFERROR(T14/SUMIFS(Raw!S$5:S$2026,Raw!$B$5:$B$2026,$B14,Raw!$C$5:$C$2026,$C14,Raw!$F$5:$F$2026,$B$5),"-")</f>
        <v>1.6145958580081132</v>
      </c>
      <c r="I14" s="110">
        <f>IFERROR(U14/SUMIFS(Raw!T$5:T$2026,Raw!$B$5:$B$2026,$B14,Raw!$C$5:$C$2026,$C14,Raw!$F$5:$F$2026,$B$5),"-")</f>
        <v>1.738863363963244</v>
      </c>
      <c r="J14" s="110"/>
      <c r="K14" s="110">
        <f>IFERROR(W14/SUMIFS(Raw!P$5:P$2026,Raw!$B$5:$B$2026,$B14,Raw!$C$5:$C$2026,$C14,Raw!$F$5:$F$2026,$B$5),"-")</f>
        <v>1.6805218547448895</v>
      </c>
      <c r="L14" s="110">
        <f>IFERROR(X14/SUMIFS(Raw!Q$5:Q$2026,Raw!$B$5:$B$2026,$B14,Raw!$C$5:$C$2026,$C14,Raw!$F$5:$F$2026,$B$5),"-")</f>
        <v>1.6933330054349163</v>
      </c>
      <c r="M14" s="110">
        <f>IFERROR(Y14/SUMIFS(Raw!R$5:R$2026,Raw!$B$5:$B$2026,$B14,Raw!$C$5:$C$2026,$C14,Raw!$F$5:$F$2026,$B$5),"-")</f>
        <v>1.138911745864972</v>
      </c>
      <c r="N14" s="110">
        <f>IFERROR(Z14/SUMIFS(Raw!S$5:S$2026,Raw!$B$5:$B$2026,$B14,Raw!$C$5:$C$2026,$C14,Raw!$F$5:$F$2026,$B$5),"-")</f>
        <v>1.1029373756896765</v>
      </c>
      <c r="O14" s="110">
        <f>IFERROR(AA14/SUMIFS(Raw!T$5:T$2026,Raw!$B$5:$B$2026,$B14,Raw!$C$5:$C$2026,$C14,Raw!$F$5:$F$2026,$B$5),"-")</f>
        <v>1.0863963244107071</v>
      </c>
      <c r="Q14" s="31">
        <f>IFERROR(INDEX(Raw!$H$6:$CC$2026,MATCH($B14&amp;$C14&amp;$B$5,Raw!$A$6:$A$2026,0),MATCH(Q$5,Raw!$H$5:$CC$5,0)),"-")</f>
        <v>129158</v>
      </c>
      <c r="R14" s="31">
        <f>IFERROR(INDEX(Raw!$H$6:$CC$2026,MATCH($B14&amp;$C14&amp;$B$5,Raw!$A$6:$A$2026,0),MATCH(R$5,Raw!$H$5:$CC$5,0)),"-")</f>
        <v>81732</v>
      </c>
      <c r="S14" s="31">
        <f>IFERROR(INDEX(Raw!$H$6:$CC$2026,MATCH($B14&amp;$C14&amp;$B$5,Raw!$A$6:$A$2026,0),MATCH(S$5,Raw!$H$5:$CC$5,0)),"-")</f>
        <v>524983</v>
      </c>
      <c r="T14" s="31">
        <f>IFERROR(INDEX(Raw!$H$6:$CC$2026,MATCH($B14&amp;$C14&amp;$B$5,Raw!$A$6:$A$2026,0),MATCH(T$5,Raw!$H$5:$CC$5,0)),"-")</f>
        <v>287369</v>
      </c>
      <c r="U14" s="31">
        <f>IFERROR(INDEX(Raw!$H$6:$CC$2026,MATCH($B14&amp;$C14&amp;$B$5,Raw!$A$6:$A$2026,0),MATCH(U$5,Raw!$H$5:$CC$5,0)),"-")</f>
        <v>34819</v>
      </c>
      <c r="V14" s="31"/>
      <c r="W14" s="31">
        <f>IFERROR(INDEX(Raw!$H$6:$CC$2026,MATCH($B14&amp;$C14&amp;$B$5,Raw!$A$6:$A$2026,0),MATCH(W$5,Raw!$H$5:$CC$5,0)),"-")</f>
        <v>101117</v>
      </c>
      <c r="X14" s="31">
        <f>IFERROR(INDEX(Raw!$H$6:$CC$2026,MATCH($B14&amp;$C14&amp;$B$5,Raw!$A$6:$A$2026,0),MATCH(X$5,Raw!$H$5:$CC$5,0)),"-")</f>
        <v>68856</v>
      </c>
      <c r="Y14" s="31">
        <f>IFERROR(INDEX(Raw!$H$6:$CC$2026,MATCH($B14&amp;$C14&amp;$B$5,Raw!$A$6:$A$2026,0),MATCH(Y$5,Raw!$H$5:$CC$5,0)),"-")</f>
        <v>424920</v>
      </c>
      <c r="Z14" s="31">
        <f>IFERROR(INDEX(Raw!$H$6:$CC$2026,MATCH($B14&amp;$C14&amp;$B$5,Raw!$A$6:$A$2026,0),MATCH(Z$5,Raw!$H$5:$CC$5,0)),"-")</f>
        <v>196303</v>
      </c>
      <c r="AA14" s="31">
        <f>IFERROR(INDEX(Raw!$H$6:$CC$2026,MATCH($B14&amp;$C14&amp;$B$5,Raw!$A$6:$A$2026,0),MATCH(AA$5,Raw!$H$5:$CC$5,0)),"-")</f>
        <v>21754</v>
      </c>
    </row>
    <row r="15" spans="1:27" x14ac:dyDescent="0.2">
      <c r="A15" s="82"/>
      <c r="B15" s="16" t="str">
        <f t="shared" si="2"/>
        <v>2017-18</v>
      </c>
      <c r="C15" s="7" t="s">
        <v>578</v>
      </c>
      <c r="D15" s="14"/>
      <c r="E15" s="106">
        <f>IFERROR(Q15/SUMIFS(Raw!P$5:P$2026,Raw!$B$5:$B$2026,$B15,Raw!$C$5:$C$2026,$C15,Raw!$F$5:$F$2026,$B$5),"-")</f>
        <v>2.1612970473410908</v>
      </c>
      <c r="F15" s="110">
        <f>IFERROR(R15/SUMIFS(Raw!Q$5:Q$2026,Raw!$B$5:$B$2026,$B15,Raw!$C$5:$C$2026,$C15,Raw!$F$5:$F$2026,$B$5),"-")</f>
        <v>2.0284168169834884</v>
      </c>
      <c r="G15" s="110">
        <f>IFERROR(S15/SUMIFS(Raw!R$5:R$2026,Raw!$B$5:$B$2026,$B15,Raw!$C$5:$C$2026,$C15,Raw!$F$5:$F$2026,$B$5),"-")</f>
        <v>1.4175238257732712</v>
      </c>
      <c r="H15" s="110">
        <f>IFERROR(T15/SUMIFS(Raw!S$5:S$2026,Raw!$B$5:$B$2026,$B15,Raw!$C$5:$C$2026,$C15,Raw!$F$5:$F$2026,$B$5),"-")</f>
        <v>1.6257955314827353</v>
      </c>
      <c r="I15" s="110">
        <f>IFERROR(U15/SUMIFS(Raw!T$5:T$2026,Raw!$B$5:$B$2026,$B15,Raw!$C$5:$C$2026,$C15,Raw!$F$5:$F$2026,$B$5),"-")</f>
        <v>1.7001825025664423</v>
      </c>
      <c r="J15" s="110"/>
      <c r="K15" s="110">
        <f>IFERROR(W15/SUMIFS(Raw!P$5:P$2026,Raw!$B$5:$B$2026,$B15,Raw!$C$5:$C$2026,$C15,Raw!$F$5:$F$2026,$B$5),"-")</f>
        <v>1.6835462229465945</v>
      </c>
      <c r="L15" s="110">
        <f>IFERROR(X15/SUMIFS(Raw!Q$5:Q$2026,Raw!$B$5:$B$2026,$B15,Raw!$C$5:$C$2026,$C15,Raw!$F$5:$F$2026,$B$5),"-")</f>
        <v>1.6988483418898292</v>
      </c>
      <c r="M15" s="110">
        <f>IFERROR(Y15/SUMIFS(Raw!R$5:R$2026,Raw!$B$5:$B$2026,$B15,Raw!$C$5:$C$2026,$C15,Raw!$F$5:$F$2026,$B$5),"-")</f>
        <v>1.0238196797231092</v>
      </c>
      <c r="N15" s="110">
        <f>IFERROR(Z15/SUMIFS(Raw!S$5:S$2026,Raw!$B$5:$B$2026,$B15,Raw!$C$5:$C$2026,$C15,Raw!$F$5:$F$2026,$B$5),"-")</f>
        <v>1.1004123838247062</v>
      </c>
      <c r="O15" s="110">
        <f>IFERROR(AA15/SUMIFS(Raw!T$5:T$2026,Raw!$B$5:$B$2026,$B15,Raw!$C$5:$C$2026,$C15,Raw!$F$5:$F$2026,$B$5),"-")</f>
        <v>1.0805292574426828</v>
      </c>
      <c r="Q15" s="31">
        <f>IFERROR(INDEX(Raw!$H$6:$CC$2026,MATCH($B15&amp;$C15&amp;$B$5,Raw!$A$6:$A$2026,0),MATCH(Q$5,Raw!$H$5:$CC$5,0)),"-")</f>
        <v>114043</v>
      </c>
      <c r="R15" s="31">
        <f>IFERROR(INDEX(Raw!$H$6:$CC$2026,MATCH($B15&amp;$C15&amp;$B$5,Raw!$A$6:$A$2026,0),MATCH(R$5,Raw!$H$5:$CC$5,0)),"-")</f>
        <v>73094</v>
      </c>
      <c r="S15" s="31">
        <f>IFERROR(INDEX(Raw!$H$6:$CC$2026,MATCH($B15&amp;$C15&amp;$B$5,Raw!$A$6:$A$2026,0),MATCH(S$5,Raw!$H$5:$CC$5,0)),"-")</f>
        <v>465254</v>
      </c>
      <c r="T15" s="31">
        <f>IFERROR(INDEX(Raw!$H$6:$CC$2026,MATCH($B15&amp;$C15&amp;$B$5,Raw!$A$6:$A$2026,0),MATCH(T$5,Raw!$H$5:$CC$5,0)),"-")</f>
        <v>264143</v>
      </c>
      <c r="U15" s="31">
        <f>IFERROR(INDEX(Raw!$H$6:$CC$2026,MATCH($B15&amp;$C15&amp;$B$5,Raw!$A$6:$A$2026,0),MATCH(U$5,Raw!$H$5:$CC$5,0)),"-")</f>
        <v>29811</v>
      </c>
      <c r="V15" s="31"/>
      <c r="W15" s="31">
        <f>IFERROR(INDEX(Raw!$H$6:$CC$2026,MATCH($B15&amp;$C15&amp;$B$5,Raw!$A$6:$A$2026,0),MATCH(W$5,Raw!$H$5:$CC$5,0)),"-")</f>
        <v>88834</v>
      </c>
      <c r="X15" s="31">
        <f>IFERROR(INDEX(Raw!$H$6:$CC$2026,MATCH($B15&amp;$C15&amp;$B$5,Raw!$A$6:$A$2026,0),MATCH(X$5,Raw!$H$5:$CC$5,0)),"-")</f>
        <v>61218</v>
      </c>
      <c r="Y15" s="31">
        <f>IFERROR(INDEX(Raw!$H$6:$CC$2026,MATCH($B15&amp;$C15&amp;$B$5,Raw!$A$6:$A$2026,0),MATCH(Y$5,Raw!$H$5:$CC$5,0)),"-")</f>
        <v>336034</v>
      </c>
      <c r="Z15" s="31">
        <f>IFERROR(INDEX(Raw!$H$6:$CC$2026,MATCH($B15&amp;$C15&amp;$B$5,Raw!$A$6:$A$2026,0),MATCH(Z$5,Raw!$H$5:$CC$5,0)),"-")</f>
        <v>178784</v>
      </c>
      <c r="AA15" s="31">
        <f>IFERROR(INDEX(Raw!$H$6:$CC$2026,MATCH($B15&amp;$C15&amp;$B$5,Raw!$A$6:$A$2026,0),MATCH(AA$5,Raw!$H$5:$CC$5,0)),"-")</f>
        <v>18946</v>
      </c>
    </row>
    <row r="16" spans="1:27" s="11" customFormat="1" collapsed="1" x14ac:dyDescent="0.2">
      <c r="A16" s="82"/>
      <c r="B16" s="16" t="str">
        <f t="shared" si="2"/>
        <v>2017-18</v>
      </c>
      <c r="C16" s="34" t="s">
        <v>579</v>
      </c>
      <c r="D16" s="146"/>
      <c r="E16" s="106">
        <f>IFERROR(Q16/SUMIFS(Raw!P$5:P$2026,Raw!$B$5:$B$2026,$B16,Raw!$C$5:$C$2026,$C16,Raw!$F$5:$F$2026,$B$5),"-")</f>
        <v>2.1381083282427205</v>
      </c>
      <c r="F16" s="110">
        <f>IFERROR(R16/SUMIFS(Raw!Q$5:Q$2026,Raw!$B$5:$B$2026,$B16,Raw!$C$5:$C$2026,$C16,Raw!$F$5:$F$2026,$B$5),"-")</f>
        <v>2.0073371062252718</v>
      </c>
      <c r="G16" s="110">
        <f>IFERROR(S16/SUMIFS(Raw!R$5:R$2026,Raw!$B$5:$B$2026,$B16,Raw!$C$5:$C$2026,$C16,Raw!$F$5:$F$2026,$B$5),"-")</f>
        <v>1.4174652682385516</v>
      </c>
      <c r="H16" s="110">
        <f>IFERROR(T16/SUMIFS(Raw!S$5:S$2026,Raw!$B$5:$B$2026,$B16,Raw!$C$5:$C$2026,$C16,Raw!$F$5:$F$2026,$B$5),"-")</f>
        <v>1.6341148322586998</v>
      </c>
      <c r="I16" s="110">
        <f>IFERROR(U16/SUMIFS(Raw!T$5:T$2026,Raw!$B$5:$B$2026,$B16,Raw!$C$5:$C$2026,$C16,Raw!$F$5:$F$2026,$B$5),"-")</f>
        <v>1.7040844074617936</v>
      </c>
      <c r="J16" s="110"/>
      <c r="K16" s="110">
        <f>IFERROR(W16/SUMIFS(Raw!P$5:P$2026,Raw!$B$5:$B$2026,$B16,Raw!$C$5:$C$2026,$C16,Raw!$F$5:$F$2026,$B$5),"-")</f>
        <v>1.6712651869951809</v>
      </c>
      <c r="L16" s="110">
        <f>IFERROR(X16/SUMIFS(Raw!Q$5:Q$2026,Raw!$B$5:$B$2026,$B16,Raw!$C$5:$C$2026,$C16,Raw!$F$5:$F$2026,$B$5),"-")</f>
        <v>1.6911654229478639</v>
      </c>
      <c r="M16" s="110">
        <f>IFERROR(Y16/SUMIFS(Raw!R$5:R$2026,Raw!$B$5:$B$2026,$B16,Raw!$C$5:$C$2026,$C16,Raw!$F$5:$F$2026,$B$5),"-")</f>
        <v>1.1407047086518312</v>
      </c>
      <c r="N16" s="110">
        <f>IFERROR(Z16/SUMIFS(Raw!S$5:S$2026,Raw!$B$5:$B$2026,$B16,Raw!$C$5:$C$2026,$C16,Raw!$F$5:$F$2026,$B$5),"-")</f>
        <v>1.1027013561816044</v>
      </c>
      <c r="O16" s="110">
        <f>IFERROR(AA16/SUMIFS(Raw!T$5:T$2026,Raw!$B$5:$B$2026,$B16,Raw!$C$5:$C$2026,$C16,Raw!$F$5:$F$2026,$B$5),"-")</f>
        <v>1.0854408005656171</v>
      </c>
      <c r="Q16" s="31">
        <f>IFERROR(INDEX(Raw!$H$6:$CC$2026,MATCH($B16&amp;$C16&amp;$B$5,Raw!$A$6:$A$2026,0),MATCH(Q$5,Raw!$H$5:$CC$5,0)),"-")</f>
        <v>126003</v>
      </c>
      <c r="R16" s="31">
        <f>IFERROR(INDEX(Raw!$H$6:$CC$2026,MATCH($B16&amp;$C16&amp;$B$5,Raw!$A$6:$A$2026,0),MATCH(R$5,Raw!$H$5:$CC$5,0)),"-")</f>
        <v>80161</v>
      </c>
      <c r="S16" s="31">
        <f>IFERROR(INDEX(Raw!$H$6:$CC$2026,MATCH($B16&amp;$C16&amp;$B$5,Raw!$A$6:$A$2026,0),MATCH(S$5,Raw!$H$5:$CC$5,0)),"-")</f>
        <v>526268</v>
      </c>
      <c r="T16" s="31">
        <f>IFERROR(INDEX(Raw!$H$6:$CC$2026,MATCH($B16&amp;$C16&amp;$B$5,Raw!$A$6:$A$2026,0),MATCH(T$5,Raw!$H$5:$CC$5,0)),"-")</f>
        <v>282076</v>
      </c>
      <c r="U16" s="31">
        <f>IFERROR(INDEX(Raw!$H$6:$CC$2026,MATCH($B16&amp;$C16&amp;$B$5,Raw!$A$6:$A$2026,0),MATCH(U$5,Raw!$H$5:$CC$5,0)),"-")</f>
        <v>31333</v>
      </c>
      <c r="V16" s="31"/>
      <c r="W16" s="31">
        <f>IFERROR(INDEX(Raw!$H$6:$CC$2026,MATCH($B16&amp;$C16&amp;$B$5,Raw!$A$6:$A$2026,0),MATCH(W$5,Raw!$H$5:$CC$5,0)),"-")</f>
        <v>98491</v>
      </c>
      <c r="X16" s="31">
        <f>IFERROR(INDEX(Raw!$H$6:$CC$2026,MATCH($B16&amp;$C16&amp;$B$5,Raw!$A$6:$A$2026,0),MATCH(X$5,Raw!$H$5:$CC$5,0)),"-")</f>
        <v>67535</v>
      </c>
      <c r="Y16" s="31">
        <f>IFERROR(INDEX(Raw!$H$6:$CC$2026,MATCH($B16&amp;$C16&amp;$B$5,Raw!$A$6:$A$2026,0),MATCH(Y$5,Raw!$H$5:$CC$5,0)),"-")</f>
        <v>423514</v>
      </c>
      <c r="Z16" s="31">
        <f>IFERROR(INDEX(Raw!$H$6:$CC$2026,MATCH($B16&amp;$C16&amp;$B$5,Raw!$A$6:$A$2026,0),MATCH(Z$5,Raw!$H$5:$CC$5,0)),"-")</f>
        <v>190345</v>
      </c>
      <c r="AA16" s="31">
        <f>IFERROR(INDEX(Raw!$H$6:$CC$2026,MATCH($B16&amp;$C16&amp;$B$5,Raw!$A$6:$A$2026,0),MATCH(AA$5,Raw!$H$5:$CC$5,0)),"-")</f>
        <v>19958</v>
      </c>
    </row>
    <row r="17" spans="1:27" s="11" customFormat="1" ht="18" x14ac:dyDescent="0.25">
      <c r="A17" s="82"/>
      <c r="B17" s="147" t="str">
        <f t="shared" si="2"/>
        <v>2018-19</v>
      </c>
      <c r="C17" s="7" t="s">
        <v>833</v>
      </c>
      <c r="D17" s="148"/>
      <c r="E17" s="106">
        <f>IFERROR(Q17/SUMIFS(Raw!P$5:P$2026,Raw!$B$5:$B$2026,$B17,Raw!$C$5:$C$2026,$C17,Raw!$F$5:$F$2026,$B$5),"-")</f>
        <v>2.1549949658798524</v>
      </c>
      <c r="F17" s="110">
        <f>IFERROR(R17/SUMIFS(Raw!Q$5:Q$2026,Raw!$B$5:$B$2026,$B17,Raw!$C$5:$C$2026,$C17,Raw!$F$5:$F$2026,$B$5),"-")</f>
        <v>2.0320976862348732</v>
      </c>
      <c r="G17" s="110">
        <f>IFERROR(S17/SUMIFS(Raw!R$5:R$2026,Raw!$B$5:$B$2026,$B17,Raw!$C$5:$C$2026,$C17,Raw!$F$5:$F$2026,$B$5),"-")</f>
        <v>1.3876712369767115</v>
      </c>
      <c r="H17" s="110">
        <f>IFERROR(T17/SUMIFS(Raw!S$5:S$2026,Raw!$B$5:$B$2026,$B17,Raw!$C$5:$C$2026,$C17,Raw!$F$5:$F$2026,$B$5),"-")</f>
        <v>1.5679140055770442</v>
      </c>
      <c r="I17" s="110">
        <f>IFERROR(U17/SUMIFS(Raw!T$5:T$2026,Raw!$B$5:$B$2026,$B17,Raw!$C$5:$C$2026,$C17,Raw!$F$5:$F$2026,$B$5),"-")</f>
        <v>1.6688963210702341</v>
      </c>
      <c r="J17" s="110"/>
      <c r="K17" s="110">
        <f>IFERROR(W17/SUMIFS(Raw!P$5:P$2026,Raw!$B$5:$B$2026,$B17,Raw!$C$5:$C$2026,$C17,Raw!$F$5:$F$2026,$B$5),"-")</f>
        <v>1.6906626393705486</v>
      </c>
      <c r="L17" s="110">
        <f>IFERROR(X17/SUMIFS(Raw!Q$5:Q$2026,Raw!$B$5:$B$2026,$B17,Raw!$C$5:$C$2026,$C17,Raw!$F$5:$F$2026,$B$5),"-")</f>
        <v>1.7091813041221624</v>
      </c>
      <c r="M17" s="110">
        <f>IFERROR(Y17/SUMIFS(Raw!R$5:R$2026,Raw!$B$5:$B$2026,$B17,Raw!$C$5:$C$2026,$C17,Raw!$F$5:$F$2026,$B$5),"-")</f>
        <v>1.1320032444113219</v>
      </c>
      <c r="N17" s="110">
        <f>IFERROR(Z17/SUMIFS(Raw!S$5:S$2026,Raw!$B$5:$B$2026,$B17,Raw!$C$5:$C$2026,$C17,Raw!$F$5:$F$2026,$B$5),"-")</f>
        <v>1.0875123684447243</v>
      </c>
      <c r="O17" s="110">
        <f>IFERROR(AA17/SUMIFS(Raw!T$5:T$2026,Raw!$B$5:$B$2026,$B17,Raw!$C$5:$C$2026,$C17,Raw!$F$5:$F$2026,$B$5),"-")</f>
        <v>1.0760346989966556</v>
      </c>
      <c r="P17" s="8"/>
      <c r="Q17" s="31">
        <f>IFERROR(INDEX(Raw!$H$6:$CC$2026,MATCH($B17&amp;$C17&amp;$B$5,Raw!$A$6:$A$2026,0),MATCH(Q$5,Raw!$H$5:$CC$5,0)),"-")</f>
        <v>115581</v>
      </c>
      <c r="R17" s="31">
        <f>IFERROR(INDEX(Raw!$H$6:$CC$2026,MATCH($B17&amp;$C17&amp;$B$5,Raw!$A$6:$A$2026,0),MATCH(R$5,Raw!$H$5:$CC$5,0)),"-")</f>
        <v>74389</v>
      </c>
      <c r="S17" s="31">
        <f>IFERROR(INDEX(Raw!$H$6:$CC$2026,MATCH($B17&amp;$C17&amp;$B$5,Raw!$A$6:$A$2026,0),MATCH(S$5,Raw!$H$5:$CC$5,0)),"-")</f>
        <v>463639</v>
      </c>
      <c r="T17" s="31">
        <f>IFERROR(INDEX(Raw!$H$6:$CC$2026,MATCH($B17&amp;$C17&amp;$B$5,Raw!$A$6:$A$2026,0),MATCH(T$5,Raw!$H$5:$CC$5,0)),"-")</f>
        <v>278888</v>
      </c>
      <c r="U17" s="31">
        <f>IFERROR(INDEX(Raw!$H$6:$CC$2026,MATCH($B17&amp;$C17&amp;$B$5,Raw!$A$6:$A$2026,0),MATCH(U$5,Raw!$H$5:$CC$5,0)),"-")</f>
        <v>31936</v>
      </c>
      <c r="V17" s="31"/>
      <c r="W17" s="31">
        <f>IFERROR(INDEX(Raw!$H$6:$CC$2026,MATCH($B17&amp;$C17&amp;$B$5,Raw!$A$6:$A$2026,0),MATCH(W$5,Raw!$H$5:$CC$5,0)),"-")</f>
        <v>90677</v>
      </c>
      <c r="X17" s="31">
        <f>IFERROR(INDEX(Raw!$H$6:$CC$2026,MATCH($B17&amp;$C17&amp;$B$5,Raw!$A$6:$A$2026,0),MATCH(X$5,Raw!$H$5:$CC$5,0)),"-")</f>
        <v>62568</v>
      </c>
      <c r="Y17" s="31">
        <f>IFERROR(INDEX(Raw!$H$6:$CC$2026,MATCH($B17&amp;$C17&amp;$B$5,Raw!$A$6:$A$2026,0),MATCH(Y$5,Raw!$H$5:$CC$5,0)),"-")</f>
        <v>378217</v>
      </c>
      <c r="Z17" s="31">
        <f>IFERROR(INDEX(Raw!$H$6:$CC$2026,MATCH($B17&amp;$C17&amp;$B$5,Raw!$A$6:$A$2026,0),MATCH(Z$5,Raw!$H$5:$CC$5,0)),"-")</f>
        <v>193438</v>
      </c>
      <c r="AA17" s="31">
        <f>IFERROR(INDEX(Raw!$H$6:$CC$2026,MATCH($B17&amp;$C17&amp;$B$5,Raw!$A$6:$A$2026,0),MATCH(AA$5,Raw!$H$5:$CC$5,0)),"-")</f>
        <v>20591</v>
      </c>
    </row>
    <row r="18" spans="1:27" s="11" customFormat="1" x14ac:dyDescent="0.2">
      <c r="A18" s="82"/>
      <c r="B18" s="16" t="str">
        <f t="shared" si="2"/>
        <v>2018-19</v>
      </c>
      <c r="C18" s="7" t="s">
        <v>834</v>
      </c>
      <c r="D18" s="146"/>
      <c r="E18" s="106">
        <f>IFERROR(Q18/SUMIFS(Raw!P$5:P$2026,Raw!$B$5:$B$2026,$B18,Raw!$C$5:$C$2026,$C18,Raw!$F$5:$F$2026,$B$5),"-")</f>
        <v>2.1595681596204828</v>
      </c>
      <c r="F18" s="110">
        <f>IFERROR(R18/SUMIFS(Raw!Q$5:Q$2026,Raw!$B$5:$B$2026,$B18,Raw!$C$5:$C$2026,$C18,Raw!$F$5:$F$2026,$B$5),"-")</f>
        <v>2.1795336258801918</v>
      </c>
      <c r="G18" s="110">
        <f>IFERROR(S18/SUMIFS(Raw!R$5:R$2026,Raw!$B$5:$B$2026,$B18,Raw!$C$5:$C$2026,$C18,Raw!$F$5:$F$2026,$B$5),"-")</f>
        <v>1.400373023610699</v>
      </c>
      <c r="H18" s="110">
        <f>IFERROR(T18/SUMIFS(Raw!S$5:S$2026,Raw!$B$5:$B$2026,$B18,Raw!$C$5:$C$2026,$C18,Raw!$F$5:$F$2026,$B$5),"-")</f>
        <v>1.5897052736821169</v>
      </c>
      <c r="I18" s="110">
        <f>IFERROR(U18/SUMIFS(Raw!T$5:T$2026,Raw!$B$5:$B$2026,$B18,Raw!$C$5:$C$2026,$C18,Raw!$F$5:$F$2026,$B$5),"-")</f>
        <v>1.6891273393002442</v>
      </c>
      <c r="J18" s="110"/>
      <c r="K18" s="110">
        <f>IFERROR(W18/SUMIFS(Raw!P$5:P$2026,Raw!$B$5:$B$2026,$B18,Raw!$C$5:$C$2026,$C18,Raw!$F$5:$F$2026,$B$5),"-")</f>
        <v>1.6899679084693735</v>
      </c>
      <c r="L18" s="110">
        <f>IFERROR(X18/SUMIFS(Raw!Q$5:Q$2026,Raw!$B$5:$B$2026,$B18,Raw!$C$5:$C$2026,$C18,Raw!$F$5:$F$2026,$B$5),"-")</f>
        <v>1.7912797224206551</v>
      </c>
      <c r="M18" s="110">
        <f>IFERROR(Y18/SUMIFS(Raw!R$5:R$2026,Raw!$B$5:$B$2026,$B18,Raw!$C$5:$C$2026,$C18,Raw!$F$5:$F$2026,$B$5),"-")</f>
        <v>1.13381939440182</v>
      </c>
      <c r="N18" s="110">
        <f>IFERROR(Z18/SUMIFS(Raw!S$5:S$2026,Raw!$B$5:$B$2026,$B18,Raw!$C$5:$C$2026,$C18,Raw!$F$5:$F$2026,$B$5),"-")</f>
        <v>1.0871332046850894</v>
      </c>
      <c r="O18" s="110">
        <f>IFERROR(AA18/SUMIFS(Raw!T$5:T$2026,Raw!$B$5:$B$2026,$B18,Raw!$C$5:$C$2026,$C18,Raw!$F$5:$F$2026,$B$5),"-")</f>
        <v>1.0709926769731488</v>
      </c>
      <c r="Q18" s="31">
        <f>IFERROR(INDEX(Raw!$H$6:$CC$2026,MATCH($B18&amp;$C18&amp;$B$5,Raw!$A$6:$A$2026,0),MATCH(Q$5,Raw!$H$5:$CC$5,0)),"-")</f>
        <v>123821</v>
      </c>
      <c r="R18" s="31">
        <f>IFERROR(INDEX(Raw!$H$6:$CC$2026,MATCH($B18&amp;$C18&amp;$B$5,Raw!$A$6:$A$2026,0),MATCH(R$5,Raw!$H$5:$CC$5,0)),"-")</f>
        <v>85429</v>
      </c>
      <c r="S18" s="31">
        <f>IFERROR(INDEX(Raw!$H$6:$CC$2026,MATCH($B18&amp;$C18&amp;$B$5,Raw!$A$6:$A$2026,0),MATCH(S$5,Raw!$H$5:$CC$5,0)),"-")</f>
        <v>495543</v>
      </c>
      <c r="T18" s="31">
        <f>IFERROR(INDEX(Raw!$H$6:$CC$2026,MATCH($B18&amp;$C18&amp;$B$5,Raw!$A$6:$A$2026,0),MATCH(T$5,Raw!$H$5:$CC$5,0)),"-")</f>
        <v>295744</v>
      </c>
      <c r="U18" s="31">
        <f>IFERROR(INDEX(Raw!$H$6:$CC$2026,MATCH($B18&amp;$C18&amp;$B$5,Raw!$A$6:$A$2026,0),MATCH(U$5,Raw!$H$5:$CC$5,0)),"-")</f>
        <v>33215</v>
      </c>
      <c r="V18" s="31"/>
      <c r="W18" s="31">
        <f>IFERROR(INDEX(Raw!$H$6:$CC$2026,MATCH($B18&amp;$C18&amp;$B$5,Raw!$A$6:$A$2026,0),MATCH(W$5,Raw!$H$5:$CC$5,0)),"-")</f>
        <v>96896</v>
      </c>
      <c r="X18" s="31">
        <f>IFERROR(INDEX(Raw!$H$6:$CC$2026,MATCH($B18&amp;$C18&amp;$B$5,Raw!$A$6:$A$2026,0),MATCH(X$5,Raw!$H$5:$CC$5,0)),"-")</f>
        <v>70211</v>
      </c>
      <c r="Y18" s="31">
        <f>IFERROR(INDEX(Raw!$H$6:$CC$2026,MATCH($B18&amp;$C18&amp;$B$5,Raw!$A$6:$A$2026,0),MATCH(Y$5,Raw!$H$5:$CC$5,0)),"-")</f>
        <v>401219</v>
      </c>
      <c r="Z18" s="31">
        <f>IFERROR(INDEX(Raw!$H$6:$CC$2026,MATCH($B18&amp;$C18&amp;$B$5,Raw!$A$6:$A$2026,0),MATCH(Z$5,Raw!$H$5:$CC$5,0)),"-")</f>
        <v>202247</v>
      </c>
      <c r="AA18" s="31">
        <f>IFERROR(INDEX(Raw!$H$6:$CC$2026,MATCH($B18&amp;$C18&amp;$B$5,Raw!$A$6:$A$2026,0),MATCH(AA$5,Raw!$H$5:$CC$5,0)),"-")</f>
        <v>21060</v>
      </c>
    </row>
    <row r="19" spans="1:27" s="11" customFormat="1" x14ac:dyDescent="0.2">
      <c r="A19" s="82"/>
      <c r="B19" s="16" t="str">
        <f t="shared" si="2"/>
        <v>2018-19</v>
      </c>
      <c r="C19" s="7" t="s">
        <v>835</v>
      </c>
      <c r="D19" s="146"/>
      <c r="E19" s="106">
        <f>IFERROR(Q19/SUMIFS(Raw!P$5:P$2026,Raw!$B$5:$B$2026,$B19,Raw!$C$5:$C$2026,$C19,Raw!$F$5:$F$2026,$B$5),"-")</f>
        <v>2.1586058210564141</v>
      </c>
      <c r="F19" s="110">
        <f>IFERROR(R19/SUMIFS(Raw!Q$5:Q$2026,Raw!$B$5:$B$2026,$B19,Raw!$C$5:$C$2026,$C19,Raw!$F$5:$F$2026,$B$5),"-")</f>
        <v>2.1627949998678613</v>
      </c>
      <c r="G19" s="110">
        <f>IFERROR(S19/SUMIFS(Raw!R$5:R$2026,Raw!$B$5:$B$2026,$B19,Raw!$C$5:$C$2026,$C19,Raw!$F$5:$F$2026,$B$5),"-")</f>
        <v>1.4034094391440504</v>
      </c>
      <c r="H19" s="110">
        <f>IFERROR(T19/SUMIFS(Raw!S$5:S$2026,Raw!$B$5:$B$2026,$B19,Raw!$C$5:$C$2026,$C19,Raw!$F$5:$F$2026,$B$5),"-")</f>
        <v>1.5965313512483323</v>
      </c>
      <c r="I19" s="110">
        <f>IFERROR(U19/SUMIFS(Raw!T$5:T$2026,Raw!$B$5:$B$2026,$B19,Raw!$C$5:$C$2026,$C19,Raw!$F$5:$F$2026,$B$5),"-")</f>
        <v>1.6638413192642565</v>
      </c>
      <c r="J19" s="110"/>
      <c r="K19" s="110">
        <f>IFERROR(W19/SUMIFS(Raw!P$5:P$2026,Raw!$B$5:$B$2026,$B19,Raw!$C$5:$C$2026,$C19,Raw!$F$5:$F$2026,$B$5),"-")</f>
        <v>1.6854653251886453</v>
      </c>
      <c r="L19" s="110">
        <f>IFERROR(X19/SUMIFS(Raw!Q$5:Q$2026,Raw!$B$5:$B$2026,$B19,Raw!$C$5:$C$2026,$C19,Raw!$F$5:$F$2026,$B$5),"-")</f>
        <v>1.775443325669283</v>
      </c>
      <c r="M19" s="110">
        <f>IFERROR(Y19/SUMIFS(Raw!R$5:R$2026,Raw!$B$5:$B$2026,$B19,Raw!$C$5:$C$2026,$C19,Raw!$F$5:$F$2026,$B$5),"-")</f>
        <v>1.1308031531912783</v>
      </c>
      <c r="N19" s="110">
        <f>IFERROR(Z19/SUMIFS(Raw!S$5:S$2026,Raw!$B$5:$B$2026,$B19,Raw!$C$5:$C$2026,$C19,Raw!$F$5:$F$2026,$B$5),"-")</f>
        <v>1.0836612518077557</v>
      </c>
      <c r="O19" s="110">
        <f>IFERROR(AA19/SUMIFS(Raw!T$5:T$2026,Raw!$B$5:$B$2026,$B19,Raw!$C$5:$C$2026,$C19,Raw!$F$5:$F$2026,$B$5),"-")</f>
        <v>1.0712679467220203</v>
      </c>
      <c r="P19" s="8"/>
      <c r="Q19" s="31">
        <f>IFERROR(INDEX(Raw!$H$6:$CC$2026,MATCH($B19&amp;$C19&amp;$B$5,Raw!$A$6:$A$2026,0),MATCH(Q$5,Raw!$H$5:$CC$5,0)),"-")</f>
        <v>120148</v>
      </c>
      <c r="R19" s="31">
        <f>IFERROR(INDEX(Raw!$H$6:$CC$2026,MATCH($B19&amp;$C19&amp;$B$5,Raw!$A$6:$A$2026,0),MATCH(R$5,Raw!$H$5:$CC$5,0)),"-")</f>
        <v>81838</v>
      </c>
      <c r="S19" s="31">
        <f>IFERROR(INDEX(Raw!$H$6:$CC$2026,MATCH($B19&amp;$C19&amp;$B$5,Raw!$A$6:$A$2026,0),MATCH(S$5,Raw!$H$5:$CC$5,0)),"-")</f>
        <v>480860</v>
      </c>
      <c r="T19" s="31">
        <f>IFERROR(INDEX(Raw!$H$6:$CC$2026,MATCH($B19&amp;$C19&amp;$B$5,Raw!$A$6:$A$2026,0),MATCH(T$5,Raw!$H$5:$CC$5,0)),"-")</f>
        <v>284818</v>
      </c>
      <c r="U19" s="31">
        <f>IFERROR(INDEX(Raw!$H$6:$CC$2026,MATCH($B19&amp;$C19&amp;$B$5,Raw!$A$6:$A$2026,0),MATCH(U$5,Raw!$H$5:$CC$5,0)),"-")</f>
        <v>28856</v>
      </c>
      <c r="V19" s="31"/>
      <c r="W19" s="31">
        <f>IFERROR(INDEX(Raw!$H$6:$CC$2026,MATCH($B19&amp;$C19&amp;$B$5,Raw!$A$6:$A$2026,0),MATCH(W$5,Raw!$H$5:$CC$5,0)),"-")</f>
        <v>93813</v>
      </c>
      <c r="X19" s="31">
        <f>IFERROR(INDEX(Raw!$H$6:$CC$2026,MATCH($B19&amp;$C19&amp;$B$5,Raw!$A$6:$A$2026,0),MATCH(X$5,Raw!$H$5:$CC$5,0)),"-")</f>
        <v>67181</v>
      </c>
      <c r="Y19" s="31">
        <f>IFERROR(INDEX(Raw!$H$6:$CC$2026,MATCH($B19&amp;$C19&amp;$B$5,Raw!$A$6:$A$2026,0),MATCH(Y$5,Raw!$H$5:$CC$5,0)),"-")</f>
        <v>387455</v>
      </c>
      <c r="Z19" s="31">
        <f>IFERROR(INDEX(Raw!$H$6:$CC$2026,MATCH($B19&amp;$C19&amp;$B$5,Raw!$A$6:$A$2026,0),MATCH(Z$5,Raw!$H$5:$CC$5,0)),"-")</f>
        <v>193323</v>
      </c>
      <c r="AA19" s="31">
        <f>IFERROR(INDEX(Raw!$H$6:$CC$2026,MATCH($B19&amp;$C19&amp;$B$5,Raw!$A$6:$A$2026,0),MATCH(AA$5,Raw!$H$5:$CC$5,0)),"-")</f>
        <v>18579</v>
      </c>
    </row>
    <row r="20" spans="1:27" s="11" customFormat="1" ht="18" x14ac:dyDescent="0.25">
      <c r="A20" s="82"/>
      <c r="B20" s="16" t="str">
        <f t="shared" si="2"/>
        <v>2018-19</v>
      </c>
      <c r="C20" s="7" t="s">
        <v>836</v>
      </c>
      <c r="D20" s="148"/>
      <c r="E20" s="106">
        <f>IFERROR(Q20/SUMIFS(Raw!P$5:P$2026,Raw!$B$5:$B$2026,$B20,Raw!$C$5:$C$2026,$C20,Raw!$F$5:$F$2026,$B$5),"-")</f>
        <v>2.1458567161086459</v>
      </c>
      <c r="F20" s="110">
        <f>IFERROR(R20/SUMIFS(Raw!Q$5:Q$2026,Raw!$B$5:$B$2026,$B20,Raw!$C$5:$C$2026,$C20,Raw!$F$5:$F$2026,$B$5),"-")</f>
        <v>2.149416461916462</v>
      </c>
      <c r="G20" s="110">
        <f>IFERROR(S20/SUMIFS(Raw!R$5:R$2026,Raw!$B$5:$B$2026,$B20,Raw!$C$5:$C$2026,$C20,Raw!$F$5:$F$2026,$B$5),"-")</f>
        <v>1.4032923724062105</v>
      </c>
      <c r="H20" s="110">
        <f>IFERROR(T20/SUMIFS(Raw!S$5:S$2026,Raw!$B$5:$B$2026,$B20,Raw!$C$5:$C$2026,$C20,Raw!$F$5:$F$2026,$B$5),"-")</f>
        <v>1.6070033225467808</v>
      </c>
      <c r="I20" s="110">
        <f>IFERROR(U20/SUMIFS(Raw!T$5:T$2026,Raw!$B$5:$B$2026,$B20,Raw!$C$5:$C$2026,$C20,Raw!$F$5:$F$2026,$B$5),"-")</f>
        <v>1.6588833140357648</v>
      </c>
      <c r="J20" s="110"/>
      <c r="K20" s="110">
        <f>IFERROR(W20/SUMIFS(Raw!P$5:P$2026,Raw!$B$5:$B$2026,$B20,Raw!$C$5:$C$2026,$C20,Raw!$F$5:$F$2026,$B$5),"-")</f>
        <v>1.6653773764094417</v>
      </c>
      <c r="L20" s="110">
        <f>IFERROR(X20/SUMIFS(Raw!Q$5:Q$2026,Raw!$B$5:$B$2026,$B20,Raw!$C$5:$C$2026,$C20,Raw!$F$5:$F$2026,$B$5),"-")</f>
        <v>1.762310606060606</v>
      </c>
      <c r="M20" s="110">
        <f>IFERROR(Y20/SUMIFS(Raw!R$5:R$2026,Raw!$B$5:$B$2026,$B20,Raw!$C$5:$C$2026,$C20,Raw!$F$5:$F$2026,$B$5),"-")</f>
        <v>1.1264437290944744</v>
      </c>
      <c r="N20" s="110">
        <f>IFERROR(Z20/SUMIFS(Raw!S$5:S$2026,Raw!$B$5:$B$2026,$B20,Raw!$C$5:$C$2026,$C20,Raw!$F$5:$F$2026,$B$5),"-")</f>
        <v>1.0815755581770365</v>
      </c>
      <c r="O20" s="110">
        <f>IFERROR(AA20/SUMIFS(Raw!T$5:T$2026,Raw!$B$5:$B$2026,$B20,Raw!$C$5:$C$2026,$C20,Raw!$F$5:$F$2026,$B$5),"-")</f>
        <v>1.0751961919464814</v>
      </c>
      <c r="Q20" s="31">
        <f>IFERROR(INDEX(Raw!$H$6:$CC$2026,MATCH($B20&amp;$C20&amp;$B$5,Raw!$A$6:$A$2026,0),MATCH(Q$5,Raw!$H$5:$CC$5,0)),"-")</f>
        <v>124273</v>
      </c>
      <c r="R20" s="31">
        <f>IFERROR(INDEX(Raw!$H$6:$CC$2026,MATCH($B20&amp;$C20&amp;$B$5,Raw!$A$6:$A$2026,0),MATCH(R$5,Raw!$H$5:$CC$5,0)),"-")</f>
        <v>83982</v>
      </c>
      <c r="S20" s="31">
        <f>IFERROR(INDEX(Raw!$H$6:$CC$2026,MATCH($B20&amp;$C20&amp;$B$5,Raw!$A$6:$A$2026,0),MATCH(S$5,Raw!$H$5:$CC$5,0)),"-")</f>
        <v>513090</v>
      </c>
      <c r="T20" s="31">
        <f>IFERROR(INDEX(Raw!$H$6:$CC$2026,MATCH($B20&amp;$C20&amp;$B$5,Raw!$A$6:$A$2026,0),MATCH(T$5,Raw!$H$5:$CC$5,0)),"-")</f>
        <v>296971</v>
      </c>
      <c r="U20" s="31">
        <f>IFERROR(INDEX(Raw!$H$6:$CC$2026,MATCH($B20&amp;$C20&amp;$B$5,Raw!$A$6:$A$2026,0),MATCH(U$5,Raw!$H$5:$CC$5,0)),"-")</f>
        <v>25789</v>
      </c>
      <c r="V20" s="31"/>
      <c r="W20" s="31">
        <f>IFERROR(INDEX(Raw!$H$6:$CC$2026,MATCH($B20&amp;$C20&amp;$B$5,Raw!$A$6:$A$2026,0),MATCH(W$5,Raw!$H$5:$CC$5,0)),"-")</f>
        <v>96447</v>
      </c>
      <c r="X20" s="31">
        <f>IFERROR(INDEX(Raw!$H$6:$CC$2026,MATCH($B20&amp;$C20&amp;$B$5,Raw!$A$6:$A$2026,0),MATCH(X$5,Raw!$H$5:$CC$5,0)),"-")</f>
        <v>68857</v>
      </c>
      <c r="Y20" s="31">
        <f>IFERROR(INDEX(Raw!$H$6:$CC$2026,MATCH($B20&amp;$C20&amp;$B$5,Raw!$A$6:$A$2026,0),MATCH(Y$5,Raw!$H$5:$CC$5,0)),"-")</f>
        <v>411865</v>
      </c>
      <c r="Z20" s="31">
        <f>IFERROR(INDEX(Raw!$H$6:$CC$2026,MATCH($B20&amp;$C20&amp;$B$5,Raw!$A$6:$A$2026,0),MATCH(Z$5,Raw!$H$5:$CC$5,0)),"-")</f>
        <v>199873</v>
      </c>
      <c r="AA20" s="31">
        <f>IFERROR(INDEX(Raw!$H$6:$CC$2026,MATCH($B20&amp;$C20&amp;$B$5,Raw!$A$6:$A$2026,0),MATCH(AA$5,Raw!$H$5:$CC$5,0)),"-")</f>
        <v>16715</v>
      </c>
    </row>
    <row r="21" spans="1:27" s="11" customFormat="1" x14ac:dyDescent="0.2">
      <c r="A21" s="82"/>
      <c r="B21" s="16" t="str">
        <f t="shared" si="2"/>
        <v>2018-19</v>
      </c>
      <c r="C21" s="7" t="s">
        <v>572</v>
      </c>
      <c r="D21" s="146"/>
      <c r="E21" s="106">
        <f>IFERROR(Q21/SUMIFS(Raw!P$5:P$2026,Raw!$B$5:$B$2026,$B21,Raw!$C$5:$C$2026,$C21,Raw!$F$5:$F$2026,$B$5),"-")</f>
        <v>2.1995119905448166</v>
      </c>
      <c r="F21" s="110">
        <f>IFERROR(R21/SUMIFS(Raw!Q$5:Q$2026,Raw!$B$5:$B$2026,$B21,Raw!$C$5:$C$2026,$C21,Raw!$F$5:$F$2026,$B$5),"-")</f>
        <v>2.205653409090909</v>
      </c>
      <c r="G21" s="110">
        <f>IFERROR(S21/SUMIFS(Raw!R$5:R$2026,Raw!$B$5:$B$2026,$B21,Raw!$C$5:$C$2026,$C21,Raw!$F$5:$F$2026,$B$5),"-")</f>
        <v>1.3913525562255309</v>
      </c>
      <c r="H21" s="110">
        <f>IFERROR(T21/SUMIFS(Raw!S$5:S$2026,Raw!$B$5:$B$2026,$B21,Raw!$C$5:$C$2026,$C21,Raw!$F$5:$F$2026,$B$5),"-")</f>
        <v>1.581762293932544</v>
      </c>
      <c r="I21" s="110">
        <f>IFERROR(U21/SUMIFS(Raw!T$5:T$2026,Raw!$B$5:$B$2026,$B21,Raw!$C$5:$C$2026,$C21,Raw!$F$5:$F$2026,$B$5),"-")</f>
        <v>1.6054927957789353</v>
      </c>
      <c r="J21" s="110"/>
      <c r="K21" s="110">
        <f>IFERROR(W21/SUMIFS(Raw!P$5:P$2026,Raw!$B$5:$B$2026,$B21,Raw!$C$5:$C$2026,$C21,Raw!$F$5:$F$2026,$B$5),"-")</f>
        <v>1.6896374242250944</v>
      </c>
      <c r="L21" s="110">
        <f>IFERROR(X21/SUMIFS(Raw!Q$5:Q$2026,Raw!$B$5:$B$2026,$B21,Raw!$C$5:$C$2026,$C21,Raw!$F$5:$F$2026,$B$5),"-")</f>
        <v>1.7843181818181819</v>
      </c>
      <c r="M21" s="110">
        <f>IFERROR(Y21/SUMIFS(Raw!R$5:R$2026,Raw!$B$5:$B$2026,$B21,Raw!$C$5:$C$2026,$C21,Raw!$F$5:$F$2026,$B$5),"-")</f>
        <v>1.1217157717257737</v>
      </c>
      <c r="N21" s="110">
        <f>IFERROR(Z21/SUMIFS(Raw!S$5:S$2026,Raw!$B$5:$B$2026,$B21,Raw!$C$5:$C$2026,$C21,Raw!$F$5:$F$2026,$B$5),"-")</f>
        <v>1.0742039163333876</v>
      </c>
      <c r="O21" s="110">
        <f>IFERROR(AA21/SUMIFS(Raw!T$5:T$2026,Raw!$B$5:$B$2026,$B21,Raw!$C$5:$C$2026,$C21,Raw!$F$5:$F$2026,$B$5),"-")</f>
        <v>1.0690658188459716</v>
      </c>
      <c r="P21" s="8"/>
      <c r="Q21" s="31">
        <f>IFERROR(INDEX(Raw!$H$6:$CC$2026,MATCH($B21&amp;$C21&amp;$B$5,Raw!$A$6:$A$2026,0),MATCH(Q$5,Raw!$H$5:$CC$5,0)),"-")</f>
        <v>115382</v>
      </c>
      <c r="R21" s="31">
        <f>IFERROR(INDEX(Raw!$H$6:$CC$2026,MATCH($B21&amp;$C21&amp;$B$5,Raw!$A$6:$A$2026,0),MATCH(R$5,Raw!$H$5:$CC$5,0)),"-")</f>
        <v>77639</v>
      </c>
      <c r="S21" s="31">
        <f>IFERROR(INDEX(Raw!$H$6:$CC$2026,MATCH($B21&amp;$C21&amp;$B$5,Raw!$A$6:$A$2026,0),MATCH(S$5,Raw!$H$5:$CC$5,0)),"-")</f>
        <v>486876</v>
      </c>
      <c r="T21" s="31">
        <f>IFERROR(INDEX(Raw!$H$6:$CC$2026,MATCH($B21&amp;$C21&amp;$B$5,Raw!$A$6:$A$2026,0),MATCH(T$5,Raw!$H$5:$CC$5,0)),"-")</f>
        <v>281995</v>
      </c>
      <c r="U21" s="31">
        <f>IFERROR(INDEX(Raw!$H$6:$CC$2026,MATCH($B21&amp;$C21&amp;$B$5,Raw!$A$6:$A$2026,0),MATCH(U$5,Raw!$H$5:$CC$5,0)),"-")</f>
        <v>23734</v>
      </c>
      <c r="V21" s="31"/>
      <c r="W21" s="31">
        <f>IFERROR(INDEX(Raw!$H$6:$CC$2026,MATCH($B21&amp;$C21&amp;$B$5,Raw!$A$6:$A$2026,0),MATCH(W$5,Raw!$H$5:$CC$5,0)),"-")</f>
        <v>88635</v>
      </c>
      <c r="X21" s="31">
        <f>IFERROR(INDEX(Raw!$H$6:$CC$2026,MATCH($B21&amp;$C21&amp;$B$5,Raw!$A$6:$A$2026,0),MATCH(X$5,Raw!$H$5:$CC$5,0)),"-")</f>
        <v>62808</v>
      </c>
      <c r="Y21" s="31">
        <f>IFERROR(INDEX(Raw!$H$6:$CC$2026,MATCH($B21&amp;$C21&amp;$B$5,Raw!$A$6:$A$2026,0),MATCH(Y$5,Raw!$H$5:$CC$5,0)),"-")</f>
        <v>392522</v>
      </c>
      <c r="Z21" s="31">
        <f>IFERROR(INDEX(Raw!$H$6:$CC$2026,MATCH($B21&amp;$C21&amp;$B$5,Raw!$A$6:$A$2026,0),MATCH(Z$5,Raw!$H$5:$CC$5,0)),"-")</f>
        <v>191508</v>
      </c>
      <c r="AA21" s="31">
        <f>IFERROR(INDEX(Raw!$H$6:$CC$2026,MATCH($B21&amp;$C21&amp;$B$5,Raw!$A$6:$A$2026,0),MATCH(AA$5,Raw!$H$5:$CC$5,0)),"-")</f>
        <v>15804</v>
      </c>
    </row>
    <row r="22" spans="1:27" s="11" customFormat="1" x14ac:dyDescent="0.2">
      <c r="A22" s="82"/>
      <c r="B22" s="16" t="str">
        <f t="shared" si="2"/>
        <v>2018-19</v>
      </c>
      <c r="C22" s="7" t="s">
        <v>573</v>
      </c>
      <c r="D22" s="146"/>
      <c r="E22" s="106">
        <f>IFERROR(Q22/SUMIFS(Raw!P$5:P$2026,Raw!$B$5:$B$2026,$B22,Raw!$C$5:$C$2026,$C22,Raw!$F$5:$F$2026,$B$5),"-")</f>
        <v>2.19142316017316</v>
      </c>
      <c r="F22" s="110">
        <f>IFERROR(R22/SUMIFS(Raw!Q$5:Q$2026,Raw!$B$5:$B$2026,$B22,Raw!$C$5:$C$2026,$C22,Raw!$F$5:$F$2026,$B$5),"-")</f>
        <v>2.2050077350598749</v>
      </c>
      <c r="G22" s="110">
        <f>IFERROR(S22/SUMIFS(Raw!R$5:R$2026,Raw!$B$5:$B$2026,$B22,Raw!$C$5:$C$2026,$C22,Raw!$F$5:$F$2026,$B$5),"-")</f>
        <v>1.3931217111425214</v>
      </c>
      <c r="H22" s="110">
        <f>IFERROR(T22/SUMIFS(Raw!S$5:S$2026,Raw!$B$5:$B$2026,$B22,Raw!$C$5:$C$2026,$C22,Raw!$F$5:$F$2026,$B$5),"-")</f>
        <v>1.6203099124674709</v>
      </c>
      <c r="I22" s="110">
        <f>IFERROR(U22/SUMIFS(Raw!T$5:T$2026,Raw!$B$5:$B$2026,$B22,Raw!$C$5:$C$2026,$C22,Raw!$F$5:$F$2026,$B$5),"-")</f>
        <v>1.6385969997825929</v>
      </c>
      <c r="J22" s="110"/>
      <c r="K22" s="110">
        <f>IFERROR(W22/SUMIFS(Raw!P$5:P$2026,Raw!$B$5:$B$2026,$B22,Raw!$C$5:$C$2026,$C22,Raw!$F$5:$F$2026,$B$5),"-")</f>
        <v>1.6813543599257885</v>
      </c>
      <c r="L22" s="110">
        <f>IFERROR(X22/SUMIFS(Raw!Q$5:Q$2026,Raw!$B$5:$B$2026,$B22,Raw!$C$5:$C$2026,$C22,Raw!$F$5:$F$2026,$B$5),"-")</f>
        <v>1.7823583338108062</v>
      </c>
      <c r="M22" s="110">
        <f>IFERROR(Y22/SUMIFS(Raw!R$5:R$2026,Raw!$B$5:$B$2026,$B22,Raw!$C$5:$C$2026,$C22,Raw!$F$5:$F$2026,$B$5),"-")</f>
        <v>1.1213960933907801</v>
      </c>
      <c r="N22" s="110">
        <f>IFERROR(Z22/SUMIFS(Raw!S$5:S$2026,Raw!$B$5:$B$2026,$B22,Raw!$C$5:$C$2026,$C22,Raw!$F$5:$F$2026,$B$5),"-")</f>
        <v>1.0899041873669268</v>
      </c>
      <c r="O22" s="110">
        <f>IFERROR(AA22/SUMIFS(Raw!T$5:T$2026,Raw!$B$5:$B$2026,$B22,Raw!$C$5:$C$2026,$C22,Raw!$F$5:$F$2026,$B$5),"-")</f>
        <v>1.0773244438002754</v>
      </c>
      <c r="Q22" s="31">
        <f>IFERROR(INDEX(Raw!$H$6:$CC$2026,MATCH($B22&amp;$C22&amp;$B$5,Raw!$A$6:$A$2026,0),MATCH(Q$5,Raw!$H$5:$CC$5,0)),"-")</f>
        <v>113393</v>
      </c>
      <c r="R22" s="31">
        <f>IFERROR(INDEX(Raw!$H$6:$CC$2026,MATCH($B22&amp;$C22&amp;$B$5,Raw!$A$6:$A$2026,0),MATCH(R$5,Raw!$H$5:$CC$5,0)),"-")</f>
        <v>76968</v>
      </c>
      <c r="S22" s="31">
        <f>IFERROR(INDEX(Raw!$H$6:$CC$2026,MATCH($B22&amp;$C22&amp;$B$5,Raw!$A$6:$A$2026,0),MATCH(S$5,Raw!$H$5:$CC$5,0)),"-")</f>
        <v>490833</v>
      </c>
      <c r="T22" s="31">
        <f>IFERROR(INDEX(Raw!$H$6:$CC$2026,MATCH($B22&amp;$C22&amp;$B$5,Raw!$A$6:$A$2026,0),MATCH(T$5,Raw!$H$5:$CC$5,0)),"-")</f>
        <v>273962</v>
      </c>
      <c r="U22" s="31">
        <f>IFERROR(INDEX(Raw!$H$6:$CC$2026,MATCH($B22&amp;$C22&amp;$B$5,Raw!$A$6:$A$2026,0),MATCH(U$5,Raw!$H$5:$CC$5,0)),"-")</f>
        <v>22611</v>
      </c>
      <c r="V22" s="31"/>
      <c r="W22" s="31">
        <f>IFERROR(INDEX(Raw!$H$6:$CC$2026,MATCH($B22&amp;$C22&amp;$B$5,Raw!$A$6:$A$2026,0),MATCH(W$5,Raw!$H$5:$CC$5,0)),"-")</f>
        <v>87000</v>
      </c>
      <c r="X22" s="31">
        <f>IFERROR(INDEX(Raw!$H$6:$CC$2026,MATCH($B22&amp;$C22&amp;$B$5,Raw!$A$6:$A$2026,0),MATCH(X$5,Raw!$H$5:$CC$5,0)),"-")</f>
        <v>62215</v>
      </c>
      <c r="Y22" s="31">
        <f>IFERROR(INDEX(Raw!$H$6:$CC$2026,MATCH($B22&amp;$C22&amp;$B$5,Raw!$A$6:$A$2026,0),MATCH(Y$5,Raw!$H$5:$CC$5,0)),"-")</f>
        <v>395097</v>
      </c>
      <c r="Z22" s="31">
        <f>IFERROR(INDEX(Raw!$H$6:$CC$2026,MATCH($B22&amp;$C22&amp;$B$5,Raw!$A$6:$A$2026,0),MATCH(Z$5,Raw!$H$5:$CC$5,0)),"-")</f>
        <v>184281</v>
      </c>
      <c r="AA22" s="31">
        <f>IFERROR(INDEX(Raw!$H$6:$CC$2026,MATCH($B22&amp;$C22&amp;$B$5,Raw!$A$6:$A$2026,0),MATCH(AA$5,Raw!$H$5:$CC$5,0)),"-")</f>
        <v>14866</v>
      </c>
    </row>
    <row r="23" spans="1:27" s="11" customFormat="1" ht="18" x14ac:dyDescent="0.25">
      <c r="A23" s="82"/>
      <c r="B23" s="16" t="str">
        <f t="shared" si="2"/>
        <v>2018-19</v>
      </c>
      <c r="C23" s="7" t="s">
        <v>574</v>
      </c>
      <c r="D23" s="148"/>
      <c r="E23" s="106" t="str">
        <f>IFERROR(Q23/SUMIFS(Raw!P$5:P$2026,Raw!$B$5:$B$2026,$B23,Raw!$C$5:$C$2026,$C23,Raw!$F$5:$F$2026,$B$5),"-")</f>
        <v>-</v>
      </c>
      <c r="F23" s="110" t="str">
        <f>IFERROR(R23/SUMIFS(Raw!Q$5:Q$2026,Raw!$B$5:$B$2026,$B23,Raw!$C$5:$C$2026,$C23,Raw!$F$5:$F$2026,$B$5),"-")</f>
        <v>-</v>
      </c>
      <c r="G23" s="110" t="str">
        <f>IFERROR(S23/SUMIFS(Raw!R$5:R$2026,Raw!$B$5:$B$2026,$B23,Raw!$C$5:$C$2026,$C23,Raw!$F$5:$F$2026,$B$5),"-")</f>
        <v>-</v>
      </c>
      <c r="H23" s="110" t="str">
        <f>IFERROR(T23/SUMIFS(Raw!S$5:S$2026,Raw!$B$5:$B$2026,$B23,Raw!$C$5:$C$2026,$C23,Raw!$F$5:$F$2026,$B$5),"-")</f>
        <v>-</v>
      </c>
      <c r="I23" s="110" t="str">
        <f>IFERROR(U23/SUMIFS(Raw!T$5:T$2026,Raw!$B$5:$B$2026,$B23,Raw!$C$5:$C$2026,$C23,Raw!$F$5:$F$2026,$B$5),"-")</f>
        <v>-</v>
      </c>
      <c r="J23" s="110"/>
      <c r="K23" s="110" t="str">
        <f>IFERROR(W23/SUMIFS(Raw!P$5:P$2026,Raw!$B$5:$B$2026,$B23,Raw!$C$5:$C$2026,$C23,Raw!$F$5:$F$2026,$B$5),"-")</f>
        <v>-</v>
      </c>
      <c r="L23" s="110" t="str">
        <f>IFERROR(X23/SUMIFS(Raw!Q$5:Q$2026,Raw!$B$5:$B$2026,$B23,Raw!$C$5:$C$2026,$C23,Raw!$F$5:$F$2026,$B$5),"-")</f>
        <v>-</v>
      </c>
      <c r="M23" s="110" t="str">
        <f>IFERROR(Y23/SUMIFS(Raw!R$5:R$2026,Raw!$B$5:$B$2026,$B23,Raw!$C$5:$C$2026,$C23,Raw!$F$5:$F$2026,$B$5),"-")</f>
        <v>-</v>
      </c>
      <c r="N23" s="110" t="str">
        <f>IFERROR(Z23/SUMIFS(Raw!S$5:S$2026,Raw!$B$5:$B$2026,$B23,Raw!$C$5:$C$2026,$C23,Raw!$F$5:$F$2026,$B$5),"-")</f>
        <v>-</v>
      </c>
      <c r="O23" s="110" t="str">
        <f>IFERROR(AA23/SUMIFS(Raw!T$5:T$2026,Raw!$B$5:$B$2026,$B23,Raw!$C$5:$C$2026,$C23,Raw!$F$5:$F$2026,$B$5),"-")</f>
        <v>-</v>
      </c>
      <c r="P23" s="8"/>
      <c r="Q23" s="31" t="str">
        <f>IFERROR(INDEX(Raw!$H$6:$CC$2026,MATCH($B23&amp;$C23&amp;$B$5,Raw!$A$6:$A$2026,0),MATCH(Q$5,Raw!$H$5:$CC$5,0)),"-")</f>
        <v>-</v>
      </c>
      <c r="R23" s="31" t="str">
        <f>IFERROR(INDEX(Raw!$H$6:$CC$2026,MATCH($B23&amp;$C23&amp;$B$5,Raw!$A$6:$A$2026,0),MATCH(R$5,Raw!$H$5:$CC$5,0)),"-")</f>
        <v>-</v>
      </c>
      <c r="S23" s="31" t="str">
        <f>IFERROR(INDEX(Raw!$H$6:$CC$2026,MATCH($B23&amp;$C23&amp;$B$5,Raw!$A$6:$A$2026,0),MATCH(S$5,Raw!$H$5:$CC$5,0)),"-")</f>
        <v>-</v>
      </c>
      <c r="T23" s="31" t="str">
        <f>IFERROR(INDEX(Raw!$H$6:$CC$2026,MATCH($B23&amp;$C23&amp;$B$5,Raw!$A$6:$A$2026,0),MATCH(T$5,Raw!$H$5:$CC$5,0)),"-")</f>
        <v>-</v>
      </c>
      <c r="U23" s="31" t="str">
        <f>IFERROR(INDEX(Raw!$H$6:$CC$2026,MATCH($B23&amp;$C23&amp;$B$5,Raw!$A$6:$A$2026,0),MATCH(U$5,Raw!$H$5:$CC$5,0)),"-")</f>
        <v>-</v>
      </c>
      <c r="V23" s="31"/>
      <c r="W23" s="31" t="str">
        <f>IFERROR(INDEX(Raw!$H$6:$CC$2026,MATCH($B23&amp;$C23&amp;$B$5,Raw!$A$6:$A$2026,0),MATCH(W$5,Raw!$H$5:$CC$5,0)),"-")</f>
        <v>-</v>
      </c>
      <c r="X23" s="31" t="str">
        <f>IFERROR(INDEX(Raw!$H$6:$CC$2026,MATCH($B23&amp;$C23&amp;$B$5,Raw!$A$6:$A$2026,0),MATCH(X$5,Raw!$H$5:$CC$5,0)),"-")</f>
        <v>-</v>
      </c>
      <c r="Y23" s="31" t="str">
        <f>IFERROR(INDEX(Raw!$H$6:$CC$2026,MATCH($B23&amp;$C23&amp;$B$5,Raw!$A$6:$A$2026,0),MATCH(Y$5,Raw!$H$5:$CC$5,0)),"-")</f>
        <v>-</v>
      </c>
      <c r="Z23" s="31" t="str">
        <f>IFERROR(INDEX(Raw!$H$6:$CC$2026,MATCH($B23&amp;$C23&amp;$B$5,Raw!$A$6:$A$2026,0),MATCH(Z$5,Raw!$H$5:$CC$5,0)),"-")</f>
        <v>-</v>
      </c>
      <c r="AA23" s="31" t="str">
        <f>IFERROR(INDEX(Raw!$H$6:$CC$2026,MATCH($B23&amp;$C23&amp;$B$5,Raw!$A$6:$A$2026,0),MATCH(AA$5,Raw!$H$5:$CC$5,0)),"-")</f>
        <v>-</v>
      </c>
    </row>
    <row r="24" spans="1:27" s="11" customFormat="1" x14ac:dyDescent="0.2">
      <c r="A24" s="82"/>
      <c r="B24" s="16" t="str">
        <f t="shared" si="2"/>
        <v>2018-19</v>
      </c>
      <c r="C24" s="34" t="s">
        <v>575</v>
      </c>
      <c r="D24" s="146"/>
      <c r="E24" s="106" t="str">
        <f>IFERROR(Q24/SUMIFS(Raw!P$5:P$2026,Raw!$B$5:$B$2026,$B24,Raw!$C$5:$C$2026,$C24,Raw!$F$5:$F$2026,$B$5),"-")</f>
        <v>-</v>
      </c>
      <c r="F24" s="110" t="str">
        <f>IFERROR(R24/SUMIFS(Raw!Q$5:Q$2026,Raw!$B$5:$B$2026,$B24,Raw!$C$5:$C$2026,$C24,Raw!$F$5:$F$2026,$B$5),"-")</f>
        <v>-</v>
      </c>
      <c r="G24" s="110" t="str">
        <f>IFERROR(S24/SUMIFS(Raw!R$5:R$2026,Raw!$B$5:$B$2026,$B24,Raw!$C$5:$C$2026,$C24,Raw!$F$5:$F$2026,$B$5),"-")</f>
        <v>-</v>
      </c>
      <c r="H24" s="110" t="str">
        <f>IFERROR(T24/SUMIFS(Raw!S$5:S$2026,Raw!$B$5:$B$2026,$B24,Raw!$C$5:$C$2026,$C24,Raw!$F$5:$F$2026,$B$5),"-")</f>
        <v>-</v>
      </c>
      <c r="I24" s="110" t="str">
        <f>IFERROR(U24/SUMIFS(Raw!T$5:T$2026,Raw!$B$5:$B$2026,$B24,Raw!$C$5:$C$2026,$C24,Raw!$F$5:$F$2026,$B$5),"-")</f>
        <v>-</v>
      </c>
      <c r="J24" s="110"/>
      <c r="K24" s="110" t="str">
        <f>IFERROR(W24/SUMIFS(Raw!P$5:P$2026,Raw!$B$5:$B$2026,$B24,Raw!$C$5:$C$2026,$C24,Raw!$F$5:$F$2026,$B$5),"-")</f>
        <v>-</v>
      </c>
      <c r="L24" s="110" t="str">
        <f>IFERROR(X24/SUMIFS(Raw!Q$5:Q$2026,Raw!$B$5:$B$2026,$B24,Raw!$C$5:$C$2026,$C24,Raw!$F$5:$F$2026,$B$5),"-")</f>
        <v>-</v>
      </c>
      <c r="M24" s="110" t="str">
        <f>IFERROR(Y24/SUMIFS(Raw!R$5:R$2026,Raw!$B$5:$B$2026,$B24,Raw!$C$5:$C$2026,$C24,Raw!$F$5:$F$2026,$B$5),"-")</f>
        <v>-</v>
      </c>
      <c r="N24" s="110" t="str">
        <f>IFERROR(Z24/SUMIFS(Raw!S$5:S$2026,Raw!$B$5:$B$2026,$B24,Raw!$C$5:$C$2026,$C24,Raw!$F$5:$F$2026,$B$5),"-")</f>
        <v>-</v>
      </c>
      <c r="O24" s="110" t="str">
        <f>IFERROR(AA24/SUMIFS(Raw!T$5:T$2026,Raw!$B$5:$B$2026,$B24,Raw!$C$5:$C$2026,$C24,Raw!$F$5:$F$2026,$B$5),"-")</f>
        <v>-</v>
      </c>
      <c r="Q24" s="31" t="str">
        <f>IFERROR(INDEX(Raw!$H$6:$CC$2026,MATCH($B24&amp;$C24&amp;$B$5,Raw!$A$6:$A$2026,0),MATCH(Q$5,Raw!$H$5:$CC$5,0)),"-")</f>
        <v>-</v>
      </c>
      <c r="R24" s="31" t="str">
        <f>IFERROR(INDEX(Raw!$H$6:$CC$2026,MATCH($B24&amp;$C24&amp;$B$5,Raw!$A$6:$A$2026,0),MATCH(R$5,Raw!$H$5:$CC$5,0)),"-")</f>
        <v>-</v>
      </c>
      <c r="S24" s="31" t="str">
        <f>IFERROR(INDEX(Raw!$H$6:$CC$2026,MATCH($B24&amp;$C24&amp;$B$5,Raw!$A$6:$A$2026,0),MATCH(S$5,Raw!$H$5:$CC$5,0)),"-")</f>
        <v>-</v>
      </c>
      <c r="T24" s="31" t="str">
        <f>IFERROR(INDEX(Raw!$H$6:$CC$2026,MATCH($B24&amp;$C24&amp;$B$5,Raw!$A$6:$A$2026,0),MATCH(T$5,Raw!$H$5:$CC$5,0)),"-")</f>
        <v>-</v>
      </c>
      <c r="U24" s="31" t="str">
        <f>IFERROR(INDEX(Raw!$H$6:$CC$2026,MATCH($B24&amp;$C24&amp;$B$5,Raw!$A$6:$A$2026,0),MATCH(U$5,Raw!$H$5:$CC$5,0)),"-")</f>
        <v>-</v>
      </c>
      <c r="V24" s="31"/>
      <c r="W24" s="31" t="str">
        <f>IFERROR(INDEX(Raw!$H$6:$CC$2026,MATCH($B24&amp;$C24&amp;$B$5,Raw!$A$6:$A$2026,0),MATCH(W$5,Raw!$H$5:$CC$5,0)),"-")</f>
        <v>-</v>
      </c>
      <c r="X24" s="31" t="str">
        <f>IFERROR(INDEX(Raw!$H$6:$CC$2026,MATCH($B24&amp;$C24&amp;$B$5,Raw!$A$6:$A$2026,0),MATCH(X$5,Raw!$H$5:$CC$5,0)),"-")</f>
        <v>-</v>
      </c>
      <c r="Y24" s="31" t="str">
        <f>IFERROR(INDEX(Raw!$H$6:$CC$2026,MATCH($B24&amp;$C24&amp;$B$5,Raw!$A$6:$A$2026,0),MATCH(Y$5,Raw!$H$5:$CC$5,0)),"-")</f>
        <v>-</v>
      </c>
      <c r="Z24" s="31" t="str">
        <f>IFERROR(INDEX(Raw!$H$6:$CC$2026,MATCH($B24&amp;$C24&amp;$B$5,Raw!$A$6:$A$2026,0),MATCH(Z$5,Raw!$H$5:$CC$5,0)),"-")</f>
        <v>-</v>
      </c>
      <c r="AA24" s="31" t="str">
        <f>IFERROR(INDEX(Raw!$H$6:$CC$2026,MATCH($B24&amp;$C24&amp;$B$5,Raw!$A$6:$A$2026,0),MATCH(AA$5,Raw!$H$5:$CC$5,0)),"-")</f>
        <v>-</v>
      </c>
    </row>
    <row r="25" spans="1:27" x14ac:dyDescent="0.2">
      <c r="A25" s="82"/>
      <c r="B25" s="16" t="str">
        <f t="shared" si="2"/>
        <v>2018-19</v>
      </c>
      <c r="C25" s="7" t="s">
        <v>576</v>
      </c>
      <c r="D25" s="146"/>
      <c r="E25" s="106" t="str">
        <f>IFERROR(Q25/SUMIFS(Raw!P$5:P$2026,Raw!$B$5:$B$2026,$B25,Raw!$C$5:$C$2026,$C25,Raw!$F$5:$F$2026,$B$5),"-")</f>
        <v>-</v>
      </c>
      <c r="F25" s="110" t="str">
        <f>IFERROR(R25/SUMIFS(Raw!Q$5:Q$2026,Raw!$B$5:$B$2026,$B25,Raw!$C$5:$C$2026,$C25,Raw!$F$5:$F$2026,$B$5),"-")</f>
        <v>-</v>
      </c>
      <c r="G25" s="110" t="str">
        <f>IFERROR(S25/SUMIFS(Raw!R$5:R$2026,Raw!$B$5:$B$2026,$B25,Raw!$C$5:$C$2026,$C25,Raw!$F$5:$F$2026,$B$5),"-")</f>
        <v>-</v>
      </c>
      <c r="H25" s="110" t="str">
        <f>IFERROR(T25/SUMIFS(Raw!S$5:S$2026,Raw!$B$5:$B$2026,$B25,Raw!$C$5:$C$2026,$C25,Raw!$F$5:$F$2026,$B$5),"-")</f>
        <v>-</v>
      </c>
      <c r="I25" s="110" t="str">
        <f>IFERROR(U25/SUMIFS(Raw!T$5:T$2026,Raw!$B$5:$B$2026,$B25,Raw!$C$5:$C$2026,$C25,Raw!$F$5:$F$2026,$B$5),"-")</f>
        <v>-</v>
      </c>
      <c r="J25" s="110"/>
      <c r="K25" s="110" t="str">
        <f>IFERROR(W25/SUMIFS(Raw!P$5:P$2026,Raw!$B$5:$B$2026,$B25,Raw!$C$5:$C$2026,$C25,Raw!$F$5:$F$2026,$B$5),"-")</f>
        <v>-</v>
      </c>
      <c r="L25" s="110" t="str">
        <f>IFERROR(X25/SUMIFS(Raw!Q$5:Q$2026,Raw!$B$5:$B$2026,$B25,Raw!$C$5:$C$2026,$C25,Raw!$F$5:$F$2026,$B$5),"-")</f>
        <v>-</v>
      </c>
      <c r="M25" s="110" t="str">
        <f>IFERROR(Y25/SUMIFS(Raw!R$5:R$2026,Raw!$B$5:$B$2026,$B25,Raw!$C$5:$C$2026,$C25,Raw!$F$5:$F$2026,$B$5),"-")</f>
        <v>-</v>
      </c>
      <c r="N25" s="110" t="str">
        <f>IFERROR(Z25/SUMIFS(Raw!S$5:S$2026,Raw!$B$5:$B$2026,$B25,Raw!$C$5:$C$2026,$C25,Raw!$F$5:$F$2026,$B$5),"-")</f>
        <v>-</v>
      </c>
      <c r="O25" s="110" t="str">
        <f>IFERROR(AA25/SUMIFS(Raw!T$5:T$2026,Raw!$B$5:$B$2026,$B25,Raw!$C$5:$C$2026,$C25,Raw!$F$5:$F$2026,$B$5),"-")</f>
        <v>-</v>
      </c>
      <c r="Q25" s="31" t="str">
        <f>IFERROR(INDEX(Raw!$H$6:$CC$2026,MATCH($B25&amp;$C25&amp;$B$5,Raw!$A$6:$A$2026,0),MATCH(Q$5,Raw!$H$5:$CC$5,0)),"-")</f>
        <v>-</v>
      </c>
      <c r="R25" s="31" t="str">
        <f>IFERROR(INDEX(Raw!$H$6:$CC$2026,MATCH($B25&amp;$C25&amp;$B$5,Raw!$A$6:$A$2026,0),MATCH(R$5,Raw!$H$5:$CC$5,0)),"-")</f>
        <v>-</v>
      </c>
      <c r="S25" s="31" t="str">
        <f>IFERROR(INDEX(Raw!$H$6:$CC$2026,MATCH($B25&amp;$C25&amp;$B$5,Raw!$A$6:$A$2026,0),MATCH(S$5,Raw!$H$5:$CC$5,0)),"-")</f>
        <v>-</v>
      </c>
      <c r="T25" s="31" t="str">
        <f>IFERROR(INDEX(Raw!$H$6:$CC$2026,MATCH($B25&amp;$C25&amp;$B$5,Raw!$A$6:$A$2026,0),MATCH(T$5,Raw!$H$5:$CC$5,0)),"-")</f>
        <v>-</v>
      </c>
      <c r="U25" s="31" t="str">
        <f>IFERROR(INDEX(Raw!$H$6:$CC$2026,MATCH($B25&amp;$C25&amp;$B$5,Raw!$A$6:$A$2026,0),MATCH(U$5,Raw!$H$5:$CC$5,0)),"-")</f>
        <v>-</v>
      </c>
      <c r="V25" s="31"/>
      <c r="W25" s="31" t="str">
        <f>IFERROR(INDEX(Raw!$H$6:$CC$2026,MATCH($B25&amp;$C25&amp;$B$5,Raw!$A$6:$A$2026,0),MATCH(W$5,Raw!$H$5:$CC$5,0)),"-")</f>
        <v>-</v>
      </c>
      <c r="X25" s="31" t="str">
        <f>IFERROR(INDEX(Raw!$H$6:$CC$2026,MATCH($B25&amp;$C25&amp;$B$5,Raw!$A$6:$A$2026,0),MATCH(X$5,Raw!$H$5:$CC$5,0)),"-")</f>
        <v>-</v>
      </c>
      <c r="Y25" s="31" t="str">
        <f>IFERROR(INDEX(Raw!$H$6:$CC$2026,MATCH($B25&amp;$C25&amp;$B$5,Raw!$A$6:$A$2026,0),MATCH(Y$5,Raw!$H$5:$CC$5,0)),"-")</f>
        <v>-</v>
      </c>
      <c r="Z25" s="31" t="str">
        <f>IFERROR(INDEX(Raw!$H$6:$CC$2026,MATCH($B25&amp;$C25&amp;$B$5,Raw!$A$6:$A$2026,0),MATCH(Z$5,Raw!$H$5:$CC$5,0)),"-")</f>
        <v>-</v>
      </c>
      <c r="AA25" s="31" t="str">
        <f>IFERROR(INDEX(Raw!$H$6:$CC$2026,MATCH($B25&amp;$C25&amp;$B$5,Raw!$A$6:$A$2026,0),MATCH(AA$5,Raw!$H$5:$CC$5,0)),"-")</f>
        <v>-</v>
      </c>
    </row>
    <row r="26" spans="1:27" ht="18" x14ac:dyDescent="0.25">
      <c r="A26" s="82"/>
      <c r="B26" s="16" t="str">
        <f t="shared" si="2"/>
        <v>2018-19</v>
      </c>
      <c r="C26" s="7" t="s">
        <v>577</v>
      </c>
      <c r="D26" s="148"/>
      <c r="E26" s="106" t="str">
        <f>IFERROR(Q26/SUMIFS(Raw!P$5:P$2026,Raw!$B$5:$B$2026,$B26,Raw!$C$5:$C$2026,$C26,Raw!$F$5:$F$2026,$B$5),"-")</f>
        <v>-</v>
      </c>
      <c r="F26" s="110" t="str">
        <f>IFERROR(R26/SUMIFS(Raw!Q$5:Q$2026,Raw!$B$5:$B$2026,$B26,Raw!$C$5:$C$2026,$C26,Raw!$F$5:$F$2026,$B$5),"-")</f>
        <v>-</v>
      </c>
      <c r="G26" s="110" t="str">
        <f>IFERROR(S26/SUMIFS(Raw!R$5:R$2026,Raw!$B$5:$B$2026,$B26,Raw!$C$5:$C$2026,$C26,Raw!$F$5:$F$2026,$B$5),"-")</f>
        <v>-</v>
      </c>
      <c r="H26" s="110" t="str">
        <f>IFERROR(T26/SUMIFS(Raw!S$5:S$2026,Raw!$B$5:$B$2026,$B26,Raw!$C$5:$C$2026,$C26,Raw!$F$5:$F$2026,$B$5),"-")</f>
        <v>-</v>
      </c>
      <c r="I26" s="110" t="str">
        <f>IFERROR(U26/SUMIFS(Raw!T$5:T$2026,Raw!$B$5:$B$2026,$B26,Raw!$C$5:$C$2026,$C26,Raw!$F$5:$F$2026,$B$5),"-")</f>
        <v>-</v>
      </c>
      <c r="J26" s="110"/>
      <c r="K26" s="110" t="str">
        <f>IFERROR(W26/SUMIFS(Raw!P$5:P$2026,Raw!$B$5:$B$2026,$B26,Raw!$C$5:$C$2026,$C26,Raw!$F$5:$F$2026,$B$5),"-")</f>
        <v>-</v>
      </c>
      <c r="L26" s="110" t="str">
        <f>IFERROR(X26/SUMIFS(Raw!Q$5:Q$2026,Raw!$B$5:$B$2026,$B26,Raw!$C$5:$C$2026,$C26,Raw!$F$5:$F$2026,$B$5),"-")</f>
        <v>-</v>
      </c>
      <c r="M26" s="110" t="str">
        <f>IFERROR(Y26/SUMIFS(Raw!R$5:R$2026,Raw!$B$5:$B$2026,$B26,Raw!$C$5:$C$2026,$C26,Raw!$F$5:$F$2026,$B$5),"-")</f>
        <v>-</v>
      </c>
      <c r="N26" s="110" t="str">
        <f>IFERROR(Z26/SUMIFS(Raw!S$5:S$2026,Raw!$B$5:$B$2026,$B26,Raw!$C$5:$C$2026,$C26,Raw!$F$5:$F$2026,$B$5),"-")</f>
        <v>-</v>
      </c>
      <c r="O26" s="110" t="str">
        <f>IFERROR(AA26/SUMIFS(Raw!T$5:T$2026,Raw!$B$5:$B$2026,$B26,Raw!$C$5:$C$2026,$C26,Raw!$F$5:$F$2026,$B$5),"-")</f>
        <v>-</v>
      </c>
      <c r="P26" s="11"/>
      <c r="Q26" s="31" t="str">
        <f>IFERROR(INDEX(Raw!$H$6:$CC$2026,MATCH($B26&amp;$C26&amp;$B$5,Raw!$A$6:$A$2026,0),MATCH(Q$5,Raw!$H$5:$CC$5,0)),"-")</f>
        <v>-</v>
      </c>
      <c r="R26" s="31" t="str">
        <f>IFERROR(INDEX(Raw!$H$6:$CC$2026,MATCH($B26&amp;$C26&amp;$B$5,Raw!$A$6:$A$2026,0),MATCH(R$5,Raw!$H$5:$CC$5,0)),"-")</f>
        <v>-</v>
      </c>
      <c r="S26" s="31" t="str">
        <f>IFERROR(INDEX(Raw!$H$6:$CC$2026,MATCH($B26&amp;$C26&amp;$B$5,Raw!$A$6:$A$2026,0),MATCH(S$5,Raw!$H$5:$CC$5,0)),"-")</f>
        <v>-</v>
      </c>
      <c r="T26" s="31" t="str">
        <f>IFERROR(INDEX(Raw!$H$6:$CC$2026,MATCH($B26&amp;$C26&amp;$B$5,Raw!$A$6:$A$2026,0),MATCH(T$5,Raw!$H$5:$CC$5,0)),"-")</f>
        <v>-</v>
      </c>
      <c r="U26" s="31" t="str">
        <f>IFERROR(INDEX(Raw!$H$6:$CC$2026,MATCH($B26&amp;$C26&amp;$B$5,Raw!$A$6:$A$2026,0),MATCH(U$5,Raw!$H$5:$CC$5,0)),"-")</f>
        <v>-</v>
      </c>
      <c r="V26" s="31"/>
      <c r="W26" s="31" t="str">
        <f>IFERROR(INDEX(Raw!$H$6:$CC$2026,MATCH($B26&amp;$C26&amp;$B$5,Raw!$A$6:$A$2026,0),MATCH(W$5,Raw!$H$5:$CC$5,0)),"-")</f>
        <v>-</v>
      </c>
      <c r="X26" s="31" t="str">
        <f>IFERROR(INDEX(Raw!$H$6:$CC$2026,MATCH($B26&amp;$C26&amp;$B$5,Raw!$A$6:$A$2026,0),MATCH(X$5,Raw!$H$5:$CC$5,0)),"-")</f>
        <v>-</v>
      </c>
      <c r="Y26" s="31" t="str">
        <f>IFERROR(INDEX(Raw!$H$6:$CC$2026,MATCH($B26&amp;$C26&amp;$B$5,Raw!$A$6:$A$2026,0),MATCH(Y$5,Raw!$H$5:$CC$5,0)),"-")</f>
        <v>-</v>
      </c>
      <c r="Z26" s="31" t="str">
        <f>IFERROR(INDEX(Raw!$H$6:$CC$2026,MATCH($B26&amp;$C26&amp;$B$5,Raw!$A$6:$A$2026,0),MATCH(Z$5,Raw!$H$5:$CC$5,0)),"-")</f>
        <v>-</v>
      </c>
      <c r="AA26" s="31" t="str">
        <f>IFERROR(INDEX(Raw!$H$6:$CC$2026,MATCH($B26&amp;$C26&amp;$B$5,Raw!$A$6:$A$2026,0),MATCH(AA$5,Raw!$H$5:$CC$5,0)),"-")</f>
        <v>-</v>
      </c>
    </row>
    <row r="27" spans="1:27" x14ac:dyDescent="0.2">
      <c r="A27" s="82"/>
      <c r="B27" s="16" t="str">
        <f t="shared" si="2"/>
        <v>2018-19</v>
      </c>
      <c r="C27" s="7" t="s">
        <v>578</v>
      </c>
      <c r="D27" s="146"/>
      <c r="E27" s="106" t="str">
        <f>IFERROR(Q27/SUMIFS(Raw!P$5:P$2026,Raw!$B$5:$B$2026,$B27,Raw!$C$5:$C$2026,$C27,Raw!$F$5:$F$2026,$B$5),"-")</f>
        <v>-</v>
      </c>
      <c r="F27" s="110" t="str">
        <f>IFERROR(R27/SUMIFS(Raw!Q$5:Q$2026,Raw!$B$5:$B$2026,$B27,Raw!$C$5:$C$2026,$C27,Raw!$F$5:$F$2026,$B$5),"-")</f>
        <v>-</v>
      </c>
      <c r="G27" s="110" t="str">
        <f>IFERROR(S27/SUMIFS(Raw!R$5:R$2026,Raw!$B$5:$B$2026,$B27,Raw!$C$5:$C$2026,$C27,Raw!$F$5:$F$2026,$B$5),"-")</f>
        <v>-</v>
      </c>
      <c r="H27" s="110" t="str">
        <f>IFERROR(T27/SUMIFS(Raw!S$5:S$2026,Raw!$B$5:$B$2026,$B27,Raw!$C$5:$C$2026,$C27,Raw!$F$5:$F$2026,$B$5),"-")</f>
        <v>-</v>
      </c>
      <c r="I27" s="110" t="str">
        <f>IFERROR(U27/SUMIFS(Raw!T$5:T$2026,Raw!$B$5:$B$2026,$B27,Raw!$C$5:$C$2026,$C27,Raw!$F$5:$F$2026,$B$5),"-")</f>
        <v>-</v>
      </c>
      <c r="J27" s="110"/>
      <c r="K27" s="110" t="str">
        <f>IFERROR(W27/SUMIFS(Raw!P$5:P$2026,Raw!$B$5:$B$2026,$B27,Raw!$C$5:$C$2026,$C27,Raw!$F$5:$F$2026,$B$5),"-")</f>
        <v>-</v>
      </c>
      <c r="L27" s="110" t="str">
        <f>IFERROR(X27/SUMIFS(Raw!Q$5:Q$2026,Raw!$B$5:$B$2026,$B27,Raw!$C$5:$C$2026,$C27,Raw!$F$5:$F$2026,$B$5),"-")</f>
        <v>-</v>
      </c>
      <c r="M27" s="110" t="str">
        <f>IFERROR(Y27/SUMIFS(Raw!R$5:R$2026,Raw!$B$5:$B$2026,$B27,Raw!$C$5:$C$2026,$C27,Raw!$F$5:$F$2026,$B$5),"-")</f>
        <v>-</v>
      </c>
      <c r="N27" s="110" t="str">
        <f>IFERROR(Z27/SUMIFS(Raw!S$5:S$2026,Raw!$B$5:$B$2026,$B27,Raw!$C$5:$C$2026,$C27,Raw!$F$5:$F$2026,$B$5),"-")</f>
        <v>-</v>
      </c>
      <c r="O27" s="110" t="str">
        <f>IFERROR(AA27/SUMIFS(Raw!T$5:T$2026,Raw!$B$5:$B$2026,$B27,Raw!$C$5:$C$2026,$C27,Raw!$F$5:$F$2026,$B$5),"-")</f>
        <v>-</v>
      </c>
      <c r="Q27" s="31" t="str">
        <f>IFERROR(INDEX(Raw!$H$6:$CC$2026,MATCH($B27&amp;$C27&amp;$B$5,Raw!$A$6:$A$2026,0),MATCH(Q$5,Raw!$H$5:$CC$5,0)),"-")</f>
        <v>-</v>
      </c>
      <c r="R27" s="31" t="str">
        <f>IFERROR(INDEX(Raw!$H$6:$CC$2026,MATCH($B27&amp;$C27&amp;$B$5,Raw!$A$6:$A$2026,0),MATCH(R$5,Raw!$H$5:$CC$5,0)),"-")</f>
        <v>-</v>
      </c>
      <c r="S27" s="31" t="str">
        <f>IFERROR(INDEX(Raw!$H$6:$CC$2026,MATCH($B27&amp;$C27&amp;$B$5,Raw!$A$6:$A$2026,0),MATCH(S$5,Raw!$H$5:$CC$5,0)),"-")</f>
        <v>-</v>
      </c>
      <c r="T27" s="31" t="str">
        <f>IFERROR(INDEX(Raw!$H$6:$CC$2026,MATCH($B27&amp;$C27&amp;$B$5,Raw!$A$6:$A$2026,0),MATCH(T$5,Raw!$H$5:$CC$5,0)),"-")</f>
        <v>-</v>
      </c>
      <c r="U27" s="31" t="str">
        <f>IFERROR(INDEX(Raw!$H$6:$CC$2026,MATCH($B27&amp;$C27&amp;$B$5,Raw!$A$6:$A$2026,0),MATCH(U$5,Raw!$H$5:$CC$5,0)),"-")</f>
        <v>-</v>
      </c>
      <c r="V27" s="31"/>
      <c r="W27" s="31" t="str">
        <f>IFERROR(INDEX(Raw!$H$6:$CC$2026,MATCH($B27&amp;$C27&amp;$B$5,Raw!$A$6:$A$2026,0),MATCH(W$5,Raw!$H$5:$CC$5,0)),"-")</f>
        <v>-</v>
      </c>
      <c r="X27" s="31" t="str">
        <f>IFERROR(INDEX(Raw!$H$6:$CC$2026,MATCH($B27&amp;$C27&amp;$B$5,Raw!$A$6:$A$2026,0),MATCH(X$5,Raw!$H$5:$CC$5,0)),"-")</f>
        <v>-</v>
      </c>
      <c r="Y27" s="31" t="str">
        <f>IFERROR(INDEX(Raw!$H$6:$CC$2026,MATCH($B27&amp;$C27&amp;$B$5,Raw!$A$6:$A$2026,0),MATCH(Y$5,Raw!$H$5:$CC$5,0)),"-")</f>
        <v>-</v>
      </c>
      <c r="Z27" s="31" t="str">
        <f>IFERROR(INDEX(Raw!$H$6:$CC$2026,MATCH($B27&amp;$C27&amp;$B$5,Raw!$A$6:$A$2026,0),MATCH(Z$5,Raw!$H$5:$CC$5,0)),"-")</f>
        <v>-</v>
      </c>
      <c r="AA27" s="31" t="str">
        <f>IFERROR(INDEX(Raw!$H$6:$CC$2026,MATCH($B27&amp;$C27&amp;$B$5,Raw!$A$6:$A$2026,0),MATCH(AA$5,Raw!$H$5:$CC$5,0)),"-")</f>
        <v>-</v>
      </c>
    </row>
    <row r="28" spans="1:27" collapsed="1" x14ac:dyDescent="0.2">
      <c r="A28" s="82"/>
      <c r="B28" s="17" t="str">
        <f t="shared" si="2"/>
        <v>2018-19</v>
      </c>
      <c r="C28" s="18" t="s">
        <v>579</v>
      </c>
      <c r="D28" s="118"/>
      <c r="E28" s="107" t="str">
        <f>IFERROR(Q28/SUMIFS(Raw!P$5:P$2026,Raw!$B$5:$B$2026,$B28,Raw!$C$5:$C$2026,$C28,Raw!$F$5:$F$2026,$B$5),"-")</f>
        <v>-</v>
      </c>
      <c r="F28" s="111" t="str">
        <f>IFERROR(R28/SUMIFS(Raw!Q$5:Q$2026,Raw!$B$5:$B$2026,$B28,Raw!$C$5:$C$2026,$C28,Raw!$F$5:$F$2026,$B$5),"-")</f>
        <v>-</v>
      </c>
      <c r="G28" s="111" t="str">
        <f>IFERROR(S28/SUMIFS(Raw!R$5:R$2026,Raw!$B$5:$B$2026,$B28,Raw!$C$5:$C$2026,$C28,Raw!$F$5:$F$2026,$B$5),"-")</f>
        <v>-</v>
      </c>
      <c r="H28" s="111" t="str">
        <f>IFERROR(T28/SUMIFS(Raw!S$5:S$2026,Raw!$B$5:$B$2026,$B28,Raw!$C$5:$C$2026,$C28,Raw!$F$5:$F$2026,$B$5),"-")</f>
        <v>-</v>
      </c>
      <c r="I28" s="111" t="str">
        <f>IFERROR(U28/SUMIFS(Raw!T$5:T$2026,Raw!$B$5:$B$2026,$B28,Raw!$C$5:$C$2026,$C28,Raw!$F$5:$F$2026,$B$5),"-")</f>
        <v>-</v>
      </c>
      <c r="J28" s="111"/>
      <c r="K28" s="111" t="str">
        <f>IFERROR(W28/SUMIFS(Raw!P$5:P$2026,Raw!$B$5:$B$2026,$B28,Raw!$C$5:$C$2026,$C28,Raw!$F$5:$F$2026,$B$5),"-")</f>
        <v>-</v>
      </c>
      <c r="L28" s="111" t="str">
        <f>IFERROR(X28/SUMIFS(Raw!Q$5:Q$2026,Raw!$B$5:$B$2026,$B28,Raw!$C$5:$C$2026,$C28,Raw!$F$5:$F$2026,$B$5),"-")</f>
        <v>-</v>
      </c>
      <c r="M28" s="111" t="str">
        <f>IFERROR(Y28/SUMIFS(Raw!R$5:R$2026,Raw!$B$5:$B$2026,$B28,Raw!$C$5:$C$2026,$C28,Raw!$F$5:$F$2026,$B$5),"-")</f>
        <v>-</v>
      </c>
      <c r="N28" s="111" t="str">
        <f>IFERROR(Z28/SUMIFS(Raw!S$5:S$2026,Raw!$B$5:$B$2026,$B28,Raw!$C$5:$C$2026,$C28,Raw!$F$5:$F$2026,$B$5),"-")</f>
        <v>-</v>
      </c>
      <c r="O28" s="111" t="str">
        <f>IFERROR(AA28/SUMIFS(Raw!T$5:T$2026,Raw!$B$5:$B$2026,$B28,Raw!$C$5:$C$2026,$C28,Raw!$F$5:$F$2026,$B$5),"-")</f>
        <v>-</v>
      </c>
      <c r="P28" s="91"/>
      <c r="Q28" s="32" t="str">
        <f>IFERROR(INDEX(Raw!$H$6:$CC$2026,MATCH($B28&amp;$C28&amp;$B$5,Raw!$A$6:$A$2026,0),MATCH(Q$5,Raw!$H$5:$CC$5,0)),"-")</f>
        <v>-</v>
      </c>
      <c r="R28" s="32" t="str">
        <f>IFERROR(INDEX(Raw!$H$6:$CC$2026,MATCH($B28&amp;$C28&amp;$B$5,Raw!$A$6:$A$2026,0),MATCH(R$5,Raw!$H$5:$CC$5,0)),"-")</f>
        <v>-</v>
      </c>
      <c r="S28" s="32" t="str">
        <f>IFERROR(INDEX(Raw!$H$6:$CC$2026,MATCH($B28&amp;$C28&amp;$B$5,Raw!$A$6:$A$2026,0),MATCH(S$5,Raw!$H$5:$CC$5,0)),"-")</f>
        <v>-</v>
      </c>
      <c r="T28" s="32" t="str">
        <f>IFERROR(INDEX(Raw!$H$6:$CC$2026,MATCH($B28&amp;$C28&amp;$B$5,Raw!$A$6:$A$2026,0),MATCH(T$5,Raw!$H$5:$CC$5,0)),"-")</f>
        <v>-</v>
      </c>
      <c r="U28" s="32" t="str">
        <f>IFERROR(INDEX(Raw!$H$6:$CC$2026,MATCH($B28&amp;$C28&amp;$B$5,Raw!$A$6:$A$2026,0),MATCH(U$5,Raw!$H$5:$CC$5,0)),"-")</f>
        <v>-</v>
      </c>
      <c r="V28" s="32"/>
      <c r="W28" s="32" t="str">
        <f>IFERROR(INDEX(Raw!$H$6:$CC$2026,MATCH($B28&amp;$C28&amp;$B$5,Raw!$A$6:$A$2026,0),MATCH(W$5,Raw!$H$5:$CC$5,0)),"-")</f>
        <v>-</v>
      </c>
      <c r="X28" s="32" t="str">
        <f>IFERROR(INDEX(Raw!$H$6:$CC$2026,MATCH($B28&amp;$C28&amp;$B$5,Raw!$A$6:$A$2026,0),MATCH(X$5,Raw!$H$5:$CC$5,0)),"-")</f>
        <v>-</v>
      </c>
      <c r="Y28" s="32" t="str">
        <f>IFERROR(INDEX(Raw!$H$6:$CC$2026,MATCH($B28&amp;$C28&amp;$B$5,Raw!$A$6:$A$2026,0),MATCH(Y$5,Raw!$H$5:$CC$5,0)),"-")</f>
        <v>-</v>
      </c>
      <c r="Z28" s="32" t="str">
        <f>IFERROR(INDEX(Raw!$H$6:$CC$2026,MATCH($B28&amp;$C28&amp;$B$5,Raw!$A$6:$A$2026,0),MATCH(Z$5,Raw!$H$5:$CC$5,0)),"-")</f>
        <v>-</v>
      </c>
      <c r="AA28" s="32" t="str">
        <f>IFERROR(INDEX(Raw!$H$6:$CC$2026,MATCH($B28&amp;$C28&amp;$B$5,Raw!$A$6:$A$2026,0),MATCH(AA$5,Raw!$H$5:$CC$5,0)),"-")</f>
        <v>-</v>
      </c>
    </row>
    <row r="29" spans="1:27" x14ac:dyDescent="0.2">
      <c r="A29" s="8"/>
      <c r="D29" s="86" t="s">
        <v>772</v>
      </c>
      <c r="E29" s="1" t="s">
        <v>876</v>
      </c>
      <c r="F29" s="70"/>
      <c r="G29" s="70"/>
      <c r="H29" s="70"/>
    </row>
    <row r="30" spans="1:27" x14ac:dyDescent="0.2">
      <c r="A30" s="8"/>
      <c r="D30" s="86"/>
      <c r="E30" s="1"/>
      <c r="F30" s="70"/>
      <c r="G30" s="70"/>
      <c r="H30" s="70"/>
    </row>
    <row r="31" spans="1:27" x14ac:dyDescent="0.2">
      <c r="A31" s="8"/>
      <c r="E31" s="74"/>
      <c r="F31" s="70"/>
      <c r="G31" s="70"/>
      <c r="H31" s="70"/>
    </row>
    <row r="32" spans="1:27" x14ac:dyDescent="0.2">
      <c r="A32" s="8"/>
      <c r="D32" s="119"/>
      <c r="E32" s="19"/>
      <c r="F32" s="70"/>
      <c r="G32" s="70"/>
      <c r="H32" s="70"/>
    </row>
    <row r="33" spans="1:8" x14ac:dyDescent="0.2">
      <c r="A33" s="8"/>
      <c r="D33" s="116">
        <v>1</v>
      </c>
      <c r="E33" s="74" t="s">
        <v>895</v>
      </c>
      <c r="F33" s="70"/>
      <c r="G33" s="70"/>
      <c r="H33" s="70"/>
    </row>
    <row r="34" spans="1:8" x14ac:dyDescent="0.2">
      <c r="A34" s="8"/>
      <c r="D34" s="116"/>
      <c r="E34" s="8" t="s">
        <v>896</v>
      </c>
      <c r="F34" s="70"/>
      <c r="G34" s="70"/>
      <c r="H34" s="70"/>
    </row>
    <row r="35" spans="1:8" x14ac:dyDescent="0.2">
      <c r="A35" s="8"/>
      <c r="D35" s="83"/>
      <c r="E35" s="83"/>
      <c r="F35" s="70"/>
      <c r="G35" s="70"/>
      <c r="H35" s="70"/>
    </row>
    <row r="36" spans="1:8" x14ac:dyDescent="0.2">
      <c r="A36" s="8"/>
      <c r="F36" s="7"/>
      <c r="G36" s="7"/>
      <c r="H36" s="7"/>
    </row>
    <row r="37" spans="1:8" x14ac:dyDescent="0.2">
      <c r="A37" s="8"/>
      <c r="D37" s="10" t="s">
        <v>590</v>
      </c>
      <c r="E37" s="7" t="s">
        <v>897</v>
      </c>
    </row>
    <row r="38" spans="1:8" x14ac:dyDescent="0.2">
      <c r="A38" s="8"/>
      <c r="D38" s="10" t="s">
        <v>591</v>
      </c>
      <c r="E38" s="84">
        <f>Introduction!$B$59</f>
        <v>43384</v>
      </c>
    </row>
    <row r="39" spans="1:8" x14ac:dyDescent="0.2">
      <c r="A39" s="8"/>
      <c r="B39" s="21"/>
      <c r="D39" s="10" t="s">
        <v>592</v>
      </c>
      <c r="E39" s="7" t="s">
        <v>594</v>
      </c>
    </row>
    <row r="40" spans="1:8" x14ac:dyDescent="0.2">
      <c r="A40" s="8"/>
      <c r="C40" s="21"/>
      <c r="D40" s="83"/>
      <c r="E40" s="70" t="s">
        <v>593</v>
      </c>
    </row>
    <row r="41" spans="1:8" x14ac:dyDescent="0.2">
      <c r="D41" s="83"/>
      <c r="E41" s="15" t="s">
        <v>720</v>
      </c>
    </row>
    <row r="42" spans="1:8" x14ac:dyDescent="0.2">
      <c r="E42" s="101" t="s">
        <v>799</v>
      </c>
    </row>
  </sheetData>
  <mergeCells count="1">
    <mergeCell ref="B4:C4"/>
  </mergeCells>
  <dataValidations count="1">
    <dataValidation type="list" allowBlank="1" showInputMessage="1" showErrorMessage="1" sqref="B4:C4">
      <formula1>Dropdown_Geography</formula1>
    </dataValidation>
  </dataValidations>
  <hyperlinks>
    <hyperlink ref="E40" r:id="rId1"/>
    <hyperlink ref="E41" r:id="rId2"/>
    <hyperlink ref="E42" location="Introduction!A1" display="Introduction"/>
  </hyperlinks>
  <pageMargins left="0.70866141732283472" right="0.70866141732283472" top="0.74803149606299213" bottom="0.74803149606299213" header="0.31496062992125984" footer="0.31496062992125984"/>
  <pageSetup paperSize="9" orientation="portrait" r:id="rId3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42"/>
  <sheetViews>
    <sheetView workbookViewId="0">
      <pane xSplit="4" ySplit="8" topLeftCell="E9" activePane="bottomRight" state="frozen"/>
      <selection activeCell="B5" sqref="B5:C5"/>
      <selection pane="topRight" activeCell="B5" sqref="B5:C5"/>
      <selection pane="bottomLeft" activeCell="B5" sqref="B5:C5"/>
      <selection pane="bottomRight" activeCell="E9" sqref="E9"/>
    </sheetView>
  </sheetViews>
  <sheetFormatPr defaultColWidth="9.28515625" defaultRowHeight="12.75" x14ac:dyDescent="0.2"/>
  <cols>
    <col min="1" max="1" width="1.7109375" style="51" customWidth="1"/>
    <col min="2" max="2" width="8.7109375" style="1" customWidth="1"/>
    <col min="3" max="3" width="12.7109375" style="1" customWidth="1"/>
    <col min="4" max="4" width="2.5703125" style="1" customWidth="1"/>
    <col min="5" max="5" width="11.42578125" style="1" customWidth="1"/>
    <col min="6" max="6" width="1.7109375" style="1" customWidth="1"/>
    <col min="7" max="9" width="10.5703125" style="1" customWidth="1"/>
    <col min="10" max="10" width="1.7109375" style="1" customWidth="1"/>
    <col min="11" max="11" width="9.85546875" style="1" customWidth="1"/>
    <col min="12" max="12" width="1.7109375" style="1" customWidth="1"/>
    <col min="13" max="13" width="7.7109375" style="1" customWidth="1"/>
    <col min="14" max="14" width="9.7109375" style="1" customWidth="1"/>
    <col min="15" max="15" width="10.5703125" style="1" customWidth="1"/>
    <col min="16" max="16384" width="9.28515625" style="1"/>
  </cols>
  <sheetData>
    <row r="1" spans="1:15" ht="18.75" x14ac:dyDescent="0.25">
      <c r="B1" s="62" t="s">
        <v>769</v>
      </c>
      <c r="C1" s="63"/>
      <c r="E1" s="73" t="s">
        <v>825</v>
      </c>
      <c r="F1" s="76"/>
      <c r="G1" s="63"/>
      <c r="H1" s="63"/>
      <c r="I1" s="63"/>
      <c r="K1" s="62"/>
      <c r="L1" s="76"/>
      <c r="M1" s="63"/>
      <c r="N1" s="63"/>
      <c r="O1" s="63"/>
    </row>
    <row r="2" spans="1:15" ht="23.25" customHeight="1" x14ac:dyDescent="0.2">
      <c r="B2" s="51"/>
      <c r="C2" s="51"/>
      <c r="E2" s="13" t="s">
        <v>885</v>
      </c>
      <c r="F2" s="13"/>
      <c r="G2" s="13"/>
      <c r="H2" s="13"/>
      <c r="I2" s="13"/>
      <c r="K2" s="13" t="s">
        <v>888</v>
      </c>
      <c r="L2" s="13"/>
      <c r="M2" s="13"/>
      <c r="N2" s="13"/>
      <c r="O2" s="13"/>
    </row>
    <row r="3" spans="1:15" x14ac:dyDescent="0.2">
      <c r="A3" s="78"/>
      <c r="B3" s="88"/>
      <c r="D3" s="29"/>
      <c r="E3" s="194" t="s">
        <v>886</v>
      </c>
      <c r="F3" s="194"/>
      <c r="G3" s="194"/>
      <c r="H3" s="194"/>
      <c r="I3" s="194"/>
      <c r="K3" s="194" t="s">
        <v>887</v>
      </c>
      <c r="L3" s="194"/>
      <c r="M3" s="194"/>
      <c r="N3" s="194"/>
      <c r="O3" s="194"/>
    </row>
    <row r="4" spans="1:15" ht="14.25" x14ac:dyDescent="0.2">
      <c r="A4" s="78"/>
      <c r="B4" s="178" t="str">
        <f ca="1">OFFSET(Raw!$CX$97,MATCH($B$5,Raw!$CY$98:$CY$116,0),0)</f>
        <v>Eng</v>
      </c>
      <c r="D4" s="29"/>
      <c r="E4" s="13"/>
      <c r="F4" s="13"/>
      <c r="G4" s="12" t="s">
        <v>877</v>
      </c>
      <c r="H4" s="12"/>
      <c r="I4" s="12"/>
      <c r="K4" s="13"/>
      <c r="L4" s="13"/>
      <c r="M4" s="89" t="s">
        <v>878</v>
      </c>
      <c r="N4" s="12"/>
      <c r="O4" s="12"/>
    </row>
    <row r="5" spans="1:15" ht="27.75" customHeight="1" x14ac:dyDescent="0.2">
      <c r="B5" s="252" t="s">
        <v>569</v>
      </c>
      <c r="C5" s="252"/>
      <c r="D5" s="30"/>
      <c r="E5" s="5" t="s">
        <v>710</v>
      </c>
      <c r="F5" s="6"/>
      <c r="G5" s="5" t="s">
        <v>711</v>
      </c>
      <c r="H5" s="5" t="s">
        <v>725</v>
      </c>
      <c r="I5" s="5" t="s">
        <v>756</v>
      </c>
      <c r="K5" s="5" t="s">
        <v>710</v>
      </c>
      <c r="L5" s="6"/>
      <c r="M5" s="5" t="s">
        <v>711</v>
      </c>
      <c r="N5" s="5" t="s">
        <v>725</v>
      </c>
      <c r="O5" s="5" t="s">
        <v>756</v>
      </c>
    </row>
    <row r="6" spans="1:15" s="87" customFormat="1" x14ac:dyDescent="0.2">
      <c r="A6" s="26"/>
      <c r="B6" s="50" t="str">
        <f>VLOOKUP($B$5,Raw!$CY$98:$CZ$116,2,0)</f>
        <v>ENG</v>
      </c>
      <c r="C6" s="79"/>
      <c r="D6" s="24" t="s">
        <v>716</v>
      </c>
      <c r="E6" s="69" t="s">
        <v>659</v>
      </c>
      <c r="F6" s="69"/>
      <c r="G6" s="92" t="s">
        <v>660</v>
      </c>
      <c r="H6" s="92" t="s">
        <v>661</v>
      </c>
      <c r="I6" s="92" t="s">
        <v>662</v>
      </c>
      <c r="K6" s="200" t="s">
        <v>655</v>
      </c>
      <c r="L6" s="42"/>
      <c r="M6" s="200" t="s">
        <v>656</v>
      </c>
      <c r="N6" s="200" t="s">
        <v>657</v>
      </c>
      <c r="O6" s="200" t="s">
        <v>658</v>
      </c>
    </row>
    <row r="7" spans="1:15" s="7" customFormat="1" x14ac:dyDescent="0.2">
      <c r="A7" s="81"/>
      <c r="B7" s="33" t="s">
        <v>681</v>
      </c>
      <c r="C7" s="34" t="s">
        <v>882</v>
      </c>
      <c r="D7" s="34"/>
      <c r="E7" s="102">
        <f>IFERROR(SUMIF($B$9:$B$28,$B7,E$9:E$28),"-")</f>
        <v>175273</v>
      </c>
      <c r="F7" s="31"/>
      <c r="G7" s="102">
        <f>IFERROR(SUMIF($B$9:$B$28,$B7,G$9:G$28),"-")</f>
        <v>2376.5050000000001</v>
      </c>
      <c r="H7" s="108">
        <f>IFERROR(G7/E7/24,"-")</f>
        <v>5.6495319682248071E-4</v>
      </c>
      <c r="I7" s="108">
        <f>IFERROR(SUMPRODUCT(E$9:E$16,I$9:I$16)/E7,"-")</f>
        <v>1.123077826632781E-3</v>
      </c>
      <c r="K7" s="102">
        <f>IFERROR(SUMIF($B$9:$B$28,$B7,K$9:K$28),"-")</f>
        <v>9284</v>
      </c>
      <c r="L7" s="102"/>
      <c r="M7" s="102">
        <f>IFERROR(SUMIF($B$9:$B$28,$B7,M$9:M$28),"-")</f>
        <v>772.73</v>
      </c>
      <c r="N7" s="108">
        <f>IFERROR(M7/K7/24,"-")</f>
        <v>3.4680184546890709E-3</v>
      </c>
      <c r="O7" s="108">
        <f>IFERROR(SUMPRODUCT(K$9:K$16,O$9:O$16)/K7,"-")</f>
        <v>5.8600220211594617E-3</v>
      </c>
    </row>
    <row r="8" spans="1:15" s="7" customFormat="1" x14ac:dyDescent="0.2">
      <c r="A8" s="81"/>
      <c r="B8" s="33" t="s">
        <v>831</v>
      </c>
      <c r="C8" s="34" t="s">
        <v>891</v>
      </c>
      <c r="D8" s="34"/>
      <c r="E8" s="102">
        <f>IFERROR(SUMIF($B$9:$B$28,$B8,E$9:E$28),"-")</f>
        <v>201120</v>
      </c>
      <c r="F8" s="31"/>
      <c r="G8" s="102">
        <f>IFERROR(SUMIF($B$9:$B$28,$B8,G$9:G$28),"-")</f>
        <v>2529.8669444444445</v>
      </c>
      <c r="H8" s="108">
        <f>IFERROR(G8/E8/24,"-")</f>
        <v>5.2412053841082524E-4</v>
      </c>
      <c r="I8" s="108">
        <f>IFERROR(SUMPRODUCT(E$17:E$28,I$17:I$28)/E8,"-")</f>
        <v>1.0146354604032234E-3</v>
      </c>
      <c r="K8" s="102">
        <f>IFERROR(SUMIF($B$9:$B$28,$B8,K$9:K$28),"-")</f>
        <v>10881</v>
      </c>
      <c r="L8" s="102"/>
      <c r="M8" s="102">
        <f>IFERROR(SUMIF($B$9:$B$28,$B8,M$9:M$28),"-")</f>
        <v>962.96</v>
      </c>
      <c r="N8" s="108">
        <f>IFERROR(M8/K8/24,"-")</f>
        <v>3.687467450908311E-3</v>
      </c>
      <c r="O8" s="108">
        <f>IFERROR(SUMPRODUCT(K$17:K$28,O$17:O$28)/K8,"-")</f>
        <v>6.1468108697798054E-3</v>
      </c>
    </row>
    <row r="9" spans="1:15" ht="18" x14ac:dyDescent="0.25">
      <c r="A9" s="82"/>
      <c r="B9" s="7" t="s">
        <v>681</v>
      </c>
      <c r="C9" s="7" t="s">
        <v>572</v>
      </c>
      <c r="D9" s="117"/>
      <c r="E9" s="102">
        <f>IFERROR(INDEX(Raw!$H$6:$CC$2026,MATCH($B9&amp;$C9&amp;$B$6,Raw!$A$6:$A$2026,0),MATCH(E$6,Raw!$H$5:$CC$5,0)),"-")</f>
        <v>1355</v>
      </c>
      <c r="F9" s="31"/>
      <c r="G9" s="102">
        <f>IFERROR(INDEX(Raw!$H$6:$CC$2026,MATCH($B9&amp;$C9&amp;$B$6,Raw!$A$6:$A$2026,0),MATCH(G$6,Raw!$H$5:$CC$5,0))/60/60,"-")</f>
        <v>15.537222222222223</v>
      </c>
      <c r="H9" s="108">
        <f>IFERROR(INDEX(Raw!$H$6:$CC$2026,MATCH($B9&amp;$C9&amp;$B$6,Raw!$A$6:$A$2026,0),MATCH(H$6,Raw!$H$5:$CC$5,0))/60/60/24,"-")</f>
        <v>4.7777436107694404E-4</v>
      </c>
      <c r="I9" s="108">
        <f>IFERROR(INDEX(Raw!$H$6:$CC$2026,MATCH($B9&amp;$C9&amp;$B$6,Raw!$A$6:$A$2026,0),MATCH(I$6,Raw!$H$5:$CC$5,0))/60/60/24,"-")</f>
        <v>1.0879629629629629E-3</v>
      </c>
      <c r="K9" s="102">
        <f>IFERROR(INDEX(Raw!$H$6:$CC$2026,MATCH($B9&amp;$C9&amp;$B$6,Raw!$A$6:$A$2026,0),MATCH(K$6,Raw!$H$5:$CC$5,0)),"-")</f>
        <v>0</v>
      </c>
      <c r="L9" s="102"/>
      <c r="M9" s="102">
        <f>IFERROR(INDEX(Raw!$H$6:$CC$2026,MATCH($B9&amp;$C9&amp;$B$6,Raw!$A$6:$A$2026,0),MATCH(M$6,Raw!$H$5:$CC$5,0))/60/60,"-")</f>
        <v>0</v>
      </c>
      <c r="N9" s="108" t="str">
        <f>IFERROR(INDEX(Raw!$H$6:$CC$2026,MATCH($B9&amp;$C9&amp;$B$6,Raw!$A$6:$A$2026,0),MATCH(N$6,Raw!$H$5:$CC$5,0))/60/60/24,"-")</f>
        <v>-</v>
      </c>
      <c r="O9" s="108" t="str">
        <f>IFERROR(INDEX(Raw!$H$6:$CC$2026,MATCH($B9&amp;$C9&amp;$B$6,Raw!$A$6:$A$2026,0),MATCH(O$6,Raw!$H$5:$CC$5,0))/60/60/24,"-")</f>
        <v>-</v>
      </c>
    </row>
    <row r="10" spans="1:15" ht="12.75" customHeight="1" x14ac:dyDescent="0.2">
      <c r="A10" s="82"/>
      <c r="B10" s="16" t="str">
        <f t="shared" ref="B10:B28" si="0">IF($C10="April",LEFT($B9,4)+1&amp;"-"&amp;RIGHT($B9,2)+1,$B9)</f>
        <v>2017-18</v>
      </c>
      <c r="C10" s="7" t="s">
        <v>573</v>
      </c>
      <c r="D10" s="14"/>
      <c r="E10" s="102">
        <f>IFERROR(INDEX(Raw!$H$6:$CC$2026,MATCH($B10&amp;$C10&amp;$B$6,Raw!$A$6:$A$2026,0),MATCH(E$6,Raw!$H$5:$CC$5,0)),"-")</f>
        <v>9322</v>
      </c>
      <c r="F10" s="31"/>
      <c r="G10" s="102">
        <f>IFERROR(INDEX(Raw!$H$6:$CC$2026,MATCH($B10&amp;$C10&amp;$B$6,Raw!$A$6:$A$2026,0),MATCH(G$6,Raw!$H$5:$CC$5,0))/60/60,"-")</f>
        <v>118.03361111111111</v>
      </c>
      <c r="H10" s="108">
        <f>IFERROR(INDEX(Raw!$H$6:$CC$2026,MATCH($B10&amp;$C10&amp;$B$6,Raw!$A$6:$A$2026,0),MATCH(H$6,Raw!$H$5:$CC$5,0))/60/60/24,"-")</f>
        <v>5.2757639236533259E-4</v>
      </c>
      <c r="I10" s="108">
        <f>IFERROR(INDEX(Raw!$H$6:$CC$2026,MATCH($B10&amp;$C10&amp;$B$6,Raw!$A$6:$A$2026,0),MATCH(I$6,Raw!$H$5:$CC$5,0))/60/60/24,"-")</f>
        <v>8.8986030656273095E-4</v>
      </c>
      <c r="K10" s="102">
        <f>IFERROR(INDEX(Raw!$H$6:$CC$2026,MATCH($B10&amp;$C10&amp;$B$6,Raw!$A$6:$A$2026,0),MATCH(K$6,Raw!$H$5:$CC$5,0)),"-")</f>
        <v>0</v>
      </c>
      <c r="L10" s="102"/>
      <c r="M10" s="102">
        <f>IFERROR(INDEX(Raw!$H$6:$CC$2026,MATCH($B10&amp;$C10&amp;$B$6,Raw!$A$6:$A$2026,0),MATCH(M$6,Raw!$H$5:$CC$5,0))/60/60,"-")</f>
        <v>0</v>
      </c>
      <c r="N10" s="108" t="str">
        <f>IFERROR(INDEX(Raw!$H$6:$CC$2026,MATCH($B10&amp;$C10&amp;$B$6,Raw!$A$6:$A$2026,0),MATCH(N$6,Raw!$H$5:$CC$5,0))/60/60/24,"-")</f>
        <v>-</v>
      </c>
      <c r="O10" s="108" t="str">
        <f>IFERROR(INDEX(Raw!$H$6:$CC$2026,MATCH($B10&amp;$C10&amp;$B$6,Raw!$A$6:$A$2026,0),MATCH(O$6,Raw!$H$5:$CC$5,0))/60/60/24,"-")</f>
        <v>-</v>
      </c>
    </row>
    <row r="11" spans="1:15" ht="18" x14ac:dyDescent="0.25">
      <c r="A11" s="82"/>
      <c r="B11" s="16" t="str">
        <f t="shared" si="0"/>
        <v>2017-18</v>
      </c>
      <c r="C11" s="7" t="s">
        <v>574</v>
      </c>
      <c r="D11" s="117"/>
      <c r="E11" s="102">
        <f>IFERROR(INDEX(Raw!$H$6:$CC$2026,MATCH($B11&amp;$C11&amp;$B$6,Raw!$A$6:$A$2026,0),MATCH(E$6,Raw!$H$5:$CC$5,0)),"-")</f>
        <v>11700</v>
      </c>
      <c r="F11" s="31"/>
      <c r="G11" s="102">
        <f>IFERROR(INDEX(Raw!$H$6:$CC$2026,MATCH($B11&amp;$C11&amp;$B$6,Raw!$A$6:$A$2026,0),MATCH(G$6,Raw!$H$5:$CC$5,0))/60/60,"-")</f>
        <v>129.3425</v>
      </c>
      <c r="H11" s="108">
        <f>IFERROR(INDEX(Raw!$H$6:$CC$2026,MATCH($B11&amp;$C11&amp;$B$6,Raw!$A$6:$A$2026,0),MATCH(H$6,Raw!$H$5:$CC$5,0))/60/60/24,"-")</f>
        <v>4.6062143874643874E-4</v>
      </c>
      <c r="I11" s="108">
        <f>IFERROR(INDEX(Raw!$H$6:$CC$2026,MATCH($B11&amp;$C11&amp;$B$6,Raw!$A$6:$A$2026,0),MATCH(I$6,Raw!$H$5:$CC$5,0))/60/60/24,"-")</f>
        <v>7.563588160810383E-4</v>
      </c>
      <c r="K11" s="102">
        <f>IFERROR(INDEX(Raw!$H$6:$CC$2026,MATCH($B11&amp;$C11&amp;$B$6,Raw!$A$6:$A$2026,0),MATCH(K$6,Raw!$H$5:$CC$5,0)),"-")</f>
        <v>22</v>
      </c>
      <c r="L11" s="102"/>
      <c r="M11" s="102">
        <f>IFERROR(INDEX(Raw!$H$6:$CC$2026,MATCH($B11&amp;$C11&amp;$B$6,Raw!$A$6:$A$2026,0),MATCH(M$6,Raw!$H$5:$CC$5,0))/60/60,"-")</f>
        <v>1.0558333333333334</v>
      </c>
      <c r="N11" s="108">
        <f>IFERROR(INDEX(Raw!$H$6:$CC$2026,MATCH($B11&amp;$C11&amp;$B$6,Raw!$A$6:$A$2026,0),MATCH(N$6,Raw!$H$5:$CC$5,0))/60/60/24,"-")</f>
        <v>1.9996843434343437E-3</v>
      </c>
      <c r="O11" s="108">
        <f>IFERROR(INDEX(Raw!$H$6:$CC$2026,MATCH($B11&amp;$C11&amp;$B$6,Raw!$A$6:$A$2026,0),MATCH(O$6,Raw!$H$5:$CC$5,0))/60/60/24,"-")</f>
        <v>3.4027777777777784E-3</v>
      </c>
    </row>
    <row r="12" spans="1:15" ht="12.75" customHeight="1" x14ac:dyDescent="0.2">
      <c r="A12" s="82"/>
      <c r="B12" s="16" t="str">
        <f t="shared" si="0"/>
        <v>2017-18</v>
      </c>
      <c r="C12" s="7" t="s">
        <v>575</v>
      </c>
      <c r="D12" s="14"/>
      <c r="E12" s="102">
        <f>IFERROR(INDEX(Raw!$H$6:$CC$2026,MATCH($B12&amp;$C12&amp;$B$6,Raw!$A$6:$A$2026,0),MATCH(E$6,Raw!$H$5:$CC$5,0)),"-")</f>
        <v>25680</v>
      </c>
      <c r="F12" s="31"/>
      <c r="G12" s="102">
        <f>IFERROR(INDEX(Raw!$H$6:$CC$2026,MATCH($B12&amp;$C12&amp;$B$6,Raw!$A$6:$A$2026,0),MATCH(G$6,Raw!$H$5:$CC$5,0))/60/60,"-")</f>
        <v>349.37333333333333</v>
      </c>
      <c r="H12" s="108">
        <f>IFERROR(INDEX(Raw!$H$6:$CC$2026,MATCH($B12&amp;$C12&amp;$B$6,Raw!$A$6:$A$2026,0),MATCH(H$6,Raw!$H$5:$CC$5,0))/60/60/24,"-")</f>
        <v>5.6687002422983735E-4</v>
      </c>
      <c r="I12" s="108">
        <f>IFERROR(INDEX(Raw!$H$6:$CC$2026,MATCH($B12&amp;$C12&amp;$B$6,Raw!$A$6:$A$2026,0),MATCH(I$6,Raw!$H$5:$CC$5,0))/60/60/24,"-")</f>
        <v>9.5768116490711904E-4</v>
      </c>
      <c r="K12" s="102">
        <f>IFERROR(INDEX(Raw!$H$6:$CC$2026,MATCH($B12&amp;$C12&amp;$B$6,Raw!$A$6:$A$2026,0),MATCH(K$6,Raw!$H$5:$CC$5,0)),"-")</f>
        <v>1126</v>
      </c>
      <c r="L12" s="102"/>
      <c r="M12" s="102">
        <f>IFERROR(INDEX(Raw!$H$6:$CC$2026,MATCH($B12&amp;$C12&amp;$B$6,Raw!$A$6:$A$2026,0),MATCH(M$6,Raw!$H$5:$CC$5,0))/60/60,"-")</f>
        <v>88.226666666666674</v>
      </c>
      <c r="N12" s="108">
        <f>IFERROR(INDEX(Raw!$H$6:$CC$2026,MATCH($B12&amp;$C12&amp;$B$6,Raw!$A$6:$A$2026,0),MATCH(N$6,Raw!$H$5:$CC$5,0))/60/60/24,"-")</f>
        <v>3.2647523189263863E-3</v>
      </c>
      <c r="O12" s="108">
        <f>IFERROR(INDEX(Raw!$H$6:$CC$2026,MATCH($B12&amp;$C12&amp;$B$6,Raw!$A$6:$A$2026,0),MATCH(O$6,Raw!$H$5:$CC$5,0))/60/60/24,"-")</f>
        <v>5.5594204328662591E-3</v>
      </c>
    </row>
    <row r="13" spans="1:15" x14ac:dyDescent="0.2">
      <c r="A13" s="82"/>
      <c r="B13" s="16" t="str">
        <f t="shared" si="0"/>
        <v>2017-18</v>
      </c>
      <c r="C13" s="7" t="s">
        <v>576</v>
      </c>
      <c r="D13" s="14"/>
      <c r="E13" s="102">
        <f>IFERROR(INDEX(Raw!$H$6:$CC$2026,MATCH($B13&amp;$C13&amp;$B$6,Raw!$A$6:$A$2026,0),MATCH(E$6,Raw!$H$5:$CC$5,0)),"-")</f>
        <v>31971</v>
      </c>
      <c r="F13" s="31"/>
      <c r="G13" s="102">
        <f>IFERROR(INDEX(Raw!$H$6:$CC$2026,MATCH($B13&amp;$C13&amp;$B$6,Raw!$A$6:$A$2026,0),MATCH(G$6,Raw!$H$5:$CC$5,0))/60/60,"-")</f>
        <v>492.32722222222225</v>
      </c>
      <c r="H13" s="108">
        <f>IFERROR(INDEX(Raw!$H$6:$CC$2026,MATCH($B13&amp;$C13&amp;$B$6,Raw!$A$6:$A$2026,0),MATCH(H$6,Raw!$H$5:$CC$5,0))/60/60/24,"-")</f>
        <v>6.4163255010038034E-4</v>
      </c>
      <c r="I13" s="108">
        <f>IFERROR(INDEX(Raw!$H$6:$CC$2026,MATCH($B13&amp;$C13&amp;$B$6,Raw!$A$6:$A$2026,0),MATCH(I$6,Raw!$H$5:$CC$5,0))/60/60/24,"-")</f>
        <v>1.2599703348057326E-3</v>
      </c>
      <c r="K13" s="102">
        <f>IFERROR(INDEX(Raw!$H$6:$CC$2026,MATCH($B13&amp;$C13&amp;$B$6,Raw!$A$6:$A$2026,0),MATCH(K$6,Raw!$H$5:$CC$5,0)),"-")</f>
        <v>2021</v>
      </c>
      <c r="L13" s="102"/>
      <c r="M13" s="102">
        <f>IFERROR(INDEX(Raw!$H$6:$CC$2026,MATCH($B13&amp;$C13&amp;$B$6,Raw!$A$6:$A$2026,0),MATCH(M$6,Raw!$H$5:$CC$5,0))/60/60,"-")</f>
        <v>161.00416666666666</v>
      </c>
      <c r="N13" s="108">
        <f>IFERROR(INDEX(Raw!$H$6:$CC$2026,MATCH($B13&amp;$C13&amp;$B$6,Raw!$A$6:$A$2026,0),MATCH(N$6,Raw!$H$5:$CC$5,0))/60/60/24,"-")</f>
        <v>3.3193997745890377E-3</v>
      </c>
      <c r="O13" s="108">
        <f>IFERROR(INDEX(Raw!$H$6:$CC$2026,MATCH($B13&amp;$C13&amp;$B$6,Raw!$A$6:$A$2026,0),MATCH(O$6,Raw!$H$5:$CC$5,0))/60/60/24,"-")</f>
        <v>5.6947193358623345E-3</v>
      </c>
    </row>
    <row r="14" spans="1:15" ht="18" x14ac:dyDescent="0.25">
      <c r="A14" s="82"/>
      <c r="B14" s="16" t="str">
        <f t="shared" si="0"/>
        <v>2017-18</v>
      </c>
      <c r="C14" s="7" t="s">
        <v>577</v>
      </c>
      <c r="D14" s="117"/>
      <c r="E14" s="102">
        <f>IFERROR(INDEX(Raw!$H$6:$CC$2026,MATCH($B14&amp;$C14&amp;$B$6,Raw!$A$6:$A$2026,0),MATCH(E$6,Raw!$H$5:$CC$5,0)),"-")</f>
        <v>31254</v>
      </c>
      <c r="F14" s="31"/>
      <c r="G14" s="102">
        <f>IFERROR(INDEX(Raw!$H$6:$CC$2026,MATCH($B14&amp;$C14&amp;$B$6,Raw!$A$6:$A$2026,0),MATCH(G$6,Raw!$H$5:$CC$5,0))/60/60,"-")</f>
        <v>398.37277777777774</v>
      </c>
      <c r="H14" s="108">
        <f>IFERROR(INDEX(Raw!$H$6:$CC$2026,MATCH($B14&amp;$C14&amp;$B$6,Raw!$A$6:$A$2026,0),MATCH(H$6,Raw!$H$5:$CC$5,0))/60/60/24,"-")</f>
        <v>5.3109572345110196E-4</v>
      </c>
      <c r="I14" s="108">
        <f>IFERROR(INDEX(Raw!$H$6:$CC$2026,MATCH($B14&amp;$C14&amp;$B$6,Raw!$A$6:$A$2026,0),MATCH(I$6,Raw!$H$5:$CC$5,0))/60/60/24,"-")</f>
        <v>1.0330725815243798E-3</v>
      </c>
      <c r="K14" s="102">
        <f>IFERROR(INDEX(Raw!$H$6:$CC$2026,MATCH($B14&amp;$C14&amp;$B$6,Raw!$A$6:$A$2026,0),MATCH(K$6,Raw!$H$5:$CC$5,0)),"-")</f>
        <v>1914</v>
      </c>
      <c r="L14" s="102"/>
      <c r="M14" s="102">
        <f>IFERROR(INDEX(Raw!$H$6:$CC$2026,MATCH($B14&amp;$C14&amp;$B$6,Raw!$A$6:$A$2026,0),MATCH(M$6,Raw!$H$5:$CC$5,0))/60/60,"-")</f>
        <v>148.54972222222221</v>
      </c>
      <c r="N14" s="108">
        <f>IFERROR(INDEX(Raw!$H$6:$CC$2026,MATCH($B14&amp;$C14&amp;$B$6,Raw!$A$6:$A$2026,0),MATCH(N$6,Raw!$H$5:$CC$5,0))/60/60/24,"-")</f>
        <v>3.2338410445450672E-3</v>
      </c>
      <c r="O14" s="108">
        <f>IFERROR(INDEX(Raw!$H$6:$CC$2026,MATCH($B14&amp;$C14&amp;$B$6,Raw!$A$6:$A$2026,0),MATCH(O$6,Raw!$H$5:$CC$5,0))/60/60/24,"-")</f>
        <v>5.2722628584697543E-3</v>
      </c>
    </row>
    <row r="15" spans="1:15" x14ac:dyDescent="0.2">
      <c r="A15" s="82"/>
      <c r="B15" s="16" t="str">
        <f t="shared" si="0"/>
        <v>2017-18</v>
      </c>
      <c r="C15" s="7" t="s">
        <v>578</v>
      </c>
      <c r="D15" s="14"/>
      <c r="E15" s="102">
        <f>IFERROR(INDEX(Raw!$H$6:$CC$2026,MATCH($B15&amp;$C15&amp;$B$6,Raw!$A$6:$A$2026,0),MATCH(E$6,Raw!$H$5:$CC$5,0)),"-")</f>
        <v>30179</v>
      </c>
      <c r="F15" s="31"/>
      <c r="G15" s="102">
        <f>IFERROR(INDEX(Raw!$H$6:$CC$2026,MATCH($B15&amp;$C15&amp;$B$6,Raw!$A$6:$A$2026,0),MATCH(G$6,Raw!$H$5:$CC$5,0))/60/60,"-")</f>
        <v>417.34666666666664</v>
      </c>
      <c r="H15" s="108">
        <f>IFERROR(INDEX(Raw!$H$6:$CC$2026,MATCH($B15&amp;$C15&amp;$B$6,Raw!$A$6:$A$2026,0),MATCH(H$6,Raw!$H$5:$CC$5,0))/60/60/24,"-")</f>
        <v>5.7621009458379811E-4</v>
      </c>
      <c r="I15" s="108">
        <f>IFERROR(INDEX(Raw!$H$6:$CC$2026,MATCH($B15&amp;$C15&amp;$B$6,Raw!$A$6:$A$2026,0),MATCH(I$6,Raw!$H$5:$CC$5,0))/60/60/24,"-")</f>
        <v>1.0722082009442426E-3</v>
      </c>
      <c r="K15" s="102">
        <f>IFERROR(INDEX(Raw!$H$6:$CC$2026,MATCH($B15&amp;$C15&amp;$B$6,Raw!$A$6:$A$2026,0),MATCH(K$6,Raw!$H$5:$CC$5,0)),"-")</f>
        <v>1984</v>
      </c>
      <c r="L15" s="102"/>
      <c r="M15" s="102">
        <f>IFERROR(INDEX(Raw!$H$6:$CC$2026,MATCH($B15&amp;$C15&amp;$B$6,Raw!$A$6:$A$2026,0),MATCH(M$6,Raw!$H$5:$CC$5,0))/60/60,"-")</f>
        <v>174.63611111111109</v>
      </c>
      <c r="N15" s="108">
        <f>IFERROR(INDEX(Raw!$H$6:$CC$2026,MATCH($B15&amp;$C15&amp;$B$6,Raw!$A$6:$A$2026,0),MATCH(N$6,Raw!$H$5:$CC$5,0))/60/60/24,"-")</f>
        <v>3.6675930592891281E-3</v>
      </c>
      <c r="O15" s="108">
        <f>IFERROR(INDEX(Raw!$H$6:$CC$2026,MATCH($B15&amp;$C15&amp;$B$6,Raw!$A$6:$A$2026,0),MATCH(O$6,Raw!$H$5:$CC$5,0))/60/60/24,"-")</f>
        <v>6.2448663381123063E-3</v>
      </c>
    </row>
    <row r="16" spans="1:15" s="7" customFormat="1" collapsed="1" x14ac:dyDescent="0.2">
      <c r="A16" s="82"/>
      <c r="B16" s="16" t="str">
        <f t="shared" si="0"/>
        <v>2017-18</v>
      </c>
      <c r="C16" s="34" t="s">
        <v>579</v>
      </c>
      <c r="D16" s="146"/>
      <c r="E16" s="102">
        <f>IFERROR(INDEX(Raw!$H$6:$CC$2026,MATCH($B16&amp;$C16&amp;$B$6,Raw!$A$6:$A$2026,0),MATCH(E$6,Raw!$H$5:$CC$5,0)),"-")</f>
        <v>33812</v>
      </c>
      <c r="F16" s="31"/>
      <c r="G16" s="102">
        <f>IFERROR(INDEX(Raw!$H$6:$CC$2026,MATCH($B16&amp;$C16&amp;$B$6,Raw!$A$6:$A$2026,0),MATCH(G$6,Raw!$H$5:$CC$5,0))/60/60,"-")</f>
        <v>456.17166666666668</v>
      </c>
      <c r="H16" s="108">
        <f>IFERROR(INDEX(Raw!$H$6:$CC$2026,MATCH($B16&amp;$C16&amp;$B$6,Raw!$A$6:$A$2026,0),MATCH(H$6,Raw!$H$5:$CC$5,0))/60/60/24,"-")</f>
        <v>5.6214222103921033E-4</v>
      </c>
      <c r="I16" s="108">
        <f>IFERROR(INDEX(Raw!$H$6:$CC$2026,MATCH($B16&amp;$C16&amp;$B$6,Raw!$A$6:$A$2026,0),MATCH(I$6,Raw!$H$5:$CC$5,0))/60/60/24,"-")</f>
        <v>1.4404580775617688E-3</v>
      </c>
      <c r="K16" s="102">
        <f>IFERROR(INDEX(Raw!$H$6:$CC$2026,MATCH($B16&amp;$C16&amp;$B$6,Raw!$A$6:$A$2026,0),MATCH(K$6,Raw!$H$5:$CC$5,0)),"-")</f>
        <v>2217</v>
      </c>
      <c r="L16" s="102"/>
      <c r="M16" s="102">
        <f>IFERROR(INDEX(Raw!$H$6:$CC$2026,MATCH($B16&amp;$C16&amp;$B$6,Raw!$A$6:$A$2026,0),MATCH(M$6,Raw!$H$5:$CC$5,0))/60/60,"-")</f>
        <v>199.25750000000002</v>
      </c>
      <c r="N16" s="108">
        <f>IFERROR(INDEX(Raw!$H$6:$CC$2026,MATCH($B16&amp;$C16&amp;$B$6,Raw!$A$6:$A$2026,0),MATCH(N$6,Raw!$H$5:$CC$5,0))/60/60/24,"-")</f>
        <v>3.7448785896857617E-3</v>
      </c>
      <c r="O16" s="108">
        <f>IFERROR(INDEX(Raw!$H$6:$CC$2026,MATCH($B16&amp;$C16&amp;$B$6,Raw!$A$6:$A$2026,0),MATCH(O$6,Raw!$H$5:$CC$5,0))/60/60/24,"-")</f>
        <v>6.3507993785395676E-3</v>
      </c>
    </row>
    <row r="17" spans="1:15" s="7" customFormat="1" ht="18" x14ac:dyDescent="0.25">
      <c r="A17" s="82"/>
      <c r="B17" s="147" t="str">
        <f t="shared" si="0"/>
        <v>2018-19</v>
      </c>
      <c r="C17" s="7" t="s">
        <v>833</v>
      </c>
      <c r="D17" s="148"/>
      <c r="E17" s="102">
        <f>IFERROR(INDEX(Raw!$H$6:$CC$2026,MATCH($B17&amp;$C17&amp;$B$6,Raw!$A$6:$A$2026,0),MATCH(E$6,Raw!$H$5:$CC$5,0)),"-")</f>
        <v>31315</v>
      </c>
      <c r="F17" s="31"/>
      <c r="G17" s="102">
        <f>IFERROR(INDEX(Raw!$H$6:$CC$2026,MATCH($B17&amp;$C17&amp;$B$6,Raw!$A$6:$A$2026,0),MATCH(G$6,Raw!$H$5:$CC$5,0))/60/60,"-")</f>
        <v>385.51777777777778</v>
      </c>
      <c r="H17" s="108">
        <f>IFERROR(INDEX(Raw!$H$6:$CC$2026,MATCH($B17&amp;$C17&amp;$B$6,Raw!$A$6:$A$2026,0),MATCH(H$6,Raw!$H$5:$CC$5,0))/60/60/24,"-")</f>
        <v>5.1295675365609897E-4</v>
      </c>
      <c r="I17" s="108">
        <f>IFERROR(INDEX(Raw!$H$6:$CC$2026,MATCH($B17&amp;$C17&amp;$B$6,Raw!$A$6:$A$2026,0),MATCH(I$6,Raw!$H$5:$CC$5,0))/60/60/24,"-")</f>
        <v>9.4444185723325115E-4</v>
      </c>
      <c r="J17" s="1"/>
      <c r="K17" s="102">
        <f>IFERROR(INDEX(Raw!$H$6:$CC$2026,MATCH($B17&amp;$C17&amp;$B$6,Raw!$A$6:$A$2026,0),MATCH(K$6,Raw!$H$5:$CC$5,0)),"-")</f>
        <v>1808</v>
      </c>
      <c r="L17" s="102"/>
      <c r="M17" s="102">
        <f>IFERROR(INDEX(Raw!$H$6:$CC$2026,MATCH($B17&amp;$C17&amp;$B$6,Raw!$A$6:$A$2026,0),MATCH(M$6,Raw!$H$5:$CC$5,0))/60/60,"-")</f>
        <v>156.64833333333334</v>
      </c>
      <c r="N17" s="108">
        <f>IFERROR(INDEX(Raw!$H$6:$CC$2026,MATCH($B17&amp;$C17&amp;$B$6,Raw!$A$6:$A$2026,0),MATCH(N$6,Raw!$H$5:$CC$5,0))/60/60/24,"-")</f>
        <v>3.610074053588987E-3</v>
      </c>
      <c r="O17" s="108">
        <f>IFERROR(INDEX(Raw!$H$6:$CC$2026,MATCH($B17&amp;$C17&amp;$B$6,Raw!$A$6:$A$2026,0),MATCH(O$6,Raw!$H$5:$CC$5,0))/60/60/24,"-")</f>
        <v>6.0719077761389705E-3</v>
      </c>
    </row>
    <row r="18" spans="1:15" s="7" customFormat="1" x14ac:dyDescent="0.2">
      <c r="A18" s="82"/>
      <c r="B18" s="16" t="str">
        <f t="shared" si="0"/>
        <v>2018-19</v>
      </c>
      <c r="C18" s="7" t="s">
        <v>834</v>
      </c>
      <c r="D18" s="146"/>
      <c r="E18" s="102">
        <f>IFERROR(INDEX(Raw!$H$6:$CC$2026,MATCH($B18&amp;$C18&amp;$B$6,Raw!$A$6:$A$2026,0),MATCH(E$6,Raw!$H$5:$CC$5,0)),"-")</f>
        <v>34051</v>
      </c>
      <c r="F18" s="31"/>
      <c r="G18" s="102">
        <f>IFERROR(INDEX(Raw!$H$6:$CC$2026,MATCH($B18&amp;$C18&amp;$B$6,Raw!$A$6:$A$2026,0),MATCH(G$6,Raw!$H$5:$CC$5,0))/60/60,"-")</f>
        <v>446.7452777777778</v>
      </c>
      <c r="H18" s="108">
        <f>IFERROR(INDEX(Raw!$H$6:$CC$2026,MATCH($B18&amp;$C18&amp;$B$6,Raw!$A$6:$A$2026,0),MATCH(H$6,Raw!$H$5:$CC$5,0))/60/60/24,"-")</f>
        <v>5.4666196511333218E-4</v>
      </c>
      <c r="I18" s="108">
        <f>IFERROR(INDEX(Raw!$H$6:$CC$2026,MATCH($B18&amp;$C18&amp;$B$6,Raw!$A$6:$A$2026,0),MATCH(I$6,Raw!$H$5:$CC$5,0))/60/60/24,"-")</f>
        <v>1.0095474299444079E-3</v>
      </c>
      <c r="K18" s="102">
        <f>IFERROR(INDEX(Raw!$H$6:$CC$2026,MATCH($B18&amp;$C18&amp;$B$6,Raw!$A$6:$A$2026,0),MATCH(K$6,Raw!$H$5:$CC$5,0)),"-")</f>
        <v>1820</v>
      </c>
      <c r="L18" s="102"/>
      <c r="M18" s="102">
        <f>IFERROR(INDEX(Raw!$H$6:$CC$2026,MATCH($B18&amp;$C18&amp;$B$6,Raw!$A$6:$A$2026,0),MATCH(M$6,Raw!$H$5:$CC$5,0))/60/60,"-")</f>
        <v>160.49361111111111</v>
      </c>
      <c r="N18" s="108">
        <f>IFERROR(INDEX(Raw!$H$6:$CC$2026,MATCH($B18&amp;$C18&amp;$B$6,Raw!$A$6:$A$2026,0),MATCH(N$6,Raw!$H$5:$CC$5,0))/60/60/24,"-")</f>
        <v>3.6743042836792834E-3</v>
      </c>
      <c r="O18" s="108">
        <f>IFERROR(INDEX(Raw!$H$6:$CC$2026,MATCH($B18&amp;$C18&amp;$B$6,Raw!$A$6:$A$2026,0),MATCH(O$6,Raw!$H$5:$CC$5,0))/60/60/24,"-")</f>
        <v>6.2710431929181932E-3</v>
      </c>
    </row>
    <row r="19" spans="1:15" s="7" customFormat="1" x14ac:dyDescent="0.2">
      <c r="A19" s="82"/>
      <c r="B19" s="16" t="str">
        <f t="shared" si="0"/>
        <v>2018-19</v>
      </c>
      <c r="C19" s="7" t="s">
        <v>835</v>
      </c>
      <c r="D19" s="146"/>
      <c r="E19" s="102">
        <f>IFERROR(INDEX(Raw!$H$6:$CC$2026,MATCH($B19&amp;$C19&amp;$B$6,Raw!$A$6:$A$2026,0),MATCH(E$6,Raw!$H$5:$CC$5,0)),"-")</f>
        <v>32412</v>
      </c>
      <c r="F19" s="31"/>
      <c r="G19" s="102">
        <f>IFERROR(INDEX(Raw!$H$6:$CC$2026,MATCH($B19&amp;$C19&amp;$B$6,Raw!$A$6:$A$2026,0),MATCH(G$6,Raw!$H$5:$CC$5,0))/60/60,"-")</f>
        <v>435.27555555555557</v>
      </c>
      <c r="H19" s="108">
        <f>IFERROR(INDEX(Raw!$H$6:$CC$2026,MATCH($B19&amp;$C19&amp;$B$6,Raw!$A$6:$A$2026,0),MATCH(H$6,Raw!$H$5:$CC$5,0))/60/60/24,"-")</f>
        <v>5.5956070225476624E-4</v>
      </c>
      <c r="I19" s="108">
        <f>IFERROR(INDEX(Raw!$H$6:$CC$2026,MATCH($B19&amp;$C19&amp;$B$6,Raw!$A$6:$A$2026,0),MATCH(I$6,Raw!$H$5:$CC$5,0))/60/60/24,"-")</f>
        <v>1.0861603612745167E-3</v>
      </c>
      <c r="J19" s="1"/>
      <c r="K19" s="102">
        <f>IFERROR(INDEX(Raw!$H$6:$CC$2026,MATCH($B19&amp;$C19&amp;$B$6,Raw!$A$6:$A$2026,0),MATCH(K$6,Raw!$H$5:$CC$5,0)),"-")</f>
        <v>1746</v>
      </c>
      <c r="L19" s="102"/>
      <c r="M19" s="102">
        <f>IFERROR(INDEX(Raw!$H$6:$CC$2026,MATCH($B19&amp;$C19&amp;$B$6,Raw!$A$6:$A$2026,0),MATCH(M$6,Raw!$H$5:$CC$5,0))/60/60,"-")</f>
        <v>153.38722222222222</v>
      </c>
      <c r="N19" s="108">
        <f>IFERROR(INDEX(Raw!$H$6:$CC$2026,MATCH($B19&amp;$C19&amp;$B$6,Raw!$A$6:$A$2026,0),MATCH(N$6,Raw!$H$5:$CC$5,0))/60/60/24,"-")</f>
        <v>3.6604434474566201E-3</v>
      </c>
      <c r="O19" s="108">
        <f>IFERROR(INDEX(Raw!$H$6:$CC$2026,MATCH($B19&amp;$C19&amp;$B$6,Raw!$A$6:$A$2026,0),MATCH(O$6,Raw!$H$5:$CC$5,0))/60/60/24,"-")</f>
        <v>6.3660456705273427E-3</v>
      </c>
    </row>
    <row r="20" spans="1:15" s="7" customFormat="1" ht="18" x14ac:dyDescent="0.25">
      <c r="A20" s="82"/>
      <c r="B20" s="16" t="str">
        <f t="shared" si="0"/>
        <v>2018-19</v>
      </c>
      <c r="C20" s="7" t="s">
        <v>836</v>
      </c>
      <c r="D20" s="148"/>
      <c r="E20" s="102">
        <f>IFERROR(INDEX(Raw!$H$6:$CC$2026,MATCH($B20&amp;$C20&amp;$B$6,Raw!$A$6:$A$2026,0),MATCH(E$6,Raw!$H$5:$CC$5,0)),"-")</f>
        <v>36148</v>
      </c>
      <c r="F20" s="31"/>
      <c r="G20" s="102">
        <f>IFERROR(INDEX(Raw!$H$6:$CC$2026,MATCH($B20&amp;$C20&amp;$B$6,Raw!$A$6:$A$2026,0),MATCH(G$6,Raw!$H$5:$CC$5,0))/60/60,"-")</f>
        <v>466.26694444444445</v>
      </c>
      <c r="H20" s="108">
        <f>IFERROR(INDEX(Raw!$H$6:$CC$2026,MATCH($B20&amp;$C20&amp;$B$6,Raw!$A$6:$A$2026,0),MATCH(H$6,Raw!$H$5:$CC$5,0))/60/60/24,"-")</f>
        <v>5.3745129334546455E-4</v>
      </c>
      <c r="I20" s="108">
        <f>IFERROR(INDEX(Raw!$H$6:$CC$2026,MATCH($B20&amp;$C20&amp;$B$6,Raw!$A$6:$A$2026,0),MATCH(I$6,Raw!$H$5:$CC$5,0))/60/60/24,"-")</f>
        <v>1.0933712202713945E-3</v>
      </c>
      <c r="K20" s="102">
        <f>IFERROR(INDEX(Raw!$H$6:$CC$2026,MATCH($B20&amp;$C20&amp;$B$6,Raw!$A$6:$A$2026,0),MATCH(K$6,Raw!$H$5:$CC$5,0)),"-")</f>
        <v>1911</v>
      </c>
      <c r="L20" s="102"/>
      <c r="M20" s="102">
        <f>IFERROR(INDEX(Raw!$H$6:$CC$2026,MATCH($B20&amp;$C20&amp;$B$6,Raw!$A$6:$A$2026,0),MATCH(M$6,Raw!$H$5:$CC$5,0))/60/60,"-")</f>
        <v>172.51805555555558</v>
      </c>
      <c r="N20" s="108">
        <f>IFERROR(INDEX(Raw!$H$6:$CC$2026,MATCH($B20&amp;$C20&amp;$B$6,Raw!$A$6:$A$2026,0),MATCH(N$6,Raw!$H$5:$CC$5,0))/60/60/24,"-")</f>
        <v>3.7615135085373179E-3</v>
      </c>
      <c r="O20" s="108">
        <f>IFERROR(INDEX(Raw!$H$6:$CC$2026,MATCH($B20&amp;$C20&amp;$B$6,Raw!$A$6:$A$2026,0),MATCH(O$6,Raw!$H$5:$CC$5,0))/60/60/24,"-")</f>
        <v>6.1164590480066667E-3</v>
      </c>
    </row>
    <row r="21" spans="1:15" s="7" customFormat="1" x14ac:dyDescent="0.2">
      <c r="A21" s="82"/>
      <c r="B21" s="16" t="str">
        <f t="shared" si="0"/>
        <v>2018-19</v>
      </c>
      <c r="C21" s="7" t="s">
        <v>572</v>
      </c>
      <c r="D21" s="146"/>
      <c r="E21" s="102">
        <f>IFERROR(INDEX(Raw!$H$6:$CC$2026,MATCH($B21&amp;$C21&amp;$B$6,Raw!$A$6:$A$2026,0),MATCH(E$6,Raw!$H$5:$CC$5,0)),"-")</f>
        <v>33465</v>
      </c>
      <c r="F21" s="31"/>
      <c r="G21" s="102">
        <f>IFERROR(INDEX(Raw!$H$6:$CC$2026,MATCH($B21&amp;$C21&amp;$B$6,Raw!$A$6:$A$2026,0),MATCH(G$6,Raw!$H$5:$CC$5,0))/60/60,"-")</f>
        <v>392.57750000000004</v>
      </c>
      <c r="H21" s="108">
        <f>IFERROR(INDEX(Raw!$H$6:$CC$2026,MATCH($B21&amp;$C21&amp;$B$6,Raw!$A$6:$A$2026,0),MATCH(H$6,Raw!$H$5:$CC$5,0))/60/60/24,"-")</f>
        <v>4.8879114995766719E-4</v>
      </c>
      <c r="I21" s="108">
        <f>IFERROR(INDEX(Raw!$H$6:$CC$2026,MATCH($B21&amp;$C21&amp;$B$6,Raw!$A$6:$A$2026,0),MATCH(I$6,Raw!$H$5:$CC$5,0))/60/60/24,"-")</f>
        <v>9.6166704019124468E-4</v>
      </c>
      <c r="J21" s="1"/>
      <c r="K21" s="102">
        <f>IFERROR(INDEX(Raw!$H$6:$CC$2026,MATCH($B21&amp;$C21&amp;$B$6,Raw!$A$6:$A$2026,0),MATCH(K$6,Raw!$H$5:$CC$5,0)),"-")</f>
        <v>1822</v>
      </c>
      <c r="L21" s="102"/>
      <c r="M21" s="102">
        <f>IFERROR(INDEX(Raw!$H$6:$CC$2026,MATCH($B21&amp;$C21&amp;$B$6,Raw!$A$6:$A$2026,0),MATCH(M$6,Raw!$H$5:$CC$5,0))/60/60,"-")</f>
        <v>166.91861111111112</v>
      </c>
      <c r="N21" s="108">
        <f>IFERROR(INDEX(Raw!$H$6:$CC$2026,MATCH($B21&amp;$C21&amp;$B$6,Raw!$A$6:$A$2026,0),MATCH(N$6,Raw!$H$5:$CC$5,0))/60/60/24,"-")</f>
        <v>3.817202046997602E-3</v>
      </c>
      <c r="O21" s="108">
        <f>IFERROR(INDEX(Raw!$H$6:$CC$2026,MATCH($B21&amp;$C21&amp;$B$6,Raw!$A$6:$A$2026,0),MATCH(O$6,Raw!$H$5:$CC$5,0))/60/60/24,"-")</f>
        <v>5.9455357868845801E-3</v>
      </c>
    </row>
    <row r="22" spans="1:15" s="7" customFormat="1" x14ac:dyDescent="0.2">
      <c r="A22" s="82"/>
      <c r="B22" s="16" t="str">
        <f t="shared" si="0"/>
        <v>2018-19</v>
      </c>
      <c r="C22" s="34" t="s">
        <v>573</v>
      </c>
      <c r="D22" s="146"/>
      <c r="E22" s="102">
        <f>IFERROR(INDEX(Raw!$H$6:$CC$2026,MATCH($B22&amp;$C22&amp;$B$6,Raw!$A$6:$A$2026,0),MATCH(E$6,Raw!$H$5:$CC$5,0)),"-")</f>
        <v>33729</v>
      </c>
      <c r="F22" s="31"/>
      <c r="G22" s="102">
        <f>IFERROR(INDEX(Raw!$H$6:$CC$2026,MATCH($B22&amp;$C22&amp;$B$6,Raw!$A$6:$A$2026,0),MATCH(G$6,Raw!$H$5:$CC$5,0))/60/60,"-")</f>
        <v>403.48388888888888</v>
      </c>
      <c r="H22" s="108">
        <f>IFERROR(INDEX(Raw!$H$6:$CC$2026,MATCH($B22&amp;$C22&amp;$B$6,Raw!$A$6:$A$2026,0),MATCH(H$6,Raw!$H$5:$CC$5,0))/60/60/24,"-")</f>
        <v>4.984383973347476E-4</v>
      </c>
      <c r="I22" s="108">
        <f>IFERROR(INDEX(Raw!$H$6:$CC$2026,MATCH($B22&amp;$C22&amp;$B$6,Raw!$A$6:$A$2026,0),MATCH(I$6,Raw!$H$5:$CC$5,0))/60/60/24,"-")</f>
        <v>9.8438102226570587E-4</v>
      </c>
      <c r="K22" s="102">
        <f>IFERROR(INDEX(Raw!$H$6:$CC$2026,MATCH($B22&amp;$C22&amp;$B$6,Raw!$A$6:$A$2026,0),MATCH(K$6,Raw!$H$5:$CC$5,0)),"-")</f>
        <v>1774</v>
      </c>
      <c r="L22" s="102"/>
      <c r="M22" s="102">
        <f>IFERROR(INDEX(Raw!$H$6:$CC$2026,MATCH($B22&amp;$C22&amp;$B$6,Raw!$A$6:$A$2026,0),MATCH(M$6,Raw!$H$5:$CC$5,0))/60/60,"-")</f>
        <v>152.99416666666667</v>
      </c>
      <c r="N22" s="108">
        <f>IFERROR(INDEX(Raw!$H$6:$CC$2026,MATCH($B22&amp;$C22&amp;$B$6,Raw!$A$6:$A$2026,0),MATCH(N$6,Raw!$H$5:$CC$5,0))/60/60/24,"-")</f>
        <v>3.5934368345233625E-3</v>
      </c>
      <c r="O22" s="108">
        <f>IFERROR(INDEX(Raw!$H$6:$CC$2026,MATCH($B22&amp;$C22&amp;$B$6,Raw!$A$6:$A$2026,0),MATCH(O$6,Raw!$H$5:$CC$5,0))/60/60/24,"-")</f>
        <v>6.1193382291536173E-3</v>
      </c>
    </row>
    <row r="23" spans="1:15" s="7" customFormat="1" ht="18" x14ac:dyDescent="0.25">
      <c r="A23" s="82"/>
      <c r="B23" s="16" t="str">
        <f t="shared" si="0"/>
        <v>2018-19</v>
      </c>
      <c r="C23" s="7" t="s">
        <v>574</v>
      </c>
      <c r="D23" s="148"/>
      <c r="E23" s="102" t="str">
        <f>IFERROR(INDEX(Raw!$H$6:$CC$2026,MATCH($B23&amp;$C23&amp;$B$6,Raw!$A$6:$A$2026,0),MATCH(E$6,Raw!$H$5:$CC$5,0)),"-")</f>
        <v>-</v>
      </c>
      <c r="F23" s="31"/>
      <c r="G23" s="102" t="str">
        <f>IFERROR(INDEX(Raw!$H$6:$CC$2026,MATCH($B23&amp;$C23&amp;$B$6,Raw!$A$6:$A$2026,0),MATCH(G$6,Raw!$H$5:$CC$5,0))/60/60,"-")</f>
        <v>-</v>
      </c>
      <c r="H23" s="108" t="str">
        <f>IFERROR(INDEX(Raw!$H$6:$CC$2026,MATCH($B23&amp;$C23&amp;$B$6,Raw!$A$6:$A$2026,0),MATCH(H$6,Raw!$H$5:$CC$5,0))/60/60/24,"-")</f>
        <v>-</v>
      </c>
      <c r="I23" s="108" t="str">
        <f>IFERROR(INDEX(Raw!$H$6:$CC$2026,MATCH($B23&amp;$C23&amp;$B$6,Raw!$A$6:$A$2026,0),MATCH(I$6,Raw!$H$5:$CC$5,0))/60/60/24,"-")</f>
        <v>-</v>
      </c>
      <c r="J23" s="1"/>
      <c r="K23" s="102" t="str">
        <f>IFERROR(INDEX(Raw!$H$6:$CC$2026,MATCH($B23&amp;$C23&amp;$B$6,Raw!$A$6:$A$2026,0),MATCH(K$6,Raw!$H$5:$CC$5,0)),"-")</f>
        <v>-</v>
      </c>
      <c r="L23" s="102"/>
      <c r="M23" s="102" t="str">
        <f>IFERROR(INDEX(Raw!$H$6:$CC$2026,MATCH($B23&amp;$C23&amp;$B$6,Raw!$A$6:$A$2026,0),MATCH(M$6,Raw!$H$5:$CC$5,0))/60/60,"-")</f>
        <v>-</v>
      </c>
      <c r="N23" s="108" t="str">
        <f>IFERROR(INDEX(Raw!$H$6:$CC$2026,MATCH($B23&amp;$C23&amp;$B$6,Raw!$A$6:$A$2026,0),MATCH(N$6,Raw!$H$5:$CC$5,0))/60/60/24,"-")</f>
        <v>-</v>
      </c>
      <c r="O23" s="108" t="str">
        <f>IFERROR(INDEX(Raw!$H$6:$CC$2026,MATCH($B23&amp;$C23&amp;$B$6,Raw!$A$6:$A$2026,0),MATCH(O$6,Raw!$H$5:$CC$5,0))/60/60/24,"-")</f>
        <v>-</v>
      </c>
    </row>
    <row r="24" spans="1:15" x14ac:dyDescent="0.2">
      <c r="A24" s="82"/>
      <c r="B24" s="16" t="str">
        <f t="shared" si="0"/>
        <v>2018-19</v>
      </c>
      <c r="C24" s="7" t="s">
        <v>575</v>
      </c>
      <c r="D24" s="146"/>
      <c r="E24" s="102" t="str">
        <f>IFERROR(INDEX(Raw!$H$6:$CC$2026,MATCH($B24&amp;$C24&amp;$B$6,Raw!$A$6:$A$2026,0),MATCH(E$6,Raw!$H$5:$CC$5,0)),"-")</f>
        <v>-</v>
      </c>
      <c r="F24" s="31"/>
      <c r="G24" s="102" t="str">
        <f>IFERROR(INDEX(Raw!$H$6:$CC$2026,MATCH($B24&amp;$C24&amp;$B$6,Raw!$A$6:$A$2026,0),MATCH(G$6,Raw!$H$5:$CC$5,0))/60/60,"-")</f>
        <v>-</v>
      </c>
      <c r="H24" s="108" t="str">
        <f>IFERROR(INDEX(Raw!$H$6:$CC$2026,MATCH($B24&amp;$C24&amp;$B$6,Raw!$A$6:$A$2026,0),MATCH(H$6,Raw!$H$5:$CC$5,0))/60/60/24,"-")</f>
        <v>-</v>
      </c>
      <c r="I24" s="108" t="str">
        <f>IFERROR(INDEX(Raw!$H$6:$CC$2026,MATCH($B24&amp;$C24&amp;$B$6,Raw!$A$6:$A$2026,0),MATCH(I$6,Raw!$H$5:$CC$5,0))/60/60/24,"-")</f>
        <v>-</v>
      </c>
      <c r="J24" s="7"/>
      <c r="K24" s="102" t="str">
        <f>IFERROR(INDEX(Raw!$H$6:$CC$2026,MATCH($B24&amp;$C24&amp;$B$6,Raw!$A$6:$A$2026,0),MATCH(K$6,Raw!$H$5:$CC$5,0)),"-")</f>
        <v>-</v>
      </c>
      <c r="L24" s="102"/>
      <c r="M24" s="102" t="str">
        <f>IFERROR(INDEX(Raw!$H$6:$CC$2026,MATCH($B24&amp;$C24&amp;$B$6,Raw!$A$6:$A$2026,0),MATCH(M$6,Raw!$H$5:$CC$5,0))/60/60,"-")</f>
        <v>-</v>
      </c>
      <c r="N24" s="108" t="str">
        <f>IFERROR(INDEX(Raw!$H$6:$CC$2026,MATCH($B24&amp;$C24&amp;$B$6,Raw!$A$6:$A$2026,0),MATCH(N$6,Raw!$H$5:$CC$5,0))/60/60/24,"-")</f>
        <v>-</v>
      </c>
      <c r="O24" s="108" t="str">
        <f>IFERROR(INDEX(Raw!$H$6:$CC$2026,MATCH($B24&amp;$C24&amp;$B$6,Raw!$A$6:$A$2026,0),MATCH(O$6,Raw!$H$5:$CC$5,0))/60/60/24,"-")</f>
        <v>-</v>
      </c>
    </row>
    <row r="25" spans="1:15" x14ac:dyDescent="0.2">
      <c r="A25" s="82"/>
      <c r="B25" s="16" t="str">
        <f t="shared" si="0"/>
        <v>2018-19</v>
      </c>
      <c r="C25" s="7" t="s">
        <v>576</v>
      </c>
      <c r="D25" s="146"/>
      <c r="E25" s="102" t="str">
        <f>IFERROR(INDEX(Raw!$H$6:$CC$2026,MATCH($B25&amp;$C25&amp;$B$6,Raw!$A$6:$A$2026,0),MATCH(E$6,Raw!$H$5:$CC$5,0)),"-")</f>
        <v>-</v>
      </c>
      <c r="F25" s="31"/>
      <c r="G25" s="102" t="str">
        <f>IFERROR(INDEX(Raw!$H$6:$CC$2026,MATCH($B25&amp;$C25&amp;$B$6,Raw!$A$6:$A$2026,0),MATCH(G$6,Raw!$H$5:$CC$5,0))/60/60,"-")</f>
        <v>-</v>
      </c>
      <c r="H25" s="108" t="str">
        <f>IFERROR(INDEX(Raw!$H$6:$CC$2026,MATCH($B25&amp;$C25&amp;$B$6,Raw!$A$6:$A$2026,0),MATCH(H$6,Raw!$H$5:$CC$5,0))/60/60/24,"-")</f>
        <v>-</v>
      </c>
      <c r="I25" s="108" t="str">
        <f>IFERROR(INDEX(Raw!$H$6:$CC$2026,MATCH($B25&amp;$C25&amp;$B$6,Raw!$A$6:$A$2026,0),MATCH(I$6,Raw!$H$5:$CC$5,0))/60/60/24,"-")</f>
        <v>-</v>
      </c>
      <c r="K25" s="102" t="str">
        <f>IFERROR(INDEX(Raw!$H$6:$CC$2026,MATCH($B25&amp;$C25&amp;$B$6,Raw!$A$6:$A$2026,0),MATCH(K$6,Raw!$H$5:$CC$5,0)),"-")</f>
        <v>-</v>
      </c>
      <c r="L25" s="102"/>
      <c r="M25" s="102" t="str">
        <f>IFERROR(INDEX(Raw!$H$6:$CC$2026,MATCH($B25&amp;$C25&amp;$B$6,Raw!$A$6:$A$2026,0),MATCH(M$6,Raw!$H$5:$CC$5,0))/60/60,"-")</f>
        <v>-</v>
      </c>
      <c r="N25" s="108" t="str">
        <f>IFERROR(INDEX(Raw!$H$6:$CC$2026,MATCH($B25&amp;$C25&amp;$B$6,Raw!$A$6:$A$2026,0),MATCH(N$6,Raw!$H$5:$CC$5,0))/60/60/24,"-")</f>
        <v>-</v>
      </c>
      <c r="O25" s="108" t="str">
        <f>IFERROR(INDEX(Raw!$H$6:$CC$2026,MATCH($B25&amp;$C25&amp;$B$6,Raw!$A$6:$A$2026,0),MATCH(O$6,Raw!$H$5:$CC$5,0))/60/60/24,"-")</f>
        <v>-</v>
      </c>
    </row>
    <row r="26" spans="1:15" ht="18" x14ac:dyDescent="0.25">
      <c r="A26" s="82"/>
      <c r="B26" s="16" t="str">
        <f t="shared" si="0"/>
        <v>2018-19</v>
      </c>
      <c r="C26" s="7" t="s">
        <v>577</v>
      </c>
      <c r="D26" s="148"/>
      <c r="E26" s="102" t="str">
        <f>IFERROR(INDEX(Raw!$H$6:$CC$2026,MATCH($B26&amp;$C26&amp;$B$6,Raw!$A$6:$A$2026,0),MATCH(E$6,Raw!$H$5:$CC$5,0)),"-")</f>
        <v>-</v>
      </c>
      <c r="F26" s="31"/>
      <c r="G26" s="102" t="str">
        <f>IFERROR(INDEX(Raw!$H$6:$CC$2026,MATCH($B26&amp;$C26&amp;$B$6,Raw!$A$6:$A$2026,0),MATCH(G$6,Raw!$H$5:$CC$5,0))/60/60,"-")</f>
        <v>-</v>
      </c>
      <c r="H26" s="108" t="str">
        <f>IFERROR(INDEX(Raw!$H$6:$CC$2026,MATCH($B26&amp;$C26&amp;$B$6,Raw!$A$6:$A$2026,0),MATCH(H$6,Raw!$H$5:$CC$5,0))/60/60/24,"-")</f>
        <v>-</v>
      </c>
      <c r="I26" s="108" t="str">
        <f>IFERROR(INDEX(Raw!$H$6:$CC$2026,MATCH($B26&amp;$C26&amp;$B$6,Raw!$A$6:$A$2026,0),MATCH(I$6,Raw!$H$5:$CC$5,0))/60/60/24,"-")</f>
        <v>-</v>
      </c>
      <c r="J26" s="7"/>
      <c r="K26" s="102" t="str">
        <f>IFERROR(INDEX(Raw!$H$6:$CC$2026,MATCH($B26&amp;$C26&amp;$B$6,Raw!$A$6:$A$2026,0),MATCH(K$6,Raw!$H$5:$CC$5,0)),"-")</f>
        <v>-</v>
      </c>
      <c r="L26" s="102"/>
      <c r="M26" s="102" t="str">
        <f>IFERROR(INDEX(Raw!$H$6:$CC$2026,MATCH($B26&amp;$C26&amp;$B$6,Raw!$A$6:$A$2026,0),MATCH(M$6,Raw!$H$5:$CC$5,0))/60/60,"-")</f>
        <v>-</v>
      </c>
      <c r="N26" s="108" t="str">
        <f>IFERROR(INDEX(Raw!$H$6:$CC$2026,MATCH($B26&amp;$C26&amp;$B$6,Raw!$A$6:$A$2026,0),MATCH(N$6,Raw!$H$5:$CC$5,0))/60/60/24,"-")</f>
        <v>-</v>
      </c>
      <c r="O26" s="108" t="str">
        <f>IFERROR(INDEX(Raw!$H$6:$CC$2026,MATCH($B26&amp;$C26&amp;$B$6,Raw!$A$6:$A$2026,0),MATCH(O$6,Raw!$H$5:$CC$5,0))/60/60/24,"-")</f>
        <v>-</v>
      </c>
    </row>
    <row r="27" spans="1:15" x14ac:dyDescent="0.2">
      <c r="A27" s="82"/>
      <c r="B27" s="16" t="str">
        <f t="shared" si="0"/>
        <v>2018-19</v>
      </c>
      <c r="C27" s="7" t="s">
        <v>578</v>
      </c>
      <c r="D27" s="146"/>
      <c r="E27" s="102" t="str">
        <f>IFERROR(INDEX(Raw!$H$6:$CC$2026,MATCH($B27&amp;$C27&amp;$B$6,Raw!$A$6:$A$2026,0),MATCH(E$6,Raw!$H$5:$CC$5,0)),"-")</f>
        <v>-</v>
      </c>
      <c r="F27" s="31"/>
      <c r="G27" s="102" t="str">
        <f>IFERROR(INDEX(Raw!$H$6:$CC$2026,MATCH($B27&amp;$C27&amp;$B$6,Raw!$A$6:$A$2026,0),MATCH(G$6,Raw!$H$5:$CC$5,0))/60/60,"-")</f>
        <v>-</v>
      </c>
      <c r="H27" s="108" t="str">
        <f>IFERROR(INDEX(Raw!$H$6:$CC$2026,MATCH($B27&amp;$C27&amp;$B$6,Raw!$A$6:$A$2026,0),MATCH(H$6,Raw!$H$5:$CC$5,0))/60/60/24,"-")</f>
        <v>-</v>
      </c>
      <c r="I27" s="108" t="str">
        <f>IFERROR(INDEX(Raw!$H$6:$CC$2026,MATCH($B27&amp;$C27&amp;$B$6,Raw!$A$6:$A$2026,0),MATCH(I$6,Raw!$H$5:$CC$5,0))/60/60/24,"-")</f>
        <v>-</v>
      </c>
      <c r="K27" s="102" t="str">
        <f>IFERROR(INDEX(Raw!$H$6:$CC$2026,MATCH($B27&amp;$C27&amp;$B$6,Raw!$A$6:$A$2026,0),MATCH(K$6,Raw!$H$5:$CC$5,0)),"-")</f>
        <v>-</v>
      </c>
      <c r="L27" s="102"/>
      <c r="M27" s="102" t="str">
        <f>IFERROR(INDEX(Raw!$H$6:$CC$2026,MATCH($B27&amp;$C27&amp;$B$6,Raw!$A$6:$A$2026,0),MATCH(M$6,Raw!$H$5:$CC$5,0))/60/60,"-")</f>
        <v>-</v>
      </c>
      <c r="N27" s="108" t="str">
        <f>IFERROR(INDEX(Raw!$H$6:$CC$2026,MATCH($B27&amp;$C27&amp;$B$6,Raw!$A$6:$A$2026,0),MATCH(N$6,Raw!$H$5:$CC$5,0))/60/60/24,"-")</f>
        <v>-</v>
      </c>
      <c r="O27" s="108" t="str">
        <f>IFERROR(INDEX(Raw!$H$6:$CC$2026,MATCH($B27&amp;$C27&amp;$B$6,Raw!$A$6:$A$2026,0),MATCH(O$6,Raw!$H$5:$CC$5,0))/60/60/24,"-")</f>
        <v>-</v>
      </c>
    </row>
    <row r="28" spans="1:15" collapsed="1" x14ac:dyDescent="0.2">
      <c r="A28" s="82"/>
      <c r="B28" s="17" t="str">
        <f t="shared" si="0"/>
        <v>2018-19</v>
      </c>
      <c r="C28" s="18" t="s">
        <v>579</v>
      </c>
      <c r="D28" s="118"/>
      <c r="E28" s="103" t="str">
        <f>IFERROR(INDEX(Raw!$H$6:$CC$2026,MATCH($B28&amp;$C28&amp;$B$6,Raw!$A$6:$A$2026,0),MATCH(E$6,Raw!$H$5:$CC$5,0)),"-")</f>
        <v>-</v>
      </c>
      <c r="F28" s="32"/>
      <c r="G28" s="103" t="str">
        <f>IFERROR(INDEX(Raw!$H$6:$CC$2026,MATCH($B28&amp;$C28&amp;$B$6,Raw!$A$6:$A$2026,0),MATCH(G$6,Raw!$H$5:$CC$5,0))/60/60,"-")</f>
        <v>-</v>
      </c>
      <c r="H28" s="109" t="str">
        <f>IFERROR(INDEX(Raw!$H$6:$CC$2026,MATCH($B28&amp;$C28&amp;$B$6,Raw!$A$6:$A$2026,0),MATCH(H$6,Raw!$H$5:$CC$5,0))/60/60/24,"-")</f>
        <v>-</v>
      </c>
      <c r="I28" s="109" t="str">
        <f>IFERROR(INDEX(Raw!$H$6:$CC$2026,MATCH($B28&amp;$C28&amp;$B$6,Raw!$A$6:$A$2026,0),MATCH(I$6,Raw!$H$5:$CC$5,0))/60/60/24,"-")</f>
        <v>-</v>
      </c>
      <c r="J28" s="90"/>
      <c r="K28" s="103" t="str">
        <f>IFERROR(INDEX(Raw!$H$6:$CC$2026,MATCH($B28&amp;$C28&amp;$B$6,Raw!$A$6:$A$2026,0),MATCH(K$6,Raw!$H$5:$CC$5,0)),"-")</f>
        <v>-</v>
      </c>
      <c r="L28" s="103"/>
      <c r="M28" s="103" t="str">
        <f>IFERROR(INDEX(Raw!$H$6:$CC$2026,MATCH($B28&amp;$C28&amp;$B$6,Raw!$A$6:$A$2026,0),MATCH(M$6,Raw!$H$5:$CC$5,0))/60/60,"-")</f>
        <v>-</v>
      </c>
      <c r="N28" s="109" t="str">
        <f>IFERROR(INDEX(Raw!$H$6:$CC$2026,MATCH($B28&amp;$C28&amp;$B$6,Raw!$A$6:$A$2026,0),MATCH(N$6,Raw!$H$5:$CC$5,0))/60/60/24,"-")</f>
        <v>-</v>
      </c>
      <c r="O28" s="109" t="str">
        <f>IFERROR(INDEX(Raw!$H$6:$CC$2026,MATCH($B28&amp;$C28&amp;$B$6,Raw!$A$6:$A$2026,0),MATCH(O$6,Raw!$H$5:$CC$5,0))/60/60/24,"-")</f>
        <v>-</v>
      </c>
    </row>
    <row r="29" spans="1:15" x14ac:dyDescent="0.2">
      <c r="A29" s="9"/>
      <c r="D29" s="86" t="s">
        <v>772</v>
      </c>
      <c r="E29" s="1" t="s">
        <v>876</v>
      </c>
      <c r="F29" s="41"/>
      <c r="G29" s="41"/>
      <c r="H29" s="41"/>
      <c r="I29" s="41"/>
      <c r="J29" s="39"/>
      <c r="K29" s="39"/>
      <c r="L29" s="39"/>
      <c r="M29" s="39"/>
      <c r="N29" s="41"/>
      <c r="O29" s="41"/>
    </row>
    <row r="30" spans="1:15" x14ac:dyDescent="0.2">
      <c r="D30" s="116">
        <v>1</v>
      </c>
      <c r="E30" s="74" t="s">
        <v>912</v>
      </c>
      <c r="F30" s="83"/>
      <c r="G30" s="83"/>
      <c r="H30" s="83"/>
      <c r="I30" s="83"/>
      <c r="J30" s="19"/>
      <c r="K30" s="70"/>
    </row>
    <row r="31" spans="1:15" x14ac:dyDescent="0.2">
      <c r="D31" s="83"/>
      <c r="E31" s="83" t="s">
        <v>913</v>
      </c>
      <c r="F31" s="83"/>
      <c r="G31" s="83"/>
      <c r="H31" s="83"/>
      <c r="I31" s="83"/>
      <c r="J31" s="19"/>
      <c r="K31" s="70"/>
    </row>
    <row r="32" spans="1:15" x14ac:dyDescent="0.2">
      <c r="D32" s="116"/>
      <c r="E32" s="83" t="s">
        <v>914</v>
      </c>
      <c r="F32" s="83"/>
      <c r="G32" s="83"/>
      <c r="H32" s="83"/>
      <c r="I32" s="83"/>
      <c r="J32" s="19"/>
      <c r="K32" s="70"/>
    </row>
    <row r="33" spans="4:11" x14ac:dyDescent="0.2">
      <c r="E33" s="74" t="s">
        <v>898</v>
      </c>
      <c r="F33" s="83"/>
      <c r="G33" s="83"/>
      <c r="H33" s="83"/>
      <c r="I33" s="83"/>
      <c r="J33" s="19"/>
      <c r="K33" s="70"/>
    </row>
    <row r="34" spans="4:11" x14ac:dyDescent="0.2">
      <c r="E34" s="8" t="s">
        <v>899</v>
      </c>
      <c r="F34" s="83"/>
      <c r="G34" s="83"/>
      <c r="H34" s="83"/>
      <c r="I34" s="83"/>
      <c r="J34" s="19"/>
      <c r="K34" s="70"/>
    </row>
    <row r="35" spans="4:11" x14ac:dyDescent="0.2">
      <c r="D35" s="116">
        <v>2</v>
      </c>
      <c r="E35" s="74" t="s">
        <v>821</v>
      </c>
      <c r="F35" s="7"/>
      <c r="G35" s="7"/>
      <c r="H35" s="7"/>
      <c r="I35" s="7"/>
      <c r="J35" s="15"/>
      <c r="K35" s="7"/>
    </row>
    <row r="36" spans="4:11" x14ac:dyDescent="0.2">
      <c r="D36" s="116"/>
      <c r="E36" s="83" t="s">
        <v>822</v>
      </c>
      <c r="F36" s="84"/>
      <c r="G36" s="84"/>
      <c r="H36" s="84"/>
      <c r="I36" s="84"/>
    </row>
    <row r="37" spans="4:11" x14ac:dyDescent="0.2">
      <c r="D37" s="10" t="s">
        <v>590</v>
      </c>
      <c r="E37" s="7" t="s">
        <v>897</v>
      </c>
      <c r="F37" s="7"/>
      <c r="G37" s="7"/>
      <c r="H37" s="7"/>
      <c r="I37" s="7"/>
    </row>
    <row r="38" spans="4:11" x14ac:dyDescent="0.2">
      <c r="D38" s="10" t="s">
        <v>591</v>
      </c>
      <c r="E38" s="84">
        <f>Introduction!$B$59</f>
        <v>43384</v>
      </c>
      <c r="F38" s="70"/>
      <c r="G38" s="70"/>
      <c r="H38" s="70"/>
      <c r="I38" s="70"/>
    </row>
    <row r="39" spans="4:11" x14ac:dyDescent="0.2">
      <c r="D39" s="10" t="s">
        <v>592</v>
      </c>
      <c r="E39" s="7" t="s">
        <v>594</v>
      </c>
      <c r="F39" s="15"/>
      <c r="G39" s="15"/>
      <c r="H39" s="15"/>
      <c r="I39" s="70"/>
    </row>
    <row r="40" spans="4:11" x14ac:dyDescent="0.2">
      <c r="D40" s="83"/>
      <c r="E40" s="70" t="s">
        <v>593</v>
      </c>
    </row>
    <row r="41" spans="4:11" x14ac:dyDescent="0.2">
      <c r="D41" s="83"/>
      <c r="E41" s="70" t="s">
        <v>720</v>
      </c>
    </row>
    <row r="42" spans="4:11" x14ac:dyDescent="0.2">
      <c r="E42" s="150" t="s">
        <v>799</v>
      </c>
    </row>
  </sheetData>
  <mergeCells count="1">
    <mergeCell ref="B5:C5"/>
  </mergeCells>
  <dataValidations count="1">
    <dataValidation type="list" allowBlank="1" showInputMessage="1" showErrorMessage="1" sqref="B5:C5">
      <formula1>Dropdown_Geography</formula1>
    </dataValidation>
  </dataValidations>
  <hyperlinks>
    <hyperlink ref="E41" r:id="rId1"/>
    <hyperlink ref="E40" r:id="rId2"/>
    <hyperlink ref="E42" location="Introduction!A1" display="Introduction"/>
  </hyperlinks>
  <pageMargins left="0.70866141732283472" right="0.70866141732283472" top="0.74803149606299213" bottom="0.74803149606299213" header="0.31496062992125984" footer="0.31496062992125984"/>
  <pageSetup paperSize="9" orientation="portrait" r:id="rId3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C42"/>
  <sheetViews>
    <sheetView zoomScaleNormal="100" workbookViewId="0">
      <pane xSplit="4" ySplit="8" topLeftCell="E9" activePane="bottomRight" state="frozen"/>
      <selection activeCell="B5" sqref="B5:C5"/>
      <selection pane="topRight" activeCell="B5" sqref="B5:C5"/>
      <selection pane="bottomLeft" activeCell="B5" sqref="B5:C5"/>
      <selection pane="bottomRight" activeCell="E9" sqref="E9"/>
    </sheetView>
  </sheetViews>
  <sheetFormatPr defaultColWidth="9.28515625" defaultRowHeight="12.75" x14ac:dyDescent="0.2"/>
  <cols>
    <col min="1" max="1" width="1.7109375" style="51" customWidth="1"/>
    <col min="2" max="2" width="8.7109375" style="1" customWidth="1"/>
    <col min="3" max="3" width="12.7109375" style="1" customWidth="1"/>
    <col min="4" max="4" width="2.5703125" style="1" customWidth="1"/>
    <col min="5" max="5" width="11.42578125" style="1" customWidth="1"/>
    <col min="6" max="6" width="1.7109375" style="1" customWidth="1"/>
    <col min="7" max="9" width="10.5703125" style="1" customWidth="1"/>
    <col min="10" max="10" width="1.7109375" style="1" customWidth="1"/>
    <col min="11" max="11" width="9.85546875" style="1" customWidth="1"/>
    <col min="12" max="12" width="1.7109375" style="1" customWidth="1"/>
    <col min="13" max="13" width="7.7109375" style="1" customWidth="1"/>
    <col min="14" max="14" width="9.7109375" style="1" customWidth="1"/>
    <col min="15" max="15" width="10.5703125" style="1" customWidth="1"/>
    <col min="16" max="16" width="1.7109375" style="1" customWidth="1"/>
    <col min="17" max="17" width="9.85546875" style="1" customWidth="1"/>
    <col min="18" max="18" width="1.7109375" style="1" customWidth="1"/>
    <col min="19" max="19" width="7.7109375" style="1" customWidth="1"/>
    <col min="20" max="20" width="8.7109375" style="7" customWidth="1"/>
    <col min="21" max="21" width="10.5703125" style="1" customWidth="1"/>
    <col min="22" max="22" width="1.7109375" style="7" customWidth="1"/>
    <col min="23" max="23" width="9.85546875" style="1" customWidth="1"/>
    <col min="24" max="24" width="1.7109375" style="1" customWidth="1"/>
    <col min="25" max="25" width="7.7109375" style="1" customWidth="1"/>
    <col min="26" max="26" width="8.7109375" style="1" customWidth="1"/>
    <col min="27" max="27" width="10.5703125" style="1" customWidth="1"/>
    <col min="28" max="28" width="1.7109375" style="1" customWidth="1"/>
    <col min="29" max="29" width="16.28515625" style="1" customWidth="1"/>
    <col min="30" max="16384" width="9.28515625" style="1"/>
  </cols>
  <sheetData>
    <row r="1" spans="1:29" ht="18.75" x14ac:dyDescent="0.25">
      <c r="B1" s="62" t="s">
        <v>781</v>
      </c>
      <c r="C1" s="63"/>
      <c r="E1" s="73" t="s">
        <v>825</v>
      </c>
      <c r="F1" s="76"/>
      <c r="G1" s="63"/>
      <c r="H1" s="63"/>
      <c r="I1" s="63"/>
      <c r="J1" s="77"/>
      <c r="K1" s="75"/>
      <c r="L1" s="75"/>
      <c r="M1" s="75"/>
    </row>
    <row r="2" spans="1:29" ht="12.75" customHeight="1" x14ac:dyDescent="0.2">
      <c r="B2" s="51"/>
      <c r="C2" s="51"/>
      <c r="E2" s="194" t="s">
        <v>889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90"/>
      <c r="AC2" s="90"/>
    </row>
    <row r="3" spans="1:29" s="83" customFormat="1" x14ac:dyDescent="0.2">
      <c r="A3" s="78"/>
      <c r="D3" s="193"/>
      <c r="E3" s="194" t="s">
        <v>773</v>
      </c>
      <c r="F3" s="194"/>
      <c r="G3" s="194"/>
      <c r="H3" s="194"/>
      <c r="I3" s="194"/>
      <c r="J3" s="191"/>
      <c r="K3" s="194" t="s">
        <v>774</v>
      </c>
      <c r="L3" s="194"/>
      <c r="M3" s="194"/>
      <c r="N3" s="194"/>
      <c r="O3" s="194"/>
      <c r="P3" s="191"/>
      <c r="Q3" s="194" t="s">
        <v>775</v>
      </c>
      <c r="R3" s="194"/>
      <c r="S3" s="194"/>
      <c r="T3" s="194"/>
      <c r="U3" s="194"/>
      <c r="V3" s="191"/>
      <c r="W3" s="194" t="s">
        <v>776</v>
      </c>
      <c r="X3" s="194"/>
      <c r="Y3" s="194"/>
      <c r="Z3" s="194"/>
      <c r="AA3" s="194"/>
      <c r="AB3" s="191"/>
      <c r="AC3" s="192"/>
    </row>
    <row r="4" spans="1:29" ht="14.25" x14ac:dyDescent="0.2">
      <c r="A4" s="78"/>
      <c r="B4" s="178" t="str">
        <f ca="1">OFFSET(Raw!$CX$97,MATCH($B$5,Raw!$CY$98:$CY$116,0),0)</f>
        <v>Eng</v>
      </c>
      <c r="D4" s="29"/>
      <c r="E4" s="13"/>
      <c r="F4" s="13"/>
      <c r="G4" s="12" t="s">
        <v>827</v>
      </c>
      <c r="H4" s="12"/>
      <c r="I4" s="12"/>
      <c r="J4" s="7"/>
      <c r="K4" s="13"/>
      <c r="L4" s="13"/>
      <c r="M4" s="12" t="s">
        <v>827</v>
      </c>
      <c r="N4" s="12"/>
      <c r="O4" s="12"/>
      <c r="P4" s="7"/>
      <c r="Q4" s="13"/>
      <c r="R4" s="13"/>
      <c r="S4" s="12" t="s">
        <v>827</v>
      </c>
      <c r="T4" s="12"/>
      <c r="U4" s="12"/>
      <c r="W4" s="13"/>
      <c r="X4" s="13"/>
      <c r="Y4" s="12" t="s">
        <v>827</v>
      </c>
      <c r="Z4" s="12"/>
      <c r="AA4" s="12"/>
      <c r="AB4" s="7"/>
      <c r="AC4" s="13" t="s">
        <v>779</v>
      </c>
    </row>
    <row r="5" spans="1:29" ht="38.85" customHeight="1" x14ac:dyDescent="0.2">
      <c r="B5" s="252" t="s">
        <v>569</v>
      </c>
      <c r="C5" s="252"/>
      <c r="D5" s="30"/>
      <c r="E5" s="5" t="s">
        <v>710</v>
      </c>
      <c r="F5" s="6"/>
      <c r="G5" s="5" t="s">
        <v>711</v>
      </c>
      <c r="H5" s="5" t="s">
        <v>758</v>
      </c>
      <c r="I5" s="5" t="s">
        <v>757</v>
      </c>
      <c r="J5" s="6"/>
      <c r="K5" s="5" t="s">
        <v>710</v>
      </c>
      <c r="L5" s="6"/>
      <c r="M5" s="5" t="s">
        <v>711</v>
      </c>
      <c r="N5" s="5" t="s">
        <v>758</v>
      </c>
      <c r="O5" s="5" t="s">
        <v>757</v>
      </c>
      <c r="P5" s="6"/>
      <c r="Q5" s="5" t="s">
        <v>710</v>
      </c>
      <c r="R5" s="6"/>
      <c r="S5" s="5" t="s">
        <v>711</v>
      </c>
      <c r="T5" s="5" t="s">
        <v>758</v>
      </c>
      <c r="U5" s="5" t="s">
        <v>757</v>
      </c>
      <c r="V5" s="6"/>
      <c r="W5" s="5" t="s">
        <v>710</v>
      </c>
      <c r="X5" s="6"/>
      <c r="Y5" s="5" t="s">
        <v>711</v>
      </c>
      <c r="Z5" s="5" t="s">
        <v>758</v>
      </c>
      <c r="AA5" s="5" t="s">
        <v>757</v>
      </c>
      <c r="AB5" s="6"/>
      <c r="AC5" s="93" t="s">
        <v>780</v>
      </c>
    </row>
    <row r="6" spans="1:29" s="87" customFormat="1" x14ac:dyDescent="0.2">
      <c r="A6" s="26"/>
      <c r="B6" s="50" t="str">
        <f>VLOOKUP($B$5,Raw!$CY$98:$CZ$116,2,0)</f>
        <v>ENG</v>
      </c>
      <c r="C6" s="79"/>
      <c r="D6" s="24" t="s">
        <v>716</v>
      </c>
      <c r="E6" s="25" t="s">
        <v>664</v>
      </c>
      <c r="F6" s="25"/>
      <c r="G6" s="25" t="s">
        <v>668</v>
      </c>
      <c r="H6" s="25" t="s">
        <v>669</v>
      </c>
      <c r="I6" s="25" t="s">
        <v>670</v>
      </c>
      <c r="J6" s="25"/>
      <c r="K6" s="25" t="s">
        <v>665</v>
      </c>
      <c r="L6" s="25"/>
      <c r="M6" s="25" t="s">
        <v>671</v>
      </c>
      <c r="N6" s="25" t="s">
        <v>672</v>
      </c>
      <c r="O6" s="25" t="s">
        <v>673</v>
      </c>
      <c r="P6" s="25"/>
      <c r="Q6" s="25" t="s">
        <v>666</v>
      </c>
      <c r="R6" s="25"/>
      <c r="S6" s="25" t="s">
        <v>674</v>
      </c>
      <c r="T6" s="25" t="s">
        <v>675</v>
      </c>
      <c r="U6" s="25" t="s">
        <v>676</v>
      </c>
      <c r="V6" s="25"/>
      <c r="W6" s="25" t="s">
        <v>667</v>
      </c>
      <c r="X6" s="25"/>
      <c r="Y6" s="25" t="s">
        <v>677</v>
      </c>
      <c r="Z6" s="25" t="s">
        <v>678</v>
      </c>
      <c r="AA6" s="25" t="s">
        <v>679</v>
      </c>
      <c r="AB6" s="25"/>
      <c r="AC6" s="25" t="s">
        <v>663</v>
      </c>
    </row>
    <row r="7" spans="1:29" s="7" customFormat="1" x14ac:dyDescent="0.2">
      <c r="A7" s="81"/>
      <c r="B7" s="33" t="s">
        <v>681</v>
      </c>
      <c r="C7" s="34" t="s">
        <v>882</v>
      </c>
      <c r="D7" s="34"/>
      <c r="E7" s="102">
        <f>IFERROR(SUMIF($B$9:$B$28,$B7,E$9:E$28),"-")</f>
        <v>58956</v>
      </c>
      <c r="F7" s="31"/>
      <c r="G7" s="31">
        <f>IFERROR(SUMIF($B$9:$B$28,$B7,G$9:G$28),"-")</f>
        <v>95786.541944444441</v>
      </c>
      <c r="H7" s="98">
        <f>IFERROR(G7/E7/24,"-")</f>
        <v>6.7696348367457956E-2</v>
      </c>
      <c r="I7" s="98">
        <f>IFERROR(SUMPRODUCT($E$9:$E$16,$I$9:$I$16)/$E7,"-")</f>
        <v>0.14627571676177842</v>
      </c>
      <c r="J7" s="31"/>
      <c r="K7" s="102">
        <f>IFERROR(SUMIF($B$9:$B$28,$B7,K$9:K$28),"-")</f>
        <v>56622</v>
      </c>
      <c r="L7" s="31"/>
      <c r="M7" s="31">
        <f>IFERROR(SUMIF($B$9:$B$28,$B7,M$9:M$28),"-")</f>
        <v>112609.05694444444</v>
      </c>
      <c r="N7" s="98">
        <f>IFERROR(M7/K7/24,"-")</f>
        <v>8.2866095145912394E-2</v>
      </c>
      <c r="O7" s="98">
        <f>IFERROR(SUMPRODUCT($K$9:$K$16,$O$9:$O$16)/$K7,"-")</f>
        <v>0.17426671468654376</v>
      </c>
      <c r="P7" s="31"/>
      <c r="Q7" s="102">
        <f>IFERROR(SUMIF($B$9:$B$28,$B7,Q$9:Q$28),"-")</f>
        <v>2127</v>
      </c>
      <c r="R7" s="31"/>
      <c r="S7" s="31">
        <f>IFERROR(SUMIF($B$9:$B$28,$B7,S$9:S$28),"-")</f>
        <v>5094.8086111111115</v>
      </c>
      <c r="T7" s="98">
        <f>IFERROR(S7/Q7/24,"-")</f>
        <v>9.9804274626060008E-2</v>
      </c>
      <c r="U7" s="98">
        <f>IFERROR(SUMPRODUCT($Q$9:$Q$16,$U$9:$U$16)/$Q7,"-")</f>
        <v>0.19891430070173605</v>
      </c>
      <c r="V7" s="31"/>
      <c r="W7" s="102">
        <f>IFERROR(SUMIF($B$9:$B$28,$B7,W$9:W$28),"-")</f>
        <v>73005</v>
      </c>
      <c r="X7" s="31"/>
      <c r="Y7" s="31">
        <f>IFERROR(SUMIF($B$9:$B$28,$B7,Y$9:Y$28),"-")</f>
        <v>212288.94777777779</v>
      </c>
      <c r="Z7" s="98">
        <f>IFERROR(Y7/W7/24,"-")</f>
        <v>0.12116119202895793</v>
      </c>
      <c r="AA7" s="98">
        <f>IFERROR(SUMPRODUCT($W$9:$W$16,$AA$9:$AA$16)/$W7,"-")</f>
        <v>0.25521503394617817</v>
      </c>
      <c r="AB7" s="31"/>
      <c r="AC7" s="104">
        <f>IFERROR(SUMIF($B$9:$B$28,$B7,AC$9:AC$28),"-")</f>
        <v>32333</v>
      </c>
    </row>
    <row r="8" spans="1:29" s="7" customFormat="1" x14ac:dyDescent="0.2">
      <c r="A8" s="81"/>
      <c r="B8" s="33" t="s">
        <v>831</v>
      </c>
      <c r="C8" s="34" t="s">
        <v>891</v>
      </c>
      <c r="D8" s="34"/>
      <c r="E8" s="102">
        <f>IFERROR(SUMIF($B$9:$B$28,$B8,E$9:E$28),"-")</f>
        <v>49143</v>
      </c>
      <c r="F8" s="31"/>
      <c r="G8" s="31">
        <f>IFERROR(SUMIF($B$9:$B$28,$B8,G$9:G$28),"-")</f>
        <v>69910.099166666667</v>
      </c>
      <c r="H8" s="98">
        <f>IFERROR(G8/E8/24,"-")</f>
        <v>5.9274378825287653E-2</v>
      </c>
      <c r="I8" s="98">
        <f>IFERROR(SUMPRODUCT($E$17:$E$28,$I$17:$I$28)/$E8,"-")</f>
        <v>0.12569597366453605</v>
      </c>
      <c r="J8" s="31"/>
      <c r="K8" s="102">
        <f>IFERROR(SUMIF($B$9:$B$28,$B8,K$9:K$28),"-")</f>
        <v>61923</v>
      </c>
      <c r="L8" s="31"/>
      <c r="M8" s="31">
        <f>IFERROR(SUMIF($B$9:$B$28,$B8,M$9:M$28),"-")</f>
        <v>111532.95055555557</v>
      </c>
      <c r="N8" s="98">
        <f>IFERROR(M8/K8/24,"-")</f>
        <v>7.5048144843566186E-2</v>
      </c>
      <c r="O8" s="98">
        <f>IFERROR(SUMPRODUCT($K$17:$K$28,$O$17:$O$28)/$K8,"-")</f>
        <v>0.15906321026083167</v>
      </c>
      <c r="P8" s="31"/>
      <c r="Q8" s="102">
        <f>IFERROR(SUMIF($B$9:$B$28,$B8,Q$9:Q$28),"-")</f>
        <v>1545</v>
      </c>
      <c r="R8" s="31"/>
      <c r="S8" s="31">
        <f>IFERROR(SUMIF($B$9:$B$28,$B8,S$9:S$28),"-")</f>
        <v>3554.9447222222225</v>
      </c>
      <c r="T8" s="98">
        <f>IFERROR(S8/Q8/24,"-")</f>
        <v>9.5872295637061011E-2</v>
      </c>
      <c r="U8" s="98">
        <f>IFERROR(SUMPRODUCT($Q$17:$Q$28,$U$17:$U$28)/$Q8,"-")</f>
        <v>0.2011683671940549</v>
      </c>
      <c r="V8" s="31"/>
      <c r="W8" s="102">
        <f>IFERROR(SUMIF($B$9:$B$28,$B8,W$9:W$28),"-")</f>
        <v>69623</v>
      </c>
      <c r="X8" s="31"/>
      <c r="Y8" s="31">
        <f>IFERROR(SUMIF($B$9:$B$28,$B8,Y$9:Y$28),"-")</f>
        <v>169842.57944444448</v>
      </c>
      <c r="Z8" s="98">
        <f>IFERROR(Y8/W8/24,"-")</f>
        <v>0.10164420009937118</v>
      </c>
      <c r="AA8" s="98">
        <f>IFERROR(SUMPRODUCT($W$17:$W$28,$AA$17:$AA$28)/$W8,"-")</f>
        <v>0.22340031909953129</v>
      </c>
      <c r="AB8" s="31"/>
      <c r="AC8" s="104">
        <f>IFERROR(SUMIF($B$9:$B$28,$B8,AC$9:AC$28),"-")</f>
        <v>42195</v>
      </c>
    </row>
    <row r="9" spans="1:29" ht="18" x14ac:dyDescent="0.25">
      <c r="A9" s="82"/>
      <c r="B9" s="7" t="s">
        <v>681</v>
      </c>
      <c r="C9" s="7" t="s">
        <v>572</v>
      </c>
      <c r="D9" s="117"/>
      <c r="E9" s="102">
        <f>IFERROR(INDEX(Raw!$H$6:$CC$2026,MATCH($B9&amp;$C9&amp;$B$6,Raw!$A$6:$A$2026,0),MATCH(E$6,Raw!$H$5:$CC$5,0)),"-")</f>
        <v>3672</v>
      </c>
      <c r="F9" s="31"/>
      <c r="G9" s="31">
        <f>IFERROR(INDEX(Raw!$H$6:$CC$2026,MATCH($B9&amp;$C9&amp;$B$6,Raw!$A$6:$A$2026,0),MATCH(G$6,Raw!$H$5:$CC$5,0))/60/60,"-")</f>
        <v>4730.9230555555559</v>
      </c>
      <c r="H9" s="98">
        <f>IFERROR(INDEX(Raw!$H$6:$CC$2026,MATCH($B9&amp;$C9&amp;$B$6,Raw!$A$6:$A$2026,0),MATCH(H$6,Raw!$H$5:$CC$5,0))/60/60/24,"-")</f>
        <v>5.3682405768377316E-2</v>
      </c>
      <c r="I9" s="98">
        <f>IFERROR(INDEX(Raw!$H$6:$CC$2026,MATCH($B9&amp;$C9&amp;$B$6,Raw!$A$6:$A$2026,0),MATCH(I$6,Raw!$H$5:$CC$5,0))/60/60/24,"-")</f>
        <v>0.10556173974219317</v>
      </c>
      <c r="J9" s="31"/>
      <c r="K9" s="102">
        <f>IFERROR(INDEX(Raw!$H$6:$CC$2026,MATCH($B9&amp;$C9&amp;$B$6,Raw!$A$6:$A$2026,0),MATCH(K$6,Raw!$H$5:$CC$5,0)),"-")</f>
        <v>2375</v>
      </c>
      <c r="L9" s="31"/>
      <c r="M9" s="31">
        <f>IFERROR(INDEX(Raw!$H$6:$CC$2026,MATCH($B9&amp;$C9&amp;$B$6,Raw!$A$6:$A$2026,0),MATCH(M$6,Raw!$H$5:$CC$5,0))/60/60,"-")</f>
        <v>3953.6483333333331</v>
      </c>
      <c r="N9" s="98">
        <f>IFERROR(INDEX(Raw!$H$6:$CC$2026,MATCH($B9&amp;$C9&amp;$B$6,Raw!$A$6:$A$2026,0),MATCH(N$6,Raw!$H$5:$CC$5,0))/60/60/24,"-")</f>
        <v>6.9362251461988308E-2</v>
      </c>
      <c r="O9" s="98">
        <f>IFERROR(INDEX(Raw!$H$6:$CC$2026,MATCH($B9&amp;$C9&amp;$B$6,Raw!$A$6:$A$2026,0),MATCH(O$6,Raw!$H$5:$CC$5,0))/60/60/24,"-")</f>
        <v>0.1332246881091618</v>
      </c>
      <c r="P9" s="31"/>
      <c r="Q9" s="102">
        <f>IFERROR(INDEX(Raw!$H$6:$CC$2026,MATCH($B9&amp;$C9&amp;$B$6,Raw!$A$6:$A$2026,0),MATCH(Q$6,Raw!$H$5:$CC$5,0)),"-")</f>
        <v>108</v>
      </c>
      <c r="R9" s="31"/>
      <c r="S9" s="31">
        <f>IFERROR(INDEX(Raw!$H$6:$CC$2026,MATCH($B9&amp;$C9&amp;$B$6,Raw!$A$6:$A$2026,0),MATCH(S$6,Raw!$H$5:$CC$5,0))/60/60,"-")</f>
        <v>180.96250000000001</v>
      </c>
      <c r="T9" s="98">
        <f>IFERROR(INDEX(Raw!$H$6:$CC$2026,MATCH($B9&amp;$C9&amp;$B$6,Raw!$A$6:$A$2026,0),MATCH(T$6,Raw!$H$5:$CC$5,0))/60/60/24,"-")</f>
        <v>6.9815779320987648E-2</v>
      </c>
      <c r="U9" s="98">
        <f>IFERROR(INDEX(Raw!$H$6:$CC$2026,MATCH($B9&amp;$C9&amp;$B$6,Raw!$A$6:$A$2026,0),MATCH(U$6,Raw!$H$5:$CC$5,0))/60/60/24,"-")</f>
        <v>0.14597436556927298</v>
      </c>
      <c r="V9" s="31"/>
      <c r="W9" s="102">
        <f>IFERROR(INDEX(Raw!$H$6:$CC$2026,MATCH($B9&amp;$C9&amp;$B$6,Raw!$A$6:$A$2026,0),MATCH(W$6,Raw!$H$5:$CC$5,0)),"-")</f>
        <v>2594</v>
      </c>
      <c r="X9" s="31"/>
      <c r="Y9" s="31">
        <f>IFERROR(INDEX(Raw!$H$6:$CC$2026,MATCH($B9&amp;$C9&amp;$B$6,Raw!$A$6:$A$2026,0),MATCH(Y$6,Raw!$H$5:$CC$5,0))/60/60,"-")</f>
        <v>7025.5186111111107</v>
      </c>
      <c r="Z9" s="98">
        <f>IFERROR(INDEX(Raw!$H$6:$CC$2026,MATCH($B9&amp;$C9&amp;$B$6,Raw!$A$6:$A$2026,0),MATCH(Z$6,Raw!$H$5:$CC$5,0))/60/60/24,"-")</f>
        <v>0.11284885972614865</v>
      </c>
      <c r="AA9" s="98">
        <f>IFERROR(INDEX(Raw!$H$6:$CC$2026,MATCH($B9&amp;$C9&amp;$B$6,Raw!$A$6:$A$2026,0),MATCH(AA$6,Raw!$H$5:$CC$5,0))/60/60/24,"-")</f>
        <v>0.21593653177560754</v>
      </c>
      <c r="AB9" s="31"/>
      <c r="AC9" s="104">
        <f>IFERROR(INDEX(Raw!$H$6:$CC$2026,MATCH($B9&amp;$C9&amp;$B$6,Raw!$A$6:$A$2026,0),MATCH(AC$6,Raw!$H$5:$CC$5,0)),"-")</f>
        <v>192</v>
      </c>
    </row>
    <row r="10" spans="1:29" ht="12.75" customHeight="1" x14ac:dyDescent="0.2">
      <c r="A10" s="82"/>
      <c r="B10" s="16" t="str">
        <f t="shared" ref="B10:B28" si="0">IF($C10="April",LEFT($B9,4)+1&amp;"-"&amp;RIGHT($B9,2)+1,$B9)</f>
        <v>2017-18</v>
      </c>
      <c r="C10" s="7" t="s">
        <v>573</v>
      </c>
      <c r="D10" s="14"/>
      <c r="E10" s="102">
        <f>IFERROR(INDEX(Raw!$H$6:$CC$2026,MATCH($B10&amp;$C10&amp;$B$6,Raw!$A$6:$A$2026,0),MATCH(E$6,Raw!$H$5:$CC$5,0)),"-")</f>
        <v>6097</v>
      </c>
      <c r="F10" s="31"/>
      <c r="G10" s="31">
        <f>IFERROR(INDEX(Raw!$H$6:$CC$2026,MATCH($B10&amp;$C10&amp;$B$6,Raw!$A$6:$A$2026,0),MATCH(G$6,Raw!$H$5:$CC$5,0))/60/60,"-")</f>
        <v>10468.195833333333</v>
      </c>
      <c r="H10" s="98">
        <f>IFERROR(INDEX(Raw!$H$6:$CC$2026,MATCH($B10&amp;$C10&amp;$B$6,Raw!$A$6:$A$2026,0),MATCH(H$6,Raw!$H$5:$CC$5,0))/60/60/24,"-")</f>
        <v>7.1539253139066575E-2</v>
      </c>
      <c r="I10" s="98">
        <f>IFERROR(INDEX(Raw!$H$6:$CC$2026,MATCH($B10&amp;$C10&amp;$B$6,Raw!$A$6:$A$2026,0),MATCH(I$6,Raw!$H$5:$CC$5,0))/60/60/24,"-")</f>
        <v>0.1585654450579824</v>
      </c>
      <c r="J10" s="31"/>
      <c r="K10" s="102">
        <f>IFERROR(INDEX(Raw!$H$6:$CC$2026,MATCH($B10&amp;$C10&amp;$B$6,Raw!$A$6:$A$2026,0),MATCH(K$6,Raw!$H$5:$CC$5,0)),"-")</f>
        <v>3917</v>
      </c>
      <c r="L10" s="31"/>
      <c r="M10" s="31">
        <f>IFERROR(INDEX(Raw!$H$6:$CC$2026,MATCH($B10&amp;$C10&amp;$B$6,Raw!$A$6:$A$2026,0),MATCH(M$6,Raw!$H$5:$CC$5,0))/60/60,"-")</f>
        <v>6806.3883333333333</v>
      </c>
      <c r="N10" s="98">
        <f>IFERROR(INDEX(Raw!$H$6:$CC$2026,MATCH($B10&amp;$C10&amp;$B$6,Raw!$A$6:$A$2026,0),MATCH(N$6,Raw!$H$5:$CC$5,0))/60/60/24,"-")</f>
        <v>7.2402224633364529E-2</v>
      </c>
      <c r="O10" s="98">
        <f>IFERROR(INDEX(Raw!$H$6:$CC$2026,MATCH($B10&amp;$C10&amp;$B$6,Raw!$A$6:$A$2026,0),MATCH(O$6,Raw!$H$5:$CC$5,0))/60/60/24,"-")</f>
        <v>0.15013741738291778</v>
      </c>
      <c r="P10" s="31"/>
      <c r="Q10" s="102">
        <f>IFERROR(INDEX(Raw!$H$6:$CC$2026,MATCH($B10&amp;$C10&amp;$B$6,Raw!$A$6:$A$2026,0),MATCH(Q$6,Raw!$H$5:$CC$5,0)),"-")</f>
        <v>207</v>
      </c>
      <c r="R10" s="31"/>
      <c r="S10" s="31">
        <f>IFERROR(INDEX(Raw!$H$6:$CC$2026,MATCH($B10&amp;$C10&amp;$B$6,Raw!$A$6:$A$2026,0),MATCH(S$6,Raw!$H$5:$CC$5,0))/60/60,"-")</f>
        <v>335.93583333333333</v>
      </c>
      <c r="T10" s="98">
        <f>IFERROR(INDEX(Raw!$H$6:$CC$2026,MATCH($B10&amp;$C10&amp;$B$6,Raw!$A$6:$A$2026,0),MATCH(T$6,Raw!$H$5:$CC$5,0))/60/60/24,"-")</f>
        <v>6.7619934245840049E-2</v>
      </c>
      <c r="U10" s="98">
        <f>IFERROR(INDEX(Raw!$H$6:$CC$2026,MATCH($B10&amp;$C10&amp;$B$6,Raw!$A$6:$A$2026,0),MATCH(U$6,Raw!$H$5:$CC$5,0))/60/60/24,"-")</f>
        <v>0.14044937600644122</v>
      </c>
      <c r="V10" s="31"/>
      <c r="W10" s="102">
        <f>IFERROR(INDEX(Raw!$H$6:$CC$2026,MATCH($B10&amp;$C10&amp;$B$6,Raw!$A$6:$A$2026,0),MATCH(W$6,Raw!$H$5:$CC$5,0)),"-")</f>
        <v>6073</v>
      </c>
      <c r="X10" s="31"/>
      <c r="Y10" s="31">
        <f>IFERROR(INDEX(Raw!$H$6:$CC$2026,MATCH($B10&amp;$C10&amp;$B$6,Raw!$A$6:$A$2026,0),MATCH(Y$6,Raw!$H$5:$CC$5,0))/60/60,"-")</f>
        <v>17769.02</v>
      </c>
      <c r="Z10" s="98">
        <f>IFERROR(INDEX(Raw!$H$6:$CC$2026,MATCH($B10&amp;$C10&amp;$B$6,Raw!$A$6:$A$2026,0),MATCH(Z$6,Raw!$H$5:$CC$5,0))/60/60/24,"-")</f>
        <v>0.121912701026401</v>
      </c>
      <c r="AA10" s="98">
        <f>IFERROR(INDEX(Raw!$H$6:$CC$2026,MATCH($B10&amp;$C10&amp;$B$6,Raw!$A$6:$A$2026,0),MATCH(AA$6,Raw!$H$5:$CC$5,0))/60/60/24,"-")</f>
        <v>0.25762484296003563</v>
      </c>
      <c r="AB10" s="31"/>
      <c r="AC10" s="104">
        <f>IFERROR(INDEX(Raw!$H$6:$CC$2026,MATCH($B10&amp;$C10&amp;$B$6,Raw!$A$6:$A$2026,0),MATCH(AC$6,Raw!$H$5:$CC$5,0)),"-")</f>
        <v>547</v>
      </c>
    </row>
    <row r="11" spans="1:29" ht="18" x14ac:dyDescent="0.25">
      <c r="A11" s="82"/>
      <c r="B11" s="16" t="str">
        <f t="shared" si="0"/>
        <v>2017-18</v>
      </c>
      <c r="C11" s="7" t="s">
        <v>574</v>
      </c>
      <c r="D11" s="117"/>
      <c r="E11" s="102">
        <f>IFERROR(INDEX(Raw!$H$6:$CC$2026,MATCH($B11&amp;$C11&amp;$B$6,Raw!$A$6:$A$2026,0),MATCH(E$6,Raw!$H$5:$CC$5,0)),"-")</f>
        <v>6540</v>
      </c>
      <c r="F11" s="31"/>
      <c r="G11" s="31">
        <f>IFERROR(INDEX(Raw!$H$6:$CC$2026,MATCH($B11&amp;$C11&amp;$B$6,Raw!$A$6:$A$2026,0),MATCH(G$6,Raw!$H$5:$CC$5,0))/60/60,"-")</f>
        <v>10668.756111111112</v>
      </c>
      <c r="H11" s="98">
        <f>IFERROR(INDEX(Raw!$H$6:$CC$2026,MATCH($B11&amp;$C11&amp;$B$6,Raw!$A$6:$A$2026,0),MATCH(H$6,Raw!$H$5:$CC$5,0))/60/60/24,"-")</f>
        <v>6.7971178077925007E-2</v>
      </c>
      <c r="I11" s="98">
        <f>IFERROR(INDEX(Raw!$H$6:$CC$2026,MATCH($B11&amp;$C11&amp;$B$6,Raw!$A$6:$A$2026,0),MATCH(I$6,Raw!$H$5:$CC$5,0))/60/60/24,"-")</f>
        <v>0.15061171636085627</v>
      </c>
      <c r="J11" s="31"/>
      <c r="K11" s="102">
        <f>IFERROR(INDEX(Raw!$H$6:$CC$2026,MATCH($B11&amp;$C11&amp;$B$6,Raw!$A$6:$A$2026,0),MATCH(K$6,Raw!$H$5:$CC$5,0)),"-")</f>
        <v>4554</v>
      </c>
      <c r="L11" s="31"/>
      <c r="M11" s="31">
        <f>IFERROR(INDEX(Raw!$H$6:$CC$2026,MATCH($B11&amp;$C11&amp;$B$6,Raw!$A$6:$A$2026,0),MATCH(M$6,Raw!$H$5:$CC$5,0))/60/60,"-")</f>
        <v>7261.7986111111113</v>
      </c>
      <c r="N11" s="98">
        <f>IFERROR(INDEX(Raw!$H$6:$CC$2026,MATCH($B11&amp;$C11&amp;$B$6,Raw!$A$6:$A$2026,0),MATCH(N$6,Raw!$H$5:$CC$5,0))/60/60/24,"-")</f>
        <v>6.6441577103563812E-2</v>
      </c>
      <c r="O11" s="98">
        <f>IFERROR(INDEX(Raw!$H$6:$CC$2026,MATCH($B11&amp;$C11&amp;$B$6,Raw!$A$6:$A$2026,0),MATCH(O$6,Raw!$H$5:$CC$5,0))/60/60/24,"-")</f>
        <v>0.14132983671253599</v>
      </c>
      <c r="P11" s="31"/>
      <c r="Q11" s="102">
        <f>IFERROR(INDEX(Raw!$H$6:$CC$2026,MATCH($B11&amp;$C11&amp;$B$6,Raw!$A$6:$A$2026,0),MATCH(Q$6,Raw!$H$5:$CC$5,0)),"-")</f>
        <v>236</v>
      </c>
      <c r="R11" s="31"/>
      <c r="S11" s="31">
        <f>IFERROR(INDEX(Raw!$H$6:$CC$2026,MATCH($B11&amp;$C11&amp;$B$6,Raw!$A$6:$A$2026,0),MATCH(S$6,Raw!$H$5:$CC$5,0))/60/60,"-")</f>
        <v>453.75694444444446</v>
      </c>
      <c r="T11" s="98">
        <f>IFERROR(INDEX(Raw!$H$6:$CC$2026,MATCH($B11&amp;$C11&amp;$B$6,Raw!$A$6:$A$2026,0),MATCH(T$6,Raw!$H$5:$CC$5,0))/60/60/24,"-")</f>
        <v>8.0112454880728184E-2</v>
      </c>
      <c r="U11" s="98">
        <f>IFERROR(INDEX(Raw!$H$6:$CC$2026,MATCH($B11&amp;$C11&amp;$B$6,Raw!$A$6:$A$2026,0),MATCH(U$6,Raw!$H$5:$CC$5,0))/60/60/24,"-")</f>
        <v>0.15655578115191462</v>
      </c>
      <c r="V11" s="31"/>
      <c r="W11" s="102">
        <f>IFERROR(INDEX(Raw!$H$6:$CC$2026,MATCH($B11&amp;$C11&amp;$B$6,Raw!$A$6:$A$2026,0),MATCH(W$6,Raw!$H$5:$CC$5,0)),"-")</f>
        <v>6529</v>
      </c>
      <c r="X11" s="31"/>
      <c r="Y11" s="31">
        <f>IFERROR(INDEX(Raw!$H$6:$CC$2026,MATCH($B11&amp;$C11&amp;$B$6,Raw!$A$6:$A$2026,0),MATCH(Y$6,Raw!$H$5:$CC$5,0))/60/60,"-")</f>
        <v>18218.037499999999</v>
      </c>
      <c r="Z11" s="98">
        <f>IFERROR(INDEX(Raw!$H$6:$CC$2026,MATCH($B11&amp;$C11&amp;$B$6,Raw!$A$6:$A$2026,0),MATCH(Z$6,Raw!$H$5:$CC$5,0))/60/60/24,"-")</f>
        <v>0.11626357724511155</v>
      </c>
      <c r="AA11" s="98">
        <f>IFERROR(INDEX(Raw!$H$6:$CC$2026,MATCH($B11&amp;$C11&amp;$B$6,Raw!$A$6:$A$2026,0),MATCH(AA$6,Raw!$H$5:$CC$5,0))/60/60/24,"-")</f>
        <v>0.23425910326009883</v>
      </c>
      <c r="AB11" s="31"/>
      <c r="AC11" s="104">
        <f>IFERROR(INDEX(Raw!$H$6:$CC$2026,MATCH($B11&amp;$C11&amp;$B$6,Raw!$A$6:$A$2026,0),MATCH(AC$6,Raw!$H$5:$CC$5,0)),"-")</f>
        <v>641</v>
      </c>
    </row>
    <row r="12" spans="1:29" ht="12.75" customHeight="1" x14ac:dyDescent="0.2">
      <c r="A12" s="82"/>
      <c r="B12" s="16" t="str">
        <f t="shared" si="0"/>
        <v>2017-18</v>
      </c>
      <c r="C12" s="7" t="s">
        <v>575</v>
      </c>
      <c r="D12" s="14"/>
      <c r="E12" s="102">
        <f>IFERROR(INDEX(Raw!$H$6:$CC$2026,MATCH($B12&amp;$C12&amp;$B$6,Raw!$A$6:$A$2026,0),MATCH(E$6,Raw!$H$5:$CC$5,0)),"-")</f>
        <v>10772</v>
      </c>
      <c r="F12" s="31"/>
      <c r="G12" s="31">
        <f>IFERROR(INDEX(Raw!$H$6:$CC$2026,MATCH($B12&amp;$C12&amp;$B$6,Raw!$A$6:$A$2026,0),MATCH(G$6,Raw!$H$5:$CC$5,0))/60/60,"-")</f>
        <v>18115.525833333333</v>
      </c>
      <c r="H12" s="98">
        <f>IFERROR(INDEX(Raw!$H$6:$CC$2026,MATCH($B12&amp;$C12&amp;$B$6,Raw!$A$6:$A$2026,0),MATCH(H$6,Raw!$H$5:$CC$5,0))/60/60/24,"-")</f>
        <v>7.007181362689277E-2</v>
      </c>
      <c r="I12" s="98">
        <f>IFERROR(INDEX(Raw!$H$6:$CC$2026,MATCH($B12&amp;$C12&amp;$B$6,Raw!$A$6:$A$2026,0),MATCH(I$6,Raw!$H$5:$CC$5,0))/60/60/24,"-")</f>
        <v>0.15373990438173044</v>
      </c>
      <c r="J12" s="31"/>
      <c r="K12" s="102">
        <f>IFERROR(INDEX(Raw!$H$6:$CC$2026,MATCH($B12&amp;$C12&amp;$B$6,Raw!$A$6:$A$2026,0),MATCH(K$6,Raw!$H$5:$CC$5,0)),"-")</f>
        <v>7935</v>
      </c>
      <c r="L12" s="31"/>
      <c r="M12" s="31">
        <f>IFERROR(INDEX(Raw!$H$6:$CC$2026,MATCH($B12&amp;$C12&amp;$B$6,Raw!$A$6:$A$2026,0),MATCH(M$6,Raw!$H$5:$CC$5,0))/60/60,"-")</f>
        <v>15764.706388888888</v>
      </c>
      <c r="N12" s="98">
        <f>IFERROR(INDEX(Raw!$H$6:$CC$2026,MATCH($B12&amp;$C12&amp;$B$6,Raw!$A$6:$A$2026,0),MATCH(N$6,Raw!$H$5:$CC$5,0))/60/60/24,"-")</f>
        <v>8.278043682466335E-2</v>
      </c>
      <c r="O12" s="98">
        <f>IFERROR(INDEX(Raw!$H$6:$CC$2026,MATCH($B12&amp;$C12&amp;$B$6,Raw!$A$6:$A$2026,0),MATCH(O$6,Raw!$H$5:$CC$5,0))/60/60/24,"-")</f>
        <v>0.1761848511633877</v>
      </c>
      <c r="P12" s="31"/>
      <c r="Q12" s="102">
        <f>IFERROR(INDEX(Raw!$H$6:$CC$2026,MATCH($B12&amp;$C12&amp;$B$6,Raw!$A$6:$A$2026,0),MATCH(Q$6,Raw!$H$5:$CC$5,0)),"-")</f>
        <v>381</v>
      </c>
      <c r="R12" s="31"/>
      <c r="S12" s="31">
        <f>IFERROR(INDEX(Raw!$H$6:$CC$2026,MATCH($B12&amp;$C12&amp;$B$6,Raw!$A$6:$A$2026,0),MATCH(S$6,Raw!$H$5:$CC$5,0))/60/60,"-")</f>
        <v>1033.0150000000001</v>
      </c>
      <c r="T12" s="98">
        <f>IFERROR(INDEX(Raw!$H$6:$CC$2026,MATCH($B12&amp;$C12&amp;$B$6,Raw!$A$6:$A$2026,0),MATCH(T$6,Raw!$H$5:$CC$5,0))/60/60/24,"-")</f>
        <v>0.11297189413823272</v>
      </c>
      <c r="U12" s="98">
        <f>IFERROR(INDEX(Raw!$H$6:$CC$2026,MATCH($B12&amp;$C12&amp;$B$6,Raw!$A$6:$A$2026,0),MATCH(U$6,Raw!$H$5:$CC$5,0))/60/60/24,"-")</f>
        <v>0.21649466559735586</v>
      </c>
      <c r="V12" s="31"/>
      <c r="W12" s="102">
        <f>IFERROR(INDEX(Raw!$H$6:$CC$2026,MATCH($B12&amp;$C12&amp;$B$6,Raw!$A$6:$A$2026,0),MATCH(W$6,Raw!$H$5:$CC$5,0)),"-")</f>
        <v>10012</v>
      </c>
      <c r="X12" s="31"/>
      <c r="Y12" s="31">
        <f>IFERROR(INDEX(Raw!$H$6:$CC$2026,MATCH($B12&amp;$C12&amp;$B$6,Raw!$A$6:$A$2026,0),MATCH(Y$6,Raw!$H$5:$CC$5,0))/60/60,"-")</f>
        <v>29935.735555555555</v>
      </c>
      <c r="Z12" s="98">
        <f>IFERROR(INDEX(Raw!$H$6:$CC$2026,MATCH($B12&amp;$C12&amp;$B$6,Raw!$A$6:$A$2026,0),MATCH(Z$6,Raw!$H$5:$CC$5,0))/60/60/24,"-")</f>
        <v>0.12458273220283807</v>
      </c>
      <c r="AA12" s="98">
        <f>IFERROR(INDEX(Raw!$H$6:$CC$2026,MATCH($B12&amp;$C12&amp;$B$6,Raw!$A$6:$A$2026,0),MATCH(AA$6,Raw!$H$5:$CC$5,0))/60/60/24,"-")</f>
        <v>0.25549239292478654</v>
      </c>
      <c r="AB12" s="31"/>
      <c r="AC12" s="104">
        <f>IFERROR(INDEX(Raw!$H$6:$CC$2026,MATCH($B12&amp;$C12&amp;$B$6,Raw!$A$6:$A$2026,0),MATCH(AC$6,Raw!$H$5:$CC$5,0)),"-")</f>
        <v>4032</v>
      </c>
    </row>
    <row r="13" spans="1:29" x14ac:dyDescent="0.2">
      <c r="A13" s="82"/>
      <c r="B13" s="16" t="str">
        <f t="shared" si="0"/>
        <v>2017-18</v>
      </c>
      <c r="C13" s="7" t="s">
        <v>576</v>
      </c>
      <c r="D13" s="14"/>
      <c r="E13" s="102">
        <f>IFERROR(INDEX(Raw!$H$6:$CC$2026,MATCH($B13&amp;$C13&amp;$B$6,Raw!$A$6:$A$2026,0),MATCH(E$6,Raw!$H$5:$CC$5,0)),"-")</f>
        <v>7774</v>
      </c>
      <c r="F13" s="31"/>
      <c r="G13" s="31">
        <f>IFERROR(INDEX(Raw!$H$6:$CC$2026,MATCH($B13&amp;$C13&amp;$B$6,Raw!$A$6:$A$2026,0),MATCH(G$6,Raw!$H$5:$CC$5,0))/60/60,"-")</f>
        <v>14714.241944444446</v>
      </c>
      <c r="H13" s="98">
        <f>IFERROR(INDEX(Raw!$H$6:$CC$2026,MATCH($B13&amp;$C13&amp;$B$6,Raw!$A$6:$A$2026,0),MATCH(H$6,Raw!$H$5:$CC$5,0))/60/60/24,"-")</f>
        <v>7.886460179468123E-2</v>
      </c>
      <c r="I13" s="98">
        <f>IFERROR(INDEX(Raw!$H$6:$CC$2026,MATCH($B13&amp;$C13&amp;$B$6,Raw!$A$6:$A$2026,0),MATCH(I$6,Raw!$H$5:$CC$5,0))/60/60/24,"-")</f>
        <v>0.17367730546503538</v>
      </c>
      <c r="J13" s="31"/>
      <c r="K13" s="102">
        <f>IFERROR(INDEX(Raw!$H$6:$CC$2026,MATCH($B13&amp;$C13&amp;$B$6,Raw!$A$6:$A$2026,0),MATCH(K$6,Raw!$H$5:$CC$5,0)),"-")</f>
        <v>8878</v>
      </c>
      <c r="L13" s="31"/>
      <c r="M13" s="31">
        <f>IFERROR(INDEX(Raw!$H$6:$CC$2026,MATCH($B13&amp;$C13&amp;$B$6,Raw!$A$6:$A$2026,0),MATCH(M$6,Raw!$H$5:$CC$5,0))/60/60,"-")</f>
        <v>21404.465555555555</v>
      </c>
      <c r="N13" s="98">
        <f>IFERROR(INDEX(Raw!$H$6:$CC$2026,MATCH($B13&amp;$C13&amp;$B$6,Raw!$A$6:$A$2026,0),MATCH(N$6,Raw!$H$5:$CC$5,0))/60/60/24,"-")</f>
        <v>0.10045649149374651</v>
      </c>
      <c r="O13" s="98">
        <f>IFERROR(INDEX(Raw!$H$6:$CC$2026,MATCH($B13&amp;$C13&amp;$B$6,Raw!$A$6:$A$2026,0),MATCH(O$6,Raw!$H$5:$CC$5,0))/60/60/24,"-")</f>
        <v>0.21154440882789749</v>
      </c>
      <c r="P13" s="31"/>
      <c r="Q13" s="102">
        <f>IFERROR(INDEX(Raw!$H$6:$CC$2026,MATCH($B13&amp;$C13&amp;$B$6,Raw!$A$6:$A$2026,0),MATCH(Q$6,Raw!$H$5:$CC$5,0)),"-")</f>
        <v>291</v>
      </c>
      <c r="R13" s="31"/>
      <c r="S13" s="31">
        <f>IFERROR(INDEX(Raw!$H$6:$CC$2026,MATCH($B13&amp;$C13&amp;$B$6,Raw!$A$6:$A$2026,0),MATCH(S$6,Raw!$H$5:$CC$5,0))/60/60,"-")</f>
        <v>833.28055555555557</v>
      </c>
      <c r="T13" s="98">
        <f>IFERROR(INDEX(Raw!$H$6:$CC$2026,MATCH($B13&amp;$C13&amp;$B$6,Raw!$A$6:$A$2026,0),MATCH(T$6,Raw!$H$5:$CC$5,0))/60/60/24,"-")</f>
        <v>0.11931279432353316</v>
      </c>
      <c r="U13" s="98">
        <f>IFERROR(INDEX(Raw!$H$6:$CC$2026,MATCH($B13&amp;$C13&amp;$B$6,Raw!$A$6:$A$2026,0),MATCH(U$6,Raw!$H$5:$CC$5,0))/60/60/24,"-")</f>
        <v>0.23337708412880234</v>
      </c>
      <c r="V13" s="31"/>
      <c r="W13" s="102">
        <f>IFERROR(INDEX(Raw!$H$6:$CC$2026,MATCH($B13&amp;$C13&amp;$B$6,Raw!$A$6:$A$2026,0),MATCH(W$6,Raw!$H$5:$CC$5,0)),"-")</f>
        <v>11838</v>
      </c>
      <c r="X13" s="31"/>
      <c r="Y13" s="31">
        <f>IFERROR(INDEX(Raw!$H$6:$CC$2026,MATCH($B13&amp;$C13&amp;$B$6,Raw!$A$6:$A$2026,0),MATCH(Y$6,Raw!$H$5:$CC$5,0))/60/60,"-")</f>
        <v>39649.633333333331</v>
      </c>
      <c r="Z13" s="98">
        <f>IFERROR(INDEX(Raw!$H$6:$CC$2026,MATCH($B13&amp;$C13&amp;$B$6,Raw!$A$6:$A$2026,0),MATCH(Z$6,Raw!$H$5:$CC$5,0))/60/60/24,"-")</f>
        <v>0.13955634867000805</v>
      </c>
      <c r="AA13" s="98">
        <f>IFERROR(INDEX(Raw!$H$6:$CC$2026,MATCH($B13&amp;$C13&amp;$B$6,Raw!$A$6:$A$2026,0),MATCH(AA$6,Raw!$H$5:$CC$5,0))/60/60/24,"-")</f>
        <v>0.29480729626188112</v>
      </c>
      <c r="AB13" s="31"/>
      <c r="AC13" s="104">
        <f>IFERROR(INDEX(Raw!$H$6:$CC$2026,MATCH($B13&amp;$C13&amp;$B$6,Raw!$A$6:$A$2026,0),MATCH(AC$6,Raw!$H$5:$CC$5,0)),"-")</f>
        <v>3942</v>
      </c>
    </row>
    <row r="14" spans="1:29" ht="18" x14ac:dyDescent="0.25">
      <c r="A14" s="82"/>
      <c r="B14" s="16" t="str">
        <f t="shared" si="0"/>
        <v>2017-18</v>
      </c>
      <c r="C14" s="7" t="s">
        <v>577</v>
      </c>
      <c r="D14" s="117"/>
      <c r="E14" s="102">
        <f>IFERROR(INDEX(Raw!$H$6:$CC$2026,MATCH($B14&amp;$C14&amp;$B$6,Raw!$A$6:$A$2026,0),MATCH(E$6,Raw!$H$5:$CC$5,0)),"-")</f>
        <v>8599</v>
      </c>
      <c r="F14" s="31"/>
      <c r="G14" s="31">
        <f>IFERROR(INDEX(Raw!$H$6:$CC$2026,MATCH($B14&amp;$C14&amp;$B$6,Raw!$A$6:$A$2026,0),MATCH(G$6,Raw!$H$5:$CC$5,0))/60/60,"-")</f>
        <v>13190.373055555556</v>
      </c>
      <c r="H14" s="98">
        <f>IFERROR(INDEX(Raw!$H$6:$CC$2026,MATCH($B14&amp;$C14&amp;$B$6,Raw!$A$6:$A$2026,0),MATCH(H$6,Raw!$H$5:$CC$5,0))/60/60/24,"-")</f>
        <v>6.391427809219849E-2</v>
      </c>
      <c r="I14" s="98">
        <f>IFERROR(INDEX(Raw!$H$6:$CC$2026,MATCH($B14&amp;$C14&amp;$B$6,Raw!$A$6:$A$2026,0),MATCH(I$6,Raw!$H$5:$CC$5,0))/60/60/24,"-")</f>
        <v>0.13480456114621425</v>
      </c>
      <c r="J14" s="31"/>
      <c r="K14" s="102">
        <f>IFERROR(INDEX(Raw!$H$6:$CC$2026,MATCH($B14&amp;$C14&amp;$B$6,Raw!$A$6:$A$2026,0),MATCH(K$6,Raw!$H$5:$CC$5,0)),"-")</f>
        <v>10318</v>
      </c>
      <c r="L14" s="31"/>
      <c r="M14" s="31">
        <f>IFERROR(INDEX(Raw!$H$6:$CC$2026,MATCH($B14&amp;$C14&amp;$B$6,Raw!$A$6:$A$2026,0),MATCH(M$6,Raw!$H$5:$CC$5,0))/60/60,"-")</f>
        <v>19849.298611111113</v>
      </c>
      <c r="N14" s="98">
        <f>IFERROR(INDEX(Raw!$H$6:$CC$2026,MATCH($B14&amp;$C14&amp;$B$6,Raw!$A$6:$A$2026,0),MATCH(N$6,Raw!$H$5:$CC$5,0))/60/60/24,"-")</f>
        <v>8.0156436208208601E-2</v>
      </c>
      <c r="O14" s="98">
        <f>IFERROR(INDEX(Raw!$H$6:$CC$2026,MATCH($B14&amp;$C14&amp;$B$6,Raw!$A$6:$A$2026,0),MATCH(O$6,Raw!$H$5:$CC$5,0))/60/60/24,"-")</f>
        <v>0.16678126772343191</v>
      </c>
      <c r="P14" s="31"/>
      <c r="Q14" s="102">
        <f>IFERROR(INDEX(Raw!$H$6:$CC$2026,MATCH($B14&amp;$C14&amp;$B$6,Raw!$A$6:$A$2026,0),MATCH(Q$6,Raw!$H$5:$CC$5,0)),"-")</f>
        <v>319</v>
      </c>
      <c r="R14" s="31"/>
      <c r="S14" s="31">
        <f>IFERROR(INDEX(Raw!$H$6:$CC$2026,MATCH($B14&amp;$C14&amp;$B$6,Raw!$A$6:$A$2026,0),MATCH(S$6,Raw!$H$5:$CC$5,0))/60/60,"-")</f>
        <v>781.66083333333336</v>
      </c>
      <c r="T14" s="98">
        <f>IFERROR(INDEX(Raw!$H$6:$CC$2026,MATCH($B14&amp;$C14&amp;$B$6,Raw!$A$6:$A$2026,0),MATCH(T$6,Raw!$H$5:$CC$5,0))/60/60/24,"-")</f>
        <v>0.10209780999651689</v>
      </c>
      <c r="U14" s="98">
        <f>IFERROR(INDEX(Raw!$H$6:$CC$2026,MATCH($B14&amp;$C14&amp;$B$6,Raw!$A$6:$A$2026,0),MATCH(U$6,Raw!$H$5:$CC$5,0))/60/60/24,"-")</f>
        <v>0.21935566150005806</v>
      </c>
      <c r="V14" s="31"/>
      <c r="W14" s="102">
        <f>IFERROR(INDEX(Raw!$H$6:$CC$2026,MATCH($B14&amp;$C14&amp;$B$6,Raw!$A$6:$A$2026,0),MATCH(W$6,Raw!$H$5:$CC$5,0)),"-")</f>
        <v>12967</v>
      </c>
      <c r="X14" s="31"/>
      <c r="Y14" s="31">
        <f>IFERROR(INDEX(Raw!$H$6:$CC$2026,MATCH($B14&amp;$C14&amp;$B$6,Raw!$A$6:$A$2026,0),MATCH(Y$6,Raw!$H$5:$CC$5,0))/60/60,"-")</f>
        <v>35829.918333333335</v>
      </c>
      <c r="Z14" s="98">
        <f>IFERROR(INDEX(Raw!$H$6:$CC$2026,MATCH($B14&amp;$C14&amp;$B$6,Raw!$A$6:$A$2026,0),MATCH(Z$6,Raw!$H$5:$CC$5,0))/60/60/24,"-")</f>
        <v>0.11513173932975158</v>
      </c>
      <c r="AA14" s="98">
        <f>IFERROR(INDEX(Raw!$H$6:$CC$2026,MATCH($B14&amp;$C14&amp;$B$6,Raw!$A$6:$A$2026,0),MATCH(AA$6,Raw!$H$5:$CC$5,0))/60/60/24,"-")</f>
        <v>0.24331311552259438</v>
      </c>
      <c r="AB14" s="31"/>
      <c r="AC14" s="104">
        <f>IFERROR(INDEX(Raw!$H$6:$CC$2026,MATCH($B14&amp;$C14&amp;$B$6,Raw!$A$6:$A$2026,0),MATCH(AC$6,Raw!$H$5:$CC$5,0)),"-")</f>
        <v>8349</v>
      </c>
    </row>
    <row r="15" spans="1:29" x14ac:dyDescent="0.2">
      <c r="A15" s="82"/>
      <c r="B15" s="16" t="str">
        <f t="shared" si="0"/>
        <v>2017-18</v>
      </c>
      <c r="C15" s="7" t="s">
        <v>578</v>
      </c>
      <c r="D15" s="14"/>
      <c r="E15" s="102">
        <f>IFERROR(INDEX(Raw!$H$6:$CC$2026,MATCH($B15&amp;$C15&amp;$B$6,Raw!$A$6:$A$2026,0),MATCH(E$6,Raw!$H$5:$CC$5,0)),"-")</f>
        <v>7533</v>
      </c>
      <c r="F15" s="31"/>
      <c r="G15" s="31">
        <f>IFERROR(INDEX(Raw!$H$6:$CC$2026,MATCH($B15&amp;$C15&amp;$B$6,Raw!$A$6:$A$2026,0),MATCH(G$6,Raw!$H$5:$CC$5,0))/60/60,"-")</f>
        <v>11383.730000000001</v>
      </c>
      <c r="H15" s="98">
        <f>IFERROR(INDEX(Raw!$H$6:$CC$2026,MATCH($B15&amp;$C15&amp;$B$6,Raw!$A$6:$A$2026,0),MATCH(H$6,Raw!$H$5:$CC$5,0))/60/60/24,"-")</f>
        <v>6.2965894508606582E-2</v>
      </c>
      <c r="I15" s="98">
        <f>IFERROR(INDEX(Raw!$H$6:$CC$2026,MATCH($B15&amp;$C15&amp;$B$6,Raw!$A$6:$A$2026,0),MATCH(I$6,Raw!$H$5:$CC$5,0))/60/60/24,"-")</f>
        <v>0.13250080202663836</v>
      </c>
      <c r="J15" s="31"/>
      <c r="K15" s="102">
        <f>IFERROR(INDEX(Raw!$H$6:$CC$2026,MATCH($B15&amp;$C15&amp;$B$6,Raw!$A$6:$A$2026,0),MATCH(K$6,Raw!$H$5:$CC$5,0)),"-")</f>
        <v>9124</v>
      </c>
      <c r="L15" s="31"/>
      <c r="M15" s="31">
        <f>IFERROR(INDEX(Raw!$H$6:$CC$2026,MATCH($B15&amp;$C15&amp;$B$6,Raw!$A$6:$A$2026,0),MATCH(M$6,Raw!$H$5:$CC$5,0))/60/60,"-")</f>
        <v>18168.708055555555</v>
      </c>
      <c r="N15" s="98">
        <f>IFERROR(INDEX(Raw!$H$6:$CC$2026,MATCH($B15&amp;$C15&amp;$B$6,Raw!$A$6:$A$2026,0),MATCH(N$6,Raw!$H$5:$CC$5,0))/60/60/24,"-")</f>
        <v>8.2971229977511496E-2</v>
      </c>
      <c r="O15" s="98">
        <f>IFERROR(INDEX(Raw!$H$6:$CC$2026,MATCH($B15&amp;$C15&amp;$B$6,Raw!$A$6:$A$2026,0),MATCH(O$6,Raw!$H$5:$CC$5,0))/60/60/24,"-")</f>
        <v>0.1736251778480036</v>
      </c>
      <c r="P15" s="31"/>
      <c r="Q15" s="102">
        <f>IFERROR(INDEX(Raw!$H$6:$CC$2026,MATCH($B15&amp;$C15&amp;$B$6,Raw!$A$6:$A$2026,0),MATCH(Q$6,Raw!$H$5:$CC$5,0)),"-")</f>
        <v>264</v>
      </c>
      <c r="R15" s="31"/>
      <c r="S15" s="31">
        <f>IFERROR(INDEX(Raw!$H$6:$CC$2026,MATCH($B15&amp;$C15&amp;$B$6,Raw!$A$6:$A$2026,0),MATCH(S$6,Raw!$H$5:$CC$5,0))/60/60,"-")</f>
        <v>657.59499999999991</v>
      </c>
      <c r="T15" s="98">
        <f>IFERROR(INDEX(Raw!$H$6:$CC$2026,MATCH($B15&amp;$C15&amp;$B$6,Raw!$A$6:$A$2026,0),MATCH(T$6,Raw!$H$5:$CC$5,0))/60/60/24,"-")</f>
        <v>0.10378708964646466</v>
      </c>
      <c r="U15" s="98">
        <f>IFERROR(INDEX(Raw!$H$6:$CC$2026,MATCH($B15&amp;$C15&amp;$B$6,Raw!$A$6:$A$2026,0),MATCH(U$6,Raw!$H$5:$CC$5,0))/60/60/24,"-")</f>
        <v>0.20985488566217728</v>
      </c>
      <c r="V15" s="31"/>
      <c r="W15" s="102">
        <f>IFERROR(INDEX(Raw!$H$6:$CC$2026,MATCH($B15&amp;$C15&amp;$B$6,Raw!$A$6:$A$2026,0),MATCH(W$6,Raw!$H$5:$CC$5,0)),"-")</f>
        <v>10948</v>
      </c>
      <c r="X15" s="31"/>
      <c r="Y15" s="31">
        <f>IFERROR(INDEX(Raw!$H$6:$CC$2026,MATCH($B15&amp;$C15&amp;$B$6,Raw!$A$6:$A$2026,0),MATCH(Y$6,Raw!$H$5:$CC$5,0))/60/60,"-")</f>
        <v>29655.18472222222</v>
      </c>
      <c r="Z15" s="98">
        <f>IFERROR(INDEX(Raw!$H$6:$CC$2026,MATCH($B15&amp;$C15&amp;$B$6,Raw!$A$6:$A$2026,0),MATCH(Z$6,Raw!$H$5:$CC$5,0))/60/60/24,"-")</f>
        <v>0.1128637830434106</v>
      </c>
      <c r="AA15" s="98">
        <f>IFERROR(INDEX(Raw!$H$6:$CC$2026,MATCH($B15&amp;$C15&amp;$B$6,Raw!$A$6:$A$2026,0),MATCH(AA$6,Raw!$H$5:$CC$5,0))/60/60/24,"-")</f>
        <v>0.2404557275808874</v>
      </c>
      <c r="AB15" s="31"/>
      <c r="AC15" s="104">
        <f>IFERROR(INDEX(Raw!$H$6:$CC$2026,MATCH($B15&amp;$C15&amp;$B$6,Raw!$A$6:$A$2026,0),MATCH(AC$6,Raw!$H$5:$CC$5,0)),"-")</f>
        <v>7148</v>
      </c>
    </row>
    <row r="16" spans="1:29" s="7" customFormat="1" collapsed="1" x14ac:dyDescent="0.2">
      <c r="A16" s="82"/>
      <c r="B16" s="16" t="str">
        <f t="shared" si="0"/>
        <v>2017-18</v>
      </c>
      <c r="C16" s="34" t="s">
        <v>579</v>
      </c>
      <c r="D16" s="146"/>
      <c r="E16" s="102">
        <f>IFERROR(INDEX(Raw!$H$6:$CC$2026,MATCH($B16&amp;$C16&amp;$B$6,Raw!$A$6:$A$2026,0),MATCH(E$6,Raw!$H$5:$CC$5,0)),"-")</f>
        <v>7969</v>
      </c>
      <c r="F16" s="31"/>
      <c r="G16" s="31">
        <f>IFERROR(INDEX(Raw!$H$6:$CC$2026,MATCH($B16&amp;$C16&amp;$B$6,Raw!$A$6:$A$2026,0),MATCH(G$6,Raw!$H$5:$CC$5,0))/60/60,"-")</f>
        <v>12514.796111111113</v>
      </c>
      <c r="H16" s="98">
        <f>IFERROR(INDEX(Raw!$H$6:$CC$2026,MATCH($B16&amp;$C16&amp;$B$6,Raw!$A$6:$A$2026,0),MATCH(H$6,Raw!$H$5:$CC$5,0))/60/60/24,"-")</f>
        <v>6.5434789554895595E-2</v>
      </c>
      <c r="I16" s="98">
        <f>IFERROR(INDEX(Raw!$H$6:$CC$2026,MATCH($B16&amp;$C16&amp;$B$6,Raw!$A$6:$A$2026,0),MATCH(I$6,Raw!$H$5:$CC$5,0))/60/60/24,"-")</f>
        <v>0.14065349729042634</v>
      </c>
      <c r="J16" s="31"/>
      <c r="K16" s="102">
        <f>IFERROR(INDEX(Raw!$H$6:$CC$2026,MATCH($B16&amp;$C16&amp;$B$6,Raw!$A$6:$A$2026,0),MATCH(K$6,Raw!$H$5:$CC$5,0)),"-")</f>
        <v>9521</v>
      </c>
      <c r="L16" s="31"/>
      <c r="M16" s="31">
        <f>IFERROR(INDEX(Raw!$H$6:$CC$2026,MATCH($B16&amp;$C16&amp;$B$6,Raw!$A$6:$A$2026,0),MATCH(M$6,Raw!$H$5:$CC$5,0))/60/60,"-")</f>
        <v>19400.043055555554</v>
      </c>
      <c r="N16" s="98">
        <f>IFERROR(INDEX(Raw!$H$6:$CC$2026,MATCH($B16&amp;$C16&amp;$B$6,Raw!$A$6:$A$2026,0),MATCH(N$6,Raw!$H$5:$CC$5,0))/60/60/24,"-")</f>
        <v>8.4900233937066985E-2</v>
      </c>
      <c r="O16" s="98">
        <f>IFERROR(INDEX(Raw!$H$6:$CC$2026,MATCH($B16&amp;$C16&amp;$B$6,Raw!$A$6:$A$2026,0),MATCH(O$6,Raw!$H$5:$CC$5,0))/60/60/24,"-")</f>
        <v>0.18255368614991421</v>
      </c>
      <c r="P16" s="31"/>
      <c r="Q16" s="102">
        <f>IFERROR(INDEX(Raw!$H$6:$CC$2026,MATCH($B16&amp;$C16&amp;$B$6,Raw!$A$6:$A$2026,0),MATCH(Q$6,Raw!$H$5:$CC$5,0)),"-")</f>
        <v>321</v>
      </c>
      <c r="R16" s="31"/>
      <c r="S16" s="31">
        <f>IFERROR(INDEX(Raw!$H$6:$CC$2026,MATCH($B16&amp;$C16&amp;$B$6,Raw!$A$6:$A$2026,0),MATCH(S$6,Raw!$H$5:$CC$5,0))/60/60,"-")</f>
        <v>818.60194444444448</v>
      </c>
      <c r="T16" s="98">
        <f>IFERROR(INDEX(Raw!$H$6:$CC$2026,MATCH($B16&amp;$C16&amp;$B$6,Raw!$A$6:$A$2026,0),MATCH(T$6,Raw!$H$5:$CC$5,0))/60/60/24,"-")</f>
        <v>0.10625674252913349</v>
      </c>
      <c r="U16" s="98">
        <f>IFERROR(INDEX(Raw!$H$6:$CC$2026,MATCH($B16&amp;$C16&amp;$B$6,Raw!$A$6:$A$2026,0),MATCH(U$6,Raw!$H$5:$CC$5,0))/60/60/24,"-")</f>
        <v>0.20414939569631937</v>
      </c>
      <c r="V16" s="31"/>
      <c r="W16" s="102">
        <f>IFERROR(INDEX(Raw!$H$6:$CC$2026,MATCH($B16&amp;$C16&amp;$B$6,Raw!$A$6:$A$2026,0),MATCH(W$6,Raw!$H$5:$CC$5,0)),"-")</f>
        <v>12044</v>
      </c>
      <c r="X16" s="31"/>
      <c r="Y16" s="31">
        <f>IFERROR(INDEX(Raw!$H$6:$CC$2026,MATCH($B16&amp;$C16&amp;$B$6,Raw!$A$6:$A$2026,0),MATCH(Y$6,Raw!$H$5:$CC$5,0))/60/60,"-")</f>
        <v>34205.899722222224</v>
      </c>
      <c r="Z16" s="98">
        <f>IFERROR(INDEX(Raw!$H$6:$CC$2026,MATCH($B16&amp;$C16&amp;$B$6,Raw!$A$6:$A$2026,0),MATCH(Z$6,Raw!$H$5:$CC$5,0))/60/60/24,"-")</f>
        <v>0.11833658433736793</v>
      </c>
      <c r="AA16" s="98">
        <f>IFERROR(INDEX(Raw!$H$6:$CC$2026,MATCH($B16&amp;$C16&amp;$B$6,Raw!$A$6:$A$2026,0),MATCH(AA$6,Raw!$H$5:$CC$5,0))/60/60/24,"-")</f>
        <v>0.26090432976462846</v>
      </c>
      <c r="AB16" s="31"/>
      <c r="AC16" s="104">
        <f>IFERROR(INDEX(Raw!$H$6:$CC$2026,MATCH($B16&amp;$C16&amp;$B$6,Raw!$A$6:$A$2026,0),MATCH(AC$6,Raw!$H$5:$CC$5,0)),"-")</f>
        <v>7482</v>
      </c>
    </row>
    <row r="17" spans="1:29" s="7" customFormat="1" ht="18" x14ac:dyDescent="0.25">
      <c r="A17" s="82"/>
      <c r="B17" s="147" t="str">
        <f t="shared" si="0"/>
        <v>2018-19</v>
      </c>
      <c r="C17" s="7" t="s">
        <v>833</v>
      </c>
      <c r="D17" s="148"/>
      <c r="E17" s="102">
        <f>IFERROR(INDEX(Raw!$H$6:$CC$2026,MATCH($B17&amp;$C17&amp;$B$6,Raw!$A$6:$A$2026,0),MATCH(E$6,Raw!$H$5:$CC$5,0)),"-")</f>
        <v>8350</v>
      </c>
      <c r="F17" s="31"/>
      <c r="G17" s="31">
        <f>IFERROR(INDEX(Raw!$H$6:$CC$2026,MATCH($B17&amp;$C17&amp;$B$6,Raw!$A$6:$A$2026,0),MATCH(G$6,Raw!$H$5:$CC$5,0))/60/60,"-")</f>
        <v>10340.863888888889</v>
      </c>
      <c r="H17" s="98">
        <f>IFERROR(INDEX(Raw!$H$6:$CC$2026,MATCH($B17&amp;$C17&amp;$B$6,Raw!$A$6:$A$2026,0),MATCH(H$6,Raw!$H$5:$CC$5,0))/60/60/24,"-")</f>
        <v>5.1601117210024396E-2</v>
      </c>
      <c r="I17" s="98">
        <f>IFERROR(INDEX(Raw!$H$6:$CC$2026,MATCH($B17&amp;$C17&amp;$B$6,Raw!$A$6:$A$2026,0),MATCH(I$6,Raw!$H$5:$CC$5,0))/60/60/24,"-")</f>
        <v>0.10768463489687292</v>
      </c>
      <c r="J17" s="31"/>
      <c r="K17" s="102">
        <f>IFERROR(INDEX(Raw!$H$6:$CC$2026,MATCH($B17&amp;$C17&amp;$B$6,Raw!$A$6:$A$2026,0),MATCH(K$6,Raw!$H$5:$CC$5,0)),"-")</f>
        <v>9984</v>
      </c>
      <c r="L17" s="31"/>
      <c r="M17" s="31">
        <f>IFERROR(INDEX(Raw!$H$6:$CC$2026,MATCH($B17&amp;$C17&amp;$B$6,Raw!$A$6:$A$2026,0),MATCH(M$6,Raw!$H$5:$CC$5,0))/60/60,"-")</f>
        <v>15860.078888888887</v>
      </c>
      <c r="N17" s="98">
        <f>IFERROR(INDEX(Raw!$H$6:$CC$2026,MATCH($B17&amp;$C17&amp;$B$6,Raw!$A$6:$A$2026,0),MATCH(N$6,Raw!$H$5:$CC$5,0))/60/60/24,"-")</f>
        <v>6.6189565341583559E-2</v>
      </c>
      <c r="O17" s="98">
        <f>IFERROR(INDEX(Raw!$H$6:$CC$2026,MATCH($B17&amp;$C17&amp;$B$6,Raw!$A$6:$A$2026,0),MATCH(O$6,Raw!$H$5:$CC$5,0))/60/60/24,"-")</f>
        <v>0.14188419990503323</v>
      </c>
      <c r="P17" s="31"/>
      <c r="Q17" s="102">
        <f>IFERROR(INDEX(Raw!$H$6:$CC$2026,MATCH($B17&amp;$C17&amp;$B$6,Raw!$A$6:$A$2026,0),MATCH(Q$6,Raw!$H$5:$CC$5,0)),"-")</f>
        <v>306</v>
      </c>
      <c r="R17" s="31"/>
      <c r="S17" s="31">
        <f>IFERROR(INDEX(Raw!$H$6:$CC$2026,MATCH($B17&amp;$C17&amp;$B$6,Raw!$A$6:$A$2026,0),MATCH(S$6,Raw!$H$5:$CC$5,0))/60/60,"-")</f>
        <v>632.88666666666666</v>
      </c>
      <c r="T17" s="98">
        <f>IFERROR(INDEX(Raw!$H$6:$CC$2026,MATCH($B17&amp;$C17&amp;$B$6,Raw!$A$6:$A$2026,0),MATCH(T$6,Raw!$H$5:$CC$5,0))/60/60/24,"-")</f>
        <v>8.6177378358750903E-2</v>
      </c>
      <c r="U17" s="98">
        <f>IFERROR(INDEX(Raw!$H$6:$CC$2026,MATCH($B17&amp;$C17&amp;$B$6,Raw!$A$6:$A$2026,0),MATCH(U$6,Raw!$H$5:$CC$5,0))/60/60/24,"-")</f>
        <v>0.18618929284676836</v>
      </c>
      <c r="V17" s="31"/>
      <c r="W17" s="102">
        <f>IFERROR(INDEX(Raw!$H$6:$CC$2026,MATCH($B17&amp;$C17&amp;$B$6,Raw!$A$6:$A$2026,0),MATCH(W$6,Raw!$H$5:$CC$5,0)),"-")</f>
        <v>11496</v>
      </c>
      <c r="X17" s="31"/>
      <c r="Y17" s="31">
        <f>IFERROR(INDEX(Raw!$H$6:$CC$2026,MATCH($B17&amp;$C17&amp;$B$6,Raw!$A$6:$A$2026,0),MATCH(Y$6,Raw!$H$5:$CC$5,0))/60/60,"-")</f>
        <v>24564.726111111111</v>
      </c>
      <c r="Z17" s="98">
        <f>IFERROR(INDEX(Raw!$H$6:$CC$2026,MATCH($B17&amp;$C17&amp;$B$6,Raw!$A$6:$A$2026,0),MATCH(Z$6,Raw!$H$5:$CC$5,0))/60/60/24,"-")</f>
        <v>8.9033599045722833E-2</v>
      </c>
      <c r="AA17" s="98">
        <f>IFERROR(INDEX(Raw!$H$6:$CC$2026,MATCH($B17&amp;$C17&amp;$B$6,Raw!$A$6:$A$2026,0),MATCH(AA$6,Raw!$H$5:$CC$5,0))/60/60/24,"-")</f>
        <v>0.1947384708288229</v>
      </c>
      <c r="AB17" s="31"/>
      <c r="AC17" s="104">
        <f>IFERROR(INDEX(Raw!$H$6:$CC$2026,MATCH($B17&amp;$C17&amp;$B$6,Raw!$A$6:$A$2026,0),MATCH(AC$6,Raw!$H$5:$CC$5,0)),"-")</f>
        <v>6117</v>
      </c>
    </row>
    <row r="18" spans="1:29" s="7" customFormat="1" x14ac:dyDescent="0.2">
      <c r="A18" s="82"/>
      <c r="B18" s="16" t="str">
        <f t="shared" si="0"/>
        <v>2018-19</v>
      </c>
      <c r="C18" s="7" t="s">
        <v>834</v>
      </c>
      <c r="D18" s="146"/>
      <c r="E18" s="102">
        <f>IFERROR(INDEX(Raw!$H$6:$CC$2026,MATCH($B18&amp;$C18&amp;$B$6,Raw!$A$6:$A$2026,0),MATCH(E$6,Raw!$H$5:$CC$5,0)),"-")</f>
        <v>8358</v>
      </c>
      <c r="F18" s="31"/>
      <c r="G18" s="31">
        <f>IFERROR(INDEX(Raw!$H$6:$CC$2026,MATCH($B18&amp;$C18&amp;$B$6,Raw!$A$6:$A$2026,0),MATCH(G$6,Raw!$H$5:$CC$5,0))/60/60,"-")</f>
        <v>12110.724166666665</v>
      </c>
      <c r="H18" s="98">
        <f>IFERROR(INDEX(Raw!$H$6:$CC$2026,MATCH($B18&amp;$C18&amp;$B$6,Raw!$A$6:$A$2026,0),MATCH(H$6,Raw!$H$5:$CC$5,0))/60/60/24,"-")</f>
        <v>6.0374911096487731E-2</v>
      </c>
      <c r="I18" s="98">
        <f>IFERROR(INDEX(Raw!$H$6:$CC$2026,MATCH($B18&amp;$C18&amp;$B$6,Raw!$A$6:$A$2026,0),MATCH(I$6,Raw!$H$5:$CC$5,0))/60/60/24,"-")</f>
        <v>0.13059932876463445</v>
      </c>
      <c r="J18" s="31"/>
      <c r="K18" s="102">
        <f>IFERROR(INDEX(Raw!$H$6:$CC$2026,MATCH($B18&amp;$C18&amp;$B$6,Raw!$A$6:$A$2026,0),MATCH(K$6,Raw!$H$5:$CC$5,0)),"-")</f>
        <v>10233</v>
      </c>
      <c r="L18" s="31"/>
      <c r="M18" s="31">
        <f>IFERROR(INDEX(Raw!$H$6:$CC$2026,MATCH($B18&amp;$C18&amp;$B$6,Raw!$A$6:$A$2026,0),MATCH(M$6,Raw!$H$5:$CC$5,0))/60/60,"-")</f>
        <v>18644.481111111112</v>
      </c>
      <c r="N18" s="98">
        <f>IFERROR(INDEX(Raw!$H$6:$CC$2026,MATCH($B18&amp;$C18&amp;$B$6,Raw!$A$6:$A$2026,0),MATCH(N$6,Raw!$H$5:$CC$5,0))/60/60/24,"-")</f>
        <v>7.5916483888364084E-2</v>
      </c>
      <c r="O18" s="98">
        <f>IFERROR(INDEX(Raw!$H$6:$CC$2026,MATCH($B18&amp;$C18&amp;$B$6,Raw!$A$6:$A$2026,0),MATCH(O$6,Raw!$H$5:$CC$5,0))/60/60/24,"-")</f>
        <v>0.16251614805585415</v>
      </c>
      <c r="P18" s="31"/>
      <c r="Q18" s="102">
        <f>IFERROR(INDEX(Raw!$H$6:$CC$2026,MATCH($B18&amp;$C18&amp;$B$6,Raw!$A$6:$A$2026,0),MATCH(Q$6,Raw!$H$5:$CC$5,0)),"-")</f>
        <v>275</v>
      </c>
      <c r="R18" s="31"/>
      <c r="S18" s="31">
        <f>IFERROR(INDEX(Raw!$H$6:$CC$2026,MATCH($B18&amp;$C18&amp;$B$6,Raw!$A$6:$A$2026,0),MATCH(S$6,Raw!$H$5:$CC$5,0))/60/60,"-")</f>
        <v>630.06527777777774</v>
      </c>
      <c r="T18" s="98">
        <f>IFERROR(INDEX(Raw!$H$6:$CC$2026,MATCH($B18&amp;$C18&amp;$B$6,Raw!$A$6:$A$2026,0),MATCH(T$6,Raw!$H$5:$CC$5,0))/60/60/24,"-")</f>
        <v>9.5464436026936036E-2</v>
      </c>
      <c r="U18" s="98">
        <f>IFERROR(INDEX(Raw!$H$6:$CC$2026,MATCH($B18&amp;$C18&amp;$B$6,Raw!$A$6:$A$2026,0),MATCH(U$6,Raw!$H$5:$CC$5,0))/60/60/24,"-")</f>
        <v>0.18102714646464646</v>
      </c>
      <c r="V18" s="31"/>
      <c r="W18" s="102">
        <f>IFERROR(INDEX(Raw!$H$6:$CC$2026,MATCH($B18&amp;$C18&amp;$B$6,Raw!$A$6:$A$2026,0),MATCH(W$6,Raw!$H$5:$CC$5,0)),"-")</f>
        <v>12312</v>
      </c>
      <c r="X18" s="31"/>
      <c r="Y18" s="31">
        <f>IFERROR(INDEX(Raw!$H$6:$CC$2026,MATCH($B18&amp;$C18&amp;$B$6,Raw!$A$6:$A$2026,0),MATCH(Y$6,Raw!$H$5:$CC$5,0))/60/60,"-")</f>
        <v>30477.409166666668</v>
      </c>
      <c r="Z18" s="98">
        <f>IFERROR(INDEX(Raw!$H$6:$CC$2026,MATCH($B18&amp;$C18&amp;$B$6,Raw!$A$6:$A$2026,0),MATCH(Z$6,Raw!$H$5:$CC$5,0))/60/60/24,"-")</f>
        <v>0.10314262902949245</v>
      </c>
      <c r="AA18" s="98">
        <f>IFERROR(INDEX(Raw!$H$6:$CC$2026,MATCH($B18&amp;$C18&amp;$B$6,Raw!$A$6:$A$2026,0),MATCH(AA$6,Raw!$H$5:$CC$5,0))/60/60/24,"-")</f>
        <v>0.22657774596599523</v>
      </c>
      <c r="AB18" s="31"/>
      <c r="AC18" s="104">
        <f>IFERROR(INDEX(Raw!$H$6:$CC$2026,MATCH($B18&amp;$C18&amp;$B$6,Raw!$A$6:$A$2026,0),MATCH(AC$6,Raw!$H$5:$CC$5,0)),"-")</f>
        <v>6335</v>
      </c>
    </row>
    <row r="19" spans="1:29" s="7" customFormat="1" x14ac:dyDescent="0.2">
      <c r="A19" s="82"/>
      <c r="B19" s="16" t="str">
        <f t="shared" si="0"/>
        <v>2018-19</v>
      </c>
      <c r="C19" s="34" t="s">
        <v>835</v>
      </c>
      <c r="D19" s="146"/>
      <c r="E19" s="102">
        <f>IFERROR(INDEX(Raw!$H$6:$CC$2026,MATCH($B19&amp;$C19&amp;$B$6,Raw!$A$6:$A$2026,0),MATCH(E$6,Raw!$H$5:$CC$5,0)),"-")</f>
        <v>8089</v>
      </c>
      <c r="F19" s="31"/>
      <c r="G19" s="31">
        <f>IFERROR(INDEX(Raw!$H$6:$CC$2026,MATCH($B19&amp;$C19&amp;$B$6,Raw!$A$6:$A$2026,0),MATCH(G$6,Raw!$H$5:$CC$5,0))/60/60,"-")</f>
        <v>11865.569722222222</v>
      </c>
      <c r="H19" s="98">
        <f>IFERROR(INDEX(Raw!$H$6:$CC$2026,MATCH($B19&amp;$C19&amp;$B$6,Raw!$A$6:$A$2026,0),MATCH(H$6,Raw!$H$5:$CC$5,0))/60/60/24,"-")</f>
        <v>6.1119883598210641E-2</v>
      </c>
      <c r="I19" s="98">
        <f>IFERROR(INDEX(Raw!$H$6:$CC$2026,MATCH($B19&amp;$C19&amp;$B$6,Raw!$A$6:$A$2026,0),MATCH(I$6,Raw!$H$5:$CC$5,0))/60/60/24,"-")</f>
        <v>0.13251796134897414</v>
      </c>
      <c r="J19" s="31"/>
      <c r="K19" s="102">
        <f>IFERROR(INDEX(Raw!$H$6:$CC$2026,MATCH($B19&amp;$C19&amp;$B$6,Raw!$A$6:$A$2026,0),MATCH(K$6,Raw!$H$5:$CC$5,0)),"-")</f>
        <v>9511</v>
      </c>
      <c r="L19" s="31"/>
      <c r="M19" s="31">
        <f>IFERROR(INDEX(Raw!$H$6:$CC$2026,MATCH($B19&amp;$C19&amp;$B$6,Raw!$A$6:$A$2026,0),MATCH(M$6,Raw!$H$5:$CC$5,0))/60/60,"-")</f>
        <v>17819.925555555557</v>
      </c>
      <c r="N19" s="98">
        <f>IFERROR(INDEX(Raw!$H$6:$CC$2026,MATCH($B19&amp;$C19&amp;$B$6,Raw!$A$6:$A$2026,0),MATCH(N$6,Raw!$H$5:$CC$5,0))/60/60/24,"-")</f>
        <v>7.8067174655467156E-2</v>
      </c>
      <c r="O19" s="98">
        <f>IFERROR(INDEX(Raw!$H$6:$CC$2026,MATCH($B19&amp;$C19&amp;$B$6,Raw!$A$6:$A$2026,0),MATCH(O$6,Raw!$H$5:$CC$5,0))/60/60/24,"-")</f>
        <v>0.16668010870454095</v>
      </c>
      <c r="P19" s="31"/>
      <c r="Q19" s="102">
        <f>IFERROR(INDEX(Raw!$H$6:$CC$2026,MATCH($B19&amp;$C19&amp;$B$6,Raw!$A$6:$A$2026,0),MATCH(Q$6,Raw!$H$5:$CC$5,0)),"-")</f>
        <v>247</v>
      </c>
      <c r="R19" s="31"/>
      <c r="S19" s="31">
        <f>IFERROR(INDEX(Raw!$H$6:$CC$2026,MATCH($B19&amp;$C19&amp;$B$6,Raw!$A$6:$A$2026,0),MATCH(S$6,Raw!$H$5:$CC$5,0))/60/60,"-")</f>
        <v>610.25527777777779</v>
      </c>
      <c r="T19" s="98">
        <f>IFERROR(INDEX(Raw!$H$6:$CC$2026,MATCH($B19&amp;$C19&amp;$B$6,Raw!$A$6:$A$2026,0),MATCH(T$6,Raw!$H$5:$CC$5,0))/60/60/24,"-")</f>
        <v>0.10294454753336334</v>
      </c>
      <c r="U19" s="98">
        <f>IFERROR(INDEX(Raw!$H$6:$CC$2026,MATCH($B19&amp;$C19&amp;$B$6,Raw!$A$6:$A$2026,0),MATCH(U$6,Raw!$H$5:$CC$5,0))/60/60/24,"-")</f>
        <v>0.23503083295846453</v>
      </c>
      <c r="V19" s="31"/>
      <c r="W19" s="102">
        <f>IFERROR(INDEX(Raw!$H$6:$CC$2026,MATCH($B19&amp;$C19&amp;$B$6,Raw!$A$6:$A$2026,0),MATCH(W$6,Raw!$H$5:$CC$5,0)),"-")</f>
        <v>11501</v>
      </c>
      <c r="X19" s="31"/>
      <c r="Y19" s="31">
        <f>IFERROR(INDEX(Raw!$H$6:$CC$2026,MATCH($B19&amp;$C19&amp;$B$6,Raw!$A$6:$A$2026,0),MATCH(Y$6,Raw!$H$5:$CC$5,0))/60/60,"-")</f>
        <v>28440.803055555556</v>
      </c>
      <c r="Z19" s="98">
        <f>IFERROR(INDEX(Raw!$H$6:$CC$2026,MATCH($B19&amp;$C19&amp;$B$6,Raw!$A$6:$A$2026,0),MATCH(Z$6,Raw!$H$5:$CC$5,0))/60/60/24,"-")</f>
        <v>0.10303742810609061</v>
      </c>
      <c r="AA19" s="98">
        <f>IFERROR(INDEX(Raw!$H$6:$CC$2026,MATCH($B19&amp;$C19&amp;$B$6,Raw!$A$6:$A$2026,0),MATCH(AA$6,Raw!$H$5:$CC$5,0))/60/60/24,"-")</f>
        <v>0.22773241537772884</v>
      </c>
      <c r="AB19" s="31"/>
      <c r="AC19" s="104">
        <f>IFERROR(INDEX(Raw!$H$6:$CC$2026,MATCH($B19&amp;$C19&amp;$B$6,Raw!$A$6:$A$2026,0),MATCH(AC$6,Raw!$H$5:$CC$5,0)),"-")</f>
        <v>8449</v>
      </c>
    </row>
    <row r="20" spans="1:29" s="7" customFormat="1" ht="18" x14ac:dyDescent="0.25">
      <c r="A20" s="82"/>
      <c r="B20" s="16" t="str">
        <f t="shared" si="0"/>
        <v>2018-19</v>
      </c>
      <c r="C20" s="7" t="s">
        <v>836</v>
      </c>
      <c r="D20" s="148"/>
      <c r="E20" s="102">
        <f>IFERROR(INDEX(Raw!$H$6:$CC$2026,MATCH($B20&amp;$C20&amp;$B$6,Raw!$A$6:$A$2026,0),MATCH(E$6,Raw!$H$5:$CC$5,0)),"-")</f>
        <v>7881</v>
      </c>
      <c r="F20" s="31"/>
      <c r="G20" s="31">
        <f>IFERROR(INDEX(Raw!$H$6:$CC$2026,MATCH($B20&amp;$C20&amp;$B$6,Raw!$A$6:$A$2026,0),MATCH(G$6,Raw!$H$5:$CC$5,0))/60/60,"-")</f>
        <v>12269.092777777778</v>
      </c>
      <c r="H20" s="98">
        <f>IFERROR(INDEX(Raw!$H$6:$CC$2026,MATCH($B20&amp;$C20&amp;$B$6,Raw!$A$6:$A$2026,0),MATCH(H$6,Raw!$H$5:$CC$5,0))/60/60/24,"-")</f>
        <v>6.4866412774276641E-2</v>
      </c>
      <c r="I20" s="98">
        <f>IFERROR(INDEX(Raw!$H$6:$CC$2026,MATCH($B20&amp;$C20&amp;$B$6,Raw!$A$6:$A$2026,0),MATCH(I$6,Raw!$H$5:$CC$5,0))/60/60/24,"-")</f>
        <v>0.13453228756925939</v>
      </c>
      <c r="J20" s="31"/>
      <c r="K20" s="102">
        <f>IFERROR(INDEX(Raw!$H$6:$CC$2026,MATCH($B20&amp;$C20&amp;$B$6,Raw!$A$6:$A$2026,0),MATCH(K$6,Raw!$H$5:$CC$5,0)),"-")</f>
        <v>9301</v>
      </c>
      <c r="L20" s="31"/>
      <c r="M20" s="31">
        <f>IFERROR(INDEX(Raw!$H$6:$CC$2026,MATCH($B20&amp;$C20&amp;$B$6,Raw!$A$6:$A$2026,0),MATCH(M$6,Raw!$H$5:$CC$5,0))/60/60,"-")</f>
        <v>18515.04888888889</v>
      </c>
      <c r="N20" s="98">
        <f>IFERROR(INDEX(Raw!$H$6:$CC$2026,MATCH($B20&amp;$C20&amp;$B$6,Raw!$A$6:$A$2026,0),MATCH(N$6,Raw!$H$5:$CC$5,0))/60/60/24,"-")</f>
        <v>8.2943809307641156E-2</v>
      </c>
      <c r="O20" s="98">
        <f>IFERROR(INDEX(Raw!$H$6:$CC$2026,MATCH($B20&amp;$C20&amp;$B$6,Raw!$A$6:$A$2026,0),MATCH(O$6,Raw!$H$5:$CC$5,0))/60/60/24,"-")</f>
        <v>0.1733411817028834</v>
      </c>
      <c r="P20" s="31"/>
      <c r="Q20" s="102">
        <f>IFERROR(INDEX(Raw!$H$6:$CC$2026,MATCH($B20&amp;$C20&amp;$B$6,Raw!$A$6:$A$2026,0),MATCH(Q$6,Raw!$H$5:$CC$5,0)),"-")</f>
        <v>258</v>
      </c>
      <c r="R20" s="31"/>
      <c r="S20" s="31">
        <f>IFERROR(INDEX(Raw!$H$6:$CC$2026,MATCH($B20&amp;$C20&amp;$B$6,Raw!$A$6:$A$2026,0),MATCH(S$6,Raw!$H$5:$CC$5,0))/60/60,"-")</f>
        <v>574.88861111111112</v>
      </c>
      <c r="T20" s="98">
        <f>IFERROR(INDEX(Raw!$H$6:$CC$2026,MATCH($B20&amp;$C20&amp;$B$6,Raw!$A$6:$A$2026,0),MATCH(T$6,Raw!$H$5:$CC$5,0))/60/60/24,"-")</f>
        <v>9.2843767944300895E-2</v>
      </c>
      <c r="U20" s="98">
        <f>IFERROR(INDEX(Raw!$H$6:$CC$2026,MATCH($B20&amp;$C20&amp;$B$6,Raw!$A$6:$A$2026,0),MATCH(U$6,Raw!$H$5:$CC$5,0))/60/60/24,"-")</f>
        <v>0.20226681380993397</v>
      </c>
      <c r="V20" s="31"/>
      <c r="W20" s="102">
        <f>IFERROR(INDEX(Raw!$H$6:$CC$2026,MATCH($B20&amp;$C20&amp;$B$6,Raw!$A$6:$A$2026,0),MATCH(W$6,Raw!$H$5:$CC$5,0)),"-")</f>
        <v>12086</v>
      </c>
      <c r="X20" s="31"/>
      <c r="Y20" s="31">
        <f>IFERROR(INDEX(Raw!$H$6:$CC$2026,MATCH($B20&amp;$C20&amp;$B$6,Raw!$A$6:$A$2026,0),MATCH(Y$6,Raw!$H$5:$CC$5,0))/60/60,"-")</f>
        <v>31518.749444444442</v>
      </c>
      <c r="Z20" s="98">
        <f>IFERROR(INDEX(Raw!$H$6:$CC$2026,MATCH($B20&amp;$C20&amp;$B$6,Raw!$A$6:$A$2026,0),MATCH(Z$6,Raw!$H$5:$CC$5,0))/60/60/24,"-")</f>
        <v>0.10866136247326262</v>
      </c>
      <c r="AA20" s="98">
        <f>IFERROR(INDEX(Raw!$H$6:$CC$2026,MATCH($B20&amp;$C20&amp;$B$6,Raw!$A$6:$A$2026,0),MATCH(AA$6,Raw!$H$5:$CC$5,0))/60/60/24,"-")</f>
        <v>0.23677393992743365</v>
      </c>
      <c r="AB20" s="31"/>
      <c r="AC20" s="104">
        <f>IFERROR(INDEX(Raw!$H$6:$CC$2026,MATCH($B20&amp;$C20&amp;$B$6,Raw!$A$6:$A$2026,0),MATCH(AC$6,Raw!$H$5:$CC$5,0)),"-")</f>
        <v>8310</v>
      </c>
    </row>
    <row r="21" spans="1:29" s="7" customFormat="1" x14ac:dyDescent="0.2">
      <c r="A21" s="82"/>
      <c r="B21" s="16" t="str">
        <f t="shared" si="0"/>
        <v>2018-19</v>
      </c>
      <c r="C21" s="7" t="s">
        <v>572</v>
      </c>
      <c r="D21" s="146"/>
      <c r="E21" s="102">
        <f>IFERROR(INDEX(Raw!$H$6:$CC$2026,MATCH($B21&amp;$C21&amp;$B$6,Raw!$A$6:$A$2026,0),MATCH(E$6,Raw!$H$5:$CC$5,0)),"-")</f>
        <v>7586</v>
      </c>
      <c r="F21" s="31"/>
      <c r="G21" s="31">
        <f>IFERROR(INDEX(Raw!$H$6:$CC$2026,MATCH($B21&amp;$C21&amp;$B$6,Raw!$A$6:$A$2026,0),MATCH(G$6,Raw!$H$5:$CC$5,0))/60/60,"-")</f>
        <v>10552.980000000001</v>
      </c>
      <c r="H21" s="98">
        <f>IFERROR(INDEX(Raw!$H$6:$CC$2026,MATCH($B21&amp;$C21&amp;$B$6,Raw!$A$6:$A$2026,0),MATCH(H$6,Raw!$H$5:$CC$5,0))/60/60/24,"-")</f>
        <v>5.7963023991563396E-2</v>
      </c>
      <c r="I21" s="98">
        <f>IFERROR(INDEX(Raw!$H$6:$CC$2026,MATCH($B21&amp;$C21&amp;$B$6,Raw!$A$6:$A$2026,0),MATCH(I$6,Raw!$H$5:$CC$5,0))/60/60/24,"-")</f>
        <v>0.12361885869193738</v>
      </c>
      <c r="J21" s="31"/>
      <c r="K21" s="102">
        <f>IFERROR(INDEX(Raw!$H$6:$CC$2026,MATCH($B21&amp;$C21&amp;$B$6,Raw!$A$6:$A$2026,0),MATCH(K$6,Raw!$H$5:$CC$5,0)),"-")</f>
        <v>11982</v>
      </c>
      <c r="L21" s="31"/>
      <c r="M21" s="31">
        <f>IFERROR(INDEX(Raw!$H$6:$CC$2026,MATCH($B21&amp;$C21&amp;$B$6,Raw!$A$6:$A$2026,0),MATCH(M$6,Raw!$H$5:$CC$5,0))/60/60,"-")</f>
        <v>19739.319722222222</v>
      </c>
      <c r="N21" s="98">
        <f>IFERROR(INDEX(Raw!$H$6:$CC$2026,MATCH($B21&amp;$C21&amp;$B$6,Raw!$A$6:$A$2026,0),MATCH(N$6,Raw!$H$5:$CC$5,0))/60/60/24,"-")</f>
        <v>6.864226799303895E-2</v>
      </c>
      <c r="O21" s="98">
        <f>IFERROR(INDEX(Raw!$H$6:$CC$2026,MATCH($B21&amp;$C21&amp;$B$6,Raw!$A$6:$A$2026,0),MATCH(O$6,Raw!$H$5:$CC$5,0))/60/60/24,"-")</f>
        <v>0.14553749895676849</v>
      </c>
      <c r="P21" s="31"/>
      <c r="Q21" s="102">
        <f>IFERROR(INDEX(Raw!$H$6:$CC$2026,MATCH($B21&amp;$C21&amp;$B$6,Raw!$A$6:$A$2026,0),MATCH(Q$6,Raw!$H$5:$CC$5,0)),"-")</f>
        <v>236</v>
      </c>
      <c r="R21" s="31"/>
      <c r="S21" s="31">
        <f>IFERROR(INDEX(Raw!$H$6:$CC$2026,MATCH($B21&amp;$C21&amp;$B$6,Raw!$A$6:$A$2026,0),MATCH(S$6,Raw!$H$5:$CC$5,0))/60/60,"-")</f>
        <v>555.63</v>
      </c>
      <c r="T21" s="98">
        <f>IFERROR(INDEX(Raw!$H$6:$CC$2026,MATCH($B21&amp;$C21&amp;$B$6,Raw!$A$6:$A$2026,0),MATCH(T$6,Raw!$H$5:$CC$5,0))/60/60/24,"-")</f>
        <v>9.8098516949152545E-2</v>
      </c>
      <c r="U21" s="98">
        <f>IFERROR(INDEX(Raw!$H$6:$CC$2026,MATCH($B21&amp;$C21&amp;$B$6,Raw!$A$6:$A$2026,0),MATCH(U$6,Raw!$H$5:$CC$5,0))/60/60/24,"-")</f>
        <v>0.19038032603578156</v>
      </c>
      <c r="V21" s="31"/>
      <c r="W21" s="102">
        <f>IFERROR(INDEX(Raw!$H$6:$CC$2026,MATCH($B21&amp;$C21&amp;$B$6,Raw!$A$6:$A$2026,0),MATCH(W$6,Raw!$H$5:$CC$5,0)),"-")</f>
        <v>11607</v>
      </c>
      <c r="X21" s="31"/>
      <c r="Y21" s="31">
        <f>IFERROR(INDEX(Raw!$H$6:$CC$2026,MATCH($B21&amp;$C21&amp;$B$6,Raw!$A$6:$A$2026,0),MATCH(Y$6,Raw!$H$5:$CC$5,0))/60/60,"-")</f>
        <v>27683.820277777777</v>
      </c>
      <c r="Z21" s="98">
        <f>IFERROR(INDEX(Raw!$H$6:$CC$2026,MATCH($B21&amp;$C21&amp;$B$6,Raw!$A$6:$A$2026,0),MATCH(Z$6,Raw!$H$5:$CC$5,0))/60/60/24,"-")</f>
        <v>9.9379039508406486E-2</v>
      </c>
      <c r="AA21" s="98">
        <f>IFERROR(INDEX(Raw!$H$6:$CC$2026,MATCH($B21&amp;$C21&amp;$B$6,Raw!$A$6:$A$2026,0),MATCH(AA$6,Raw!$H$5:$CC$5,0))/60/60/24,"-")</f>
        <v>0.22048152316290615</v>
      </c>
      <c r="AB21" s="31"/>
      <c r="AC21" s="104">
        <f>IFERROR(INDEX(Raw!$H$6:$CC$2026,MATCH($B21&amp;$C21&amp;$B$6,Raw!$A$6:$A$2026,0),MATCH(AC$6,Raw!$H$5:$CC$5,0)),"-")</f>
        <v>6990</v>
      </c>
    </row>
    <row r="22" spans="1:29" s="7" customFormat="1" x14ac:dyDescent="0.2">
      <c r="A22" s="82"/>
      <c r="B22" s="16" t="str">
        <f t="shared" si="0"/>
        <v>2018-19</v>
      </c>
      <c r="C22" s="34" t="s">
        <v>573</v>
      </c>
      <c r="D22" s="146"/>
      <c r="E22" s="102">
        <f>IFERROR(INDEX(Raw!$H$6:$CC$2026,MATCH($B22&amp;$C22&amp;$B$6,Raw!$A$6:$A$2026,0),MATCH(E$6,Raw!$H$5:$CC$5,0)),"-")</f>
        <v>8879</v>
      </c>
      <c r="F22" s="31"/>
      <c r="G22" s="31">
        <f>IFERROR(INDEX(Raw!$H$6:$CC$2026,MATCH($B22&amp;$C22&amp;$B$6,Raw!$A$6:$A$2026,0),MATCH(G$6,Raw!$H$5:$CC$5,0))/60/60,"-")</f>
        <v>12770.868611111111</v>
      </c>
      <c r="H22" s="98">
        <f>IFERROR(INDEX(Raw!$H$6:$CC$2026,MATCH($B22&amp;$C22&amp;$B$6,Raw!$A$6:$A$2026,0),MATCH(H$6,Raw!$H$5:$CC$5,0))/60/60/24,"-")</f>
        <v>5.9930118871828246E-2</v>
      </c>
      <c r="I22" s="98">
        <f>IFERROR(INDEX(Raw!$H$6:$CC$2026,MATCH($B22&amp;$C22&amp;$B$6,Raw!$A$6:$A$2026,0),MATCH(I$6,Raw!$H$5:$CC$5,0))/60/60/24,"-")</f>
        <v>0.12573509774415703</v>
      </c>
      <c r="J22" s="31"/>
      <c r="K22" s="102">
        <f>IFERROR(INDEX(Raw!$H$6:$CC$2026,MATCH($B22&amp;$C22&amp;$B$6,Raw!$A$6:$A$2026,0),MATCH(K$6,Raw!$H$5:$CC$5,0)),"-")</f>
        <v>10912</v>
      </c>
      <c r="L22" s="31"/>
      <c r="M22" s="31">
        <f>IFERROR(INDEX(Raw!$H$6:$CC$2026,MATCH($B22&amp;$C22&amp;$B$6,Raw!$A$6:$A$2026,0),MATCH(M$6,Raw!$H$5:$CC$5,0))/60/60,"-")</f>
        <v>20954.096388888891</v>
      </c>
      <c r="N22" s="98">
        <f>IFERROR(INDEX(Raw!$H$6:$CC$2026,MATCH($B22&amp;$C22&amp;$B$6,Raw!$A$6:$A$2026,0),MATCH(N$6,Raw!$H$5:$CC$5,0))/60/60/24,"-")</f>
        <v>8.0011670595402956E-2</v>
      </c>
      <c r="O22" s="98">
        <f>IFERROR(INDEX(Raw!$H$6:$CC$2026,MATCH($B22&amp;$C22&amp;$B$6,Raw!$A$6:$A$2026,0),MATCH(O$6,Raw!$H$5:$CC$5,0))/60/60/24,"-")</f>
        <v>0.16758618187927662</v>
      </c>
      <c r="P22" s="31"/>
      <c r="Q22" s="102">
        <f>IFERROR(INDEX(Raw!$H$6:$CC$2026,MATCH($B22&amp;$C22&amp;$B$6,Raw!$A$6:$A$2026,0),MATCH(Q$6,Raw!$H$5:$CC$5,0)),"-")</f>
        <v>223</v>
      </c>
      <c r="R22" s="31"/>
      <c r="S22" s="31">
        <f>IFERROR(INDEX(Raw!$H$6:$CC$2026,MATCH($B22&amp;$C22&amp;$B$6,Raw!$A$6:$A$2026,0),MATCH(S$6,Raw!$H$5:$CC$5,0))/60/60,"-")</f>
        <v>551.21888888888884</v>
      </c>
      <c r="T22" s="98">
        <f>IFERROR(INDEX(Raw!$H$6:$CC$2026,MATCH($B22&amp;$C22&amp;$B$6,Raw!$A$6:$A$2026,0),MATCH(T$6,Raw!$H$5:$CC$5,0))/60/60/24,"-")</f>
        <v>0.10299306593589104</v>
      </c>
      <c r="U22" s="98">
        <f>IFERROR(INDEX(Raw!$H$6:$CC$2026,MATCH($B22&amp;$C22&amp;$B$6,Raw!$A$6:$A$2026,0),MATCH(U$6,Raw!$H$5:$CC$5,0))/60/60/24,"-")</f>
        <v>0.21919967613353267</v>
      </c>
      <c r="V22" s="31"/>
      <c r="W22" s="102">
        <f>IFERROR(INDEX(Raw!$H$6:$CC$2026,MATCH($B22&amp;$C22&amp;$B$6,Raw!$A$6:$A$2026,0),MATCH(W$6,Raw!$H$5:$CC$5,0)),"-")</f>
        <v>10621</v>
      </c>
      <c r="X22" s="31"/>
      <c r="Y22" s="31">
        <f>IFERROR(INDEX(Raw!$H$6:$CC$2026,MATCH($B22&amp;$C22&amp;$B$6,Raw!$A$6:$A$2026,0),MATCH(Y$6,Raw!$H$5:$CC$5,0))/60/60,"-")</f>
        <v>27157.071388888889</v>
      </c>
      <c r="Z22" s="98">
        <f>IFERROR(INDEX(Raw!$H$6:$CC$2026,MATCH($B22&amp;$C22&amp;$B$6,Raw!$A$6:$A$2026,0),MATCH(Z$6,Raw!$H$5:$CC$5,0))/60/60/24,"-")</f>
        <v>0.1065384277566805</v>
      </c>
      <c r="AA22" s="98">
        <f>IFERROR(INDEX(Raw!$H$6:$CC$2026,MATCH($B22&amp;$C22&amp;$B$6,Raw!$A$6:$A$2026,0),MATCH(AA$6,Raw!$H$5:$CC$5,0))/60/60/24,"-")</f>
        <v>0.2340205593739865</v>
      </c>
      <c r="AB22" s="31"/>
      <c r="AC22" s="104">
        <f>IFERROR(INDEX(Raw!$H$6:$CC$2026,MATCH($B22&amp;$C22&amp;$B$6,Raw!$A$6:$A$2026,0),MATCH(AC$6,Raw!$H$5:$CC$5,0)),"-")</f>
        <v>5994</v>
      </c>
    </row>
    <row r="23" spans="1:29" s="7" customFormat="1" ht="18" x14ac:dyDescent="0.25">
      <c r="A23" s="82"/>
      <c r="B23" s="16" t="str">
        <f t="shared" si="0"/>
        <v>2018-19</v>
      </c>
      <c r="C23" s="7" t="s">
        <v>574</v>
      </c>
      <c r="D23" s="148"/>
      <c r="E23" s="102" t="str">
        <f>IFERROR(INDEX(Raw!$H$6:$CC$2026,MATCH($B23&amp;$C23&amp;$B$6,Raw!$A$6:$A$2026,0),MATCH(E$6,Raw!$H$5:$CC$5,0)),"-")</f>
        <v>-</v>
      </c>
      <c r="F23" s="31"/>
      <c r="G23" s="31" t="str">
        <f>IFERROR(INDEX(Raw!$H$6:$CC$2026,MATCH($B23&amp;$C23&amp;$B$6,Raw!$A$6:$A$2026,0),MATCH(G$6,Raw!$H$5:$CC$5,0))/60/60,"-")</f>
        <v>-</v>
      </c>
      <c r="H23" s="98" t="str">
        <f>IFERROR(INDEX(Raw!$H$6:$CC$2026,MATCH($B23&amp;$C23&amp;$B$6,Raw!$A$6:$A$2026,0),MATCH(H$6,Raw!$H$5:$CC$5,0))/60/60/24,"-")</f>
        <v>-</v>
      </c>
      <c r="I23" s="98" t="str">
        <f>IFERROR(INDEX(Raw!$H$6:$CC$2026,MATCH($B23&amp;$C23&amp;$B$6,Raw!$A$6:$A$2026,0),MATCH(I$6,Raw!$H$5:$CC$5,0))/60/60/24,"-")</f>
        <v>-</v>
      </c>
      <c r="J23" s="31"/>
      <c r="K23" s="102" t="str">
        <f>IFERROR(INDEX(Raw!$H$6:$CC$2026,MATCH($B23&amp;$C23&amp;$B$6,Raw!$A$6:$A$2026,0),MATCH(K$6,Raw!$H$5:$CC$5,0)),"-")</f>
        <v>-</v>
      </c>
      <c r="L23" s="31"/>
      <c r="M23" s="31" t="str">
        <f>IFERROR(INDEX(Raw!$H$6:$CC$2026,MATCH($B23&amp;$C23&amp;$B$6,Raw!$A$6:$A$2026,0),MATCH(M$6,Raw!$H$5:$CC$5,0))/60/60,"-")</f>
        <v>-</v>
      </c>
      <c r="N23" s="98" t="str">
        <f>IFERROR(INDEX(Raw!$H$6:$CC$2026,MATCH($B23&amp;$C23&amp;$B$6,Raw!$A$6:$A$2026,0),MATCH(N$6,Raw!$H$5:$CC$5,0))/60/60/24,"-")</f>
        <v>-</v>
      </c>
      <c r="O23" s="98" t="str">
        <f>IFERROR(INDEX(Raw!$H$6:$CC$2026,MATCH($B23&amp;$C23&amp;$B$6,Raw!$A$6:$A$2026,0),MATCH(O$6,Raw!$H$5:$CC$5,0))/60/60/24,"-")</f>
        <v>-</v>
      </c>
      <c r="P23" s="31"/>
      <c r="Q23" s="102" t="str">
        <f>IFERROR(INDEX(Raw!$H$6:$CC$2026,MATCH($B23&amp;$C23&amp;$B$6,Raw!$A$6:$A$2026,0),MATCH(Q$6,Raw!$H$5:$CC$5,0)),"-")</f>
        <v>-</v>
      </c>
      <c r="R23" s="31"/>
      <c r="S23" s="31" t="str">
        <f>IFERROR(INDEX(Raw!$H$6:$CC$2026,MATCH($B23&amp;$C23&amp;$B$6,Raw!$A$6:$A$2026,0),MATCH(S$6,Raw!$H$5:$CC$5,0))/60/60,"-")</f>
        <v>-</v>
      </c>
      <c r="T23" s="98" t="str">
        <f>IFERROR(INDEX(Raw!$H$6:$CC$2026,MATCH($B23&amp;$C23&amp;$B$6,Raw!$A$6:$A$2026,0),MATCH(T$6,Raw!$H$5:$CC$5,0))/60/60/24,"-")</f>
        <v>-</v>
      </c>
      <c r="U23" s="98" t="str">
        <f>IFERROR(INDEX(Raw!$H$6:$CC$2026,MATCH($B23&amp;$C23&amp;$B$6,Raw!$A$6:$A$2026,0),MATCH(U$6,Raw!$H$5:$CC$5,0))/60/60/24,"-")</f>
        <v>-</v>
      </c>
      <c r="V23" s="31"/>
      <c r="W23" s="102" t="str">
        <f>IFERROR(INDEX(Raw!$H$6:$CC$2026,MATCH($B23&amp;$C23&amp;$B$6,Raw!$A$6:$A$2026,0),MATCH(W$6,Raw!$H$5:$CC$5,0)),"-")</f>
        <v>-</v>
      </c>
      <c r="X23" s="31"/>
      <c r="Y23" s="31" t="str">
        <f>IFERROR(INDEX(Raw!$H$6:$CC$2026,MATCH($B23&amp;$C23&amp;$B$6,Raw!$A$6:$A$2026,0),MATCH(Y$6,Raw!$H$5:$CC$5,0))/60/60,"-")</f>
        <v>-</v>
      </c>
      <c r="Z23" s="98" t="str">
        <f>IFERROR(INDEX(Raw!$H$6:$CC$2026,MATCH($B23&amp;$C23&amp;$B$6,Raw!$A$6:$A$2026,0),MATCH(Z$6,Raw!$H$5:$CC$5,0))/60/60/24,"-")</f>
        <v>-</v>
      </c>
      <c r="AA23" s="98" t="str">
        <f>IFERROR(INDEX(Raw!$H$6:$CC$2026,MATCH($B23&amp;$C23&amp;$B$6,Raw!$A$6:$A$2026,0),MATCH(AA$6,Raw!$H$5:$CC$5,0))/60/60/24,"-")</f>
        <v>-</v>
      </c>
      <c r="AB23" s="31"/>
      <c r="AC23" s="104" t="str">
        <f>IFERROR(INDEX(Raw!$H$6:$CC$2026,MATCH($B23&amp;$C23&amp;$B$6,Raw!$A$6:$A$2026,0),MATCH(AC$6,Raw!$H$5:$CC$5,0)),"-")</f>
        <v>-</v>
      </c>
    </row>
    <row r="24" spans="1:29" s="7" customFormat="1" x14ac:dyDescent="0.2">
      <c r="A24" s="82"/>
      <c r="B24" s="16" t="str">
        <f t="shared" si="0"/>
        <v>2018-19</v>
      </c>
      <c r="C24" s="7" t="s">
        <v>575</v>
      </c>
      <c r="D24" s="146"/>
      <c r="E24" s="102" t="str">
        <f>IFERROR(INDEX(Raw!$H$6:$CC$2026,MATCH($B24&amp;$C24&amp;$B$6,Raw!$A$6:$A$2026,0),MATCH(E$6,Raw!$H$5:$CC$5,0)),"-")</f>
        <v>-</v>
      </c>
      <c r="F24" s="31"/>
      <c r="G24" s="31" t="str">
        <f>IFERROR(INDEX(Raw!$H$6:$CC$2026,MATCH($B24&amp;$C24&amp;$B$6,Raw!$A$6:$A$2026,0),MATCH(G$6,Raw!$H$5:$CC$5,0))/60/60,"-")</f>
        <v>-</v>
      </c>
      <c r="H24" s="98" t="str">
        <f>IFERROR(INDEX(Raw!$H$6:$CC$2026,MATCH($B24&amp;$C24&amp;$B$6,Raw!$A$6:$A$2026,0),MATCH(H$6,Raw!$H$5:$CC$5,0))/60/60/24,"-")</f>
        <v>-</v>
      </c>
      <c r="I24" s="98" t="str">
        <f>IFERROR(INDEX(Raw!$H$6:$CC$2026,MATCH($B24&amp;$C24&amp;$B$6,Raw!$A$6:$A$2026,0),MATCH(I$6,Raw!$H$5:$CC$5,0))/60/60/24,"-")</f>
        <v>-</v>
      </c>
      <c r="J24" s="31"/>
      <c r="K24" s="102" t="str">
        <f>IFERROR(INDEX(Raw!$H$6:$CC$2026,MATCH($B24&amp;$C24&amp;$B$6,Raw!$A$6:$A$2026,0),MATCH(K$6,Raw!$H$5:$CC$5,0)),"-")</f>
        <v>-</v>
      </c>
      <c r="L24" s="31"/>
      <c r="M24" s="31" t="str">
        <f>IFERROR(INDEX(Raw!$H$6:$CC$2026,MATCH($B24&amp;$C24&amp;$B$6,Raw!$A$6:$A$2026,0),MATCH(M$6,Raw!$H$5:$CC$5,0))/60/60,"-")</f>
        <v>-</v>
      </c>
      <c r="N24" s="98" t="str">
        <f>IFERROR(INDEX(Raw!$H$6:$CC$2026,MATCH($B24&amp;$C24&amp;$B$6,Raw!$A$6:$A$2026,0),MATCH(N$6,Raw!$H$5:$CC$5,0))/60/60/24,"-")</f>
        <v>-</v>
      </c>
      <c r="O24" s="98" t="str">
        <f>IFERROR(INDEX(Raw!$H$6:$CC$2026,MATCH($B24&amp;$C24&amp;$B$6,Raw!$A$6:$A$2026,0),MATCH(O$6,Raw!$H$5:$CC$5,0))/60/60/24,"-")</f>
        <v>-</v>
      </c>
      <c r="P24" s="31"/>
      <c r="Q24" s="102" t="str">
        <f>IFERROR(INDEX(Raw!$H$6:$CC$2026,MATCH($B24&amp;$C24&amp;$B$6,Raw!$A$6:$A$2026,0),MATCH(Q$6,Raw!$H$5:$CC$5,0)),"-")</f>
        <v>-</v>
      </c>
      <c r="R24" s="31"/>
      <c r="S24" s="31" t="str">
        <f>IFERROR(INDEX(Raw!$H$6:$CC$2026,MATCH($B24&amp;$C24&amp;$B$6,Raw!$A$6:$A$2026,0),MATCH(S$6,Raw!$H$5:$CC$5,0))/60/60,"-")</f>
        <v>-</v>
      </c>
      <c r="T24" s="98" t="str">
        <f>IFERROR(INDEX(Raw!$H$6:$CC$2026,MATCH($B24&amp;$C24&amp;$B$6,Raw!$A$6:$A$2026,0),MATCH(T$6,Raw!$H$5:$CC$5,0))/60/60/24,"-")</f>
        <v>-</v>
      </c>
      <c r="U24" s="98" t="str">
        <f>IFERROR(INDEX(Raw!$H$6:$CC$2026,MATCH($B24&amp;$C24&amp;$B$6,Raw!$A$6:$A$2026,0),MATCH(U$6,Raw!$H$5:$CC$5,0))/60/60/24,"-")</f>
        <v>-</v>
      </c>
      <c r="V24" s="31"/>
      <c r="W24" s="102" t="str">
        <f>IFERROR(INDEX(Raw!$H$6:$CC$2026,MATCH($B24&amp;$C24&amp;$B$6,Raw!$A$6:$A$2026,0),MATCH(W$6,Raw!$H$5:$CC$5,0)),"-")</f>
        <v>-</v>
      </c>
      <c r="X24" s="31"/>
      <c r="Y24" s="31" t="str">
        <f>IFERROR(INDEX(Raw!$H$6:$CC$2026,MATCH($B24&amp;$C24&amp;$B$6,Raw!$A$6:$A$2026,0),MATCH(Y$6,Raw!$H$5:$CC$5,0))/60/60,"-")</f>
        <v>-</v>
      </c>
      <c r="Z24" s="98" t="str">
        <f>IFERROR(INDEX(Raw!$H$6:$CC$2026,MATCH($B24&amp;$C24&amp;$B$6,Raw!$A$6:$A$2026,0),MATCH(Z$6,Raw!$H$5:$CC$5,0))/60/60/24,"-")</f>
        <v>-</v>
      </c>
      <c r="AA24" s="98" t="str">
        <f>IFERROR(INDEX(Raw!$H$6:$CC$2026,MATCH($B24&amp;$C24&amp;$B$6,Raw!$A$6:$A$2026,0),MATCH(AA$6,Raw!$H$5:$CC$5,0))/60/60/24,"-")</f>
        <v>-</v>
      </c>
      <c r="AB24" s="31"/>
      <c r="AC24" s="104" t="str">
        <f>IFERROR(INDEX(Raw!$H$6:$CC$2026,MATCH($B24&amp;$C24&amp;$B$6,Raw!$A$6:$A$2026,0),MATCH(AC$6,Raw!$H$5:$CC$5,0)),"-")</f>
        <v>-</v>
      </c>
    </row>
    <row r="25" spans="1:29" s="7" customFormat="1" x14ac:dyDescent="0.2">
      <c r="A25" s="82"/>
      <c r="B25" s="16" t="str">
        <f t="shared" si="0"/>
        <v>2018-19</v>
      </c>
      <c r="C25" s="34" t="s">
        <v>576</v>
      </c>
      <c r="D25" s="146"/>
      <c r="E25" s="102" t="str">
        <f>IFERROR(INDEX(Raw!$H$6:$CC$2026,MATCH($B25&amp;$C25&amp;$B$6,Raw!$A$6:$A$2026,0),MATCH(E$6,Raw!$H$5:$CC$5,0)),"-")</f>
        <v>-</v>
      </c>
      <c r="F25" s="31"/>
      <c r="G25" s="31" t="str">
        <f>IFERROR(INDEX(Raw!$H$6:$CC$2026,MATCH($B25&amp;$C25&amp;$B$6,Raw!$A$6:$A$2026,0),MATCH(G$6,Raw!$H$5:$CC$5,0))/60/60,"-")</f>
        <v>-</v>
      </c>
      <c r="H25" s="98" t="str">
        <f>IFERROR(INDEX(Raw!$H$6:$CC$2026,MATCH($B25&amp;$C25&amp;$B$6,Raw!$A$6:$A$2026,0),MATCH(H$6,Raw!$H$5:$CC$5,0))/60/60/24,"-")</f>
        <v>-</v>
      </c>
      <c r="I25" s="98" t="str">
        <f>IFERROR(INDEX(Raw!$H$6:$CC$2026,MATCH($B25&amp;$C25&amp;$B$6,Raw!$A$6:$A$2026,0),MATCH(I$6,Raw!$H$5:$CC$5,0))/60/60/24,"-")</f>
        <v>-</v>
      </c>
      <c r="J25" s="31"/>
      <c r="K25" s="102" t="str">
        <f>IFERROR(INDEX(Raw!$H$6:$CC$2026,MATCH($B25&amp;$C25&amp;$B$6,Raw!$A$6:$A$2026,0),MATCH(K$6,Raw!$H$5:$CC$5,0)),"-")</f>
        <v>-</v>
      </c>
      <c r="L25" s="31"/>
      <c r="M25" s="31" t="str">
        <f>IFERROR(INDEX(Raw!$H$6:$CC$2026,MATCH($B25&amp;$C25&amp;$B$6,Raw!$A$6:$A$2026,0),MATCH(M$6,Raw!$H$5:$CC$5,0))/60/60,"-")</f>
        <v>-</v>
      </c>
      <c r="N25" s="98" t="str">
        <f>IFERROR(INDEX(Raw!$H$6:$CC$2026,MATCH($B25&amp;$C25&amp;$B$6,Raw!$A$6:$A$2026,0),MATCH(N$6,Raw!$H$5:$CC$5,0))/60/60/24,"-")</f>
        <v>-</v>
      </c>
      <c r="O25" s="98" t="str">
        <f>IFERROR(INDEX(Raw!$H$6:$CC$2026,MATCH($B25&amp;$C25&amp;$B$6,Raw!$A$6:$A$2026,0),MATCH(O$6,Raw!$H$5:$CC$5,0))/60/60/24,"-")</f>
        <v>-</v>
      </c>
      <c r="P25" s="31"/>
      <c r="Q25" s="102" t="str">
        <f>IFERROR(INDEX(Raw!$H$6:$CC$2026,MATCH($B25&amp;$C25&amp;$B$6,Raw!$A$6:$A$2026,0),MATCH(Q$6,Raw!$H$5:$CC$5,0)),"-")</f>
        <v>-</v>
      </c>
      <c r="R25" s="31"/>
      <c r="S25" s="31" t="str">
        <f>IFERROR(INDEX(Raw!$H$6:$CC$2026,MATCH($B25&amp;$C25&amp;$B$6,Raw!$A$6:$A$2026,0),MATCH(S$6,Raw!$H$5:$CC$5,0))/60/60,"-")</f>
        <v>-</v>
      </c>
      <c r="T25" s="98" t="str">
        <f>IFERROR(INDEX(Raw!$H$6:$CC$2026,MATCH($B25&amp;$C25&amp;$B$6,Raw!$A$6:$A$2026,0),MATCH(T$6,Raw!$H$5:$CC$5,0))/60/60/24,"-")</f>
        <v>-</v>
      </c>
      <c r="U25" s="98" t="str">
        <f>IFERROR(INDEX(Raw!$H$6:$CC$2026,MATCH($B25&amp;$C25&amp;$B$6,Raw!$A$6:$A$2026,0),MATCH(U$6,Raw!$H$5:$CC$5,0))/60/60/24,"-")</f>
        <v>-</v>
      </c>
      <c r="V25" s="31"/>
      <c r="W25" s="102" t="str">
        <f>IFERROR(INDEX(Raw!$H$6:$CC$2026,MATCH($B25&amp;$C25&amp;$B$6,Raw!$A$6:$A$2026,0),MATCH(W$6,Raw!$H$5:$CC$5,0)),"-")</f>
        <v>-</v>
      </c>
      <c r="X25" s="31"/>
      <c r="Y25" s="31" t="str">
        <f>IFERROR(INDEX(Raw!$H$6:$CC$2026,MATCH($B25&amp;$C25&amp;$B$6,Raw!$A$6:$A$2026,0),MATCH(Y$6,Raw!$H$5:$CC$5,0))/60/60,"-")</f>
        <v>-</v>
      </c>
      <c r="Z25" s="98" t="str">
        <f>IFERROR(INDEX(Raw!$H$6:$CC$2026,MATCH($B25&amp;$C25&amp;$B$6,Raw!$A$6:$A$2026,0),MATCH(Z$6,Raw!$H$5:$CC$5,0))/60/60/24,"-")</f>
        <v>-</v>
      </c>
      <c r="AA25" s="98" t="str">
        <f>IFERROR(INDEX(Raw!$H$6:$CC$2026,MATCH($B25&amp;$C25&amp;$B$6,Raw!$A$6:$A$2026,0),MATCH(AA$6,Raw!$H$5:$CC$5,0))/60/60/24,"-")</f>
        <v>-</v>
      </c>
      <c r="AB25" s="31"/>
      <c r="AC25" s="104" t="str">
        <f>IFERROR(INDEX(Raw!$H$6:$CC$2026,MATCH($B25&amp;$C25&amp;$B$6,Raw!$A$6:$A$2026,0),MATCH(AC$6,Raw!$H$5:$CC$5,0)),"-")</f>
        <v>-</v>
      </c>
    </row>
    <row r="26" spans="1:29" s="7" customFormat="1" ht="18" x14ac:dyDescent="0.25">
      <c r="A26" s="82"/>
      <c r="B26" s="16" t="str">
        <f t="shared" si="0"/>
        <v>2018-19</v>
      </c>
      <c r="C26" s="7" t="s">
        <v>577</v>
      </c>
      <c r="D26" s="148"/>
      <c r="E26" s="102" t="str">
        <f>IFERROR(INDEX(Raw!$H$6:$CC$2026,MATCH($B26&amp;$C26&amp;$B$6,Raw!$A$6:$A$2026,0),MATCH(E$6,Raw!$H$5:$CC$5,0)),"-")</f>
        <v>-</v>
      </c>
      <c r="F26" s="31"/>
      <c r="G26" s="31" t="str">
        <f>IFERROR(INDEX(Raw!$H$6:$CC$2026,MATCH($B26&amp;$C26&amp;$B$6,Raw!$A$6:$A$2026,0),MATCH(G$6,Raw!$H$5:$CC$5,0))/60/60,"-")</f>
        <v>-</v>
      </c>
      <c r="H26" s="98" t="str">
        <f>IFERROR(INDEX(Raw!$H$6:$CC$2026,MATCH($B26&amp;$C26&amp;$B$6,Raw!$A$6:$A$2026,0),MATCH(H$6,Raw!$H$5:$CC$5,0))/60/60/24,"-")</f>
        <v>-</v>
      </c>
      <c r="I26" s="98" t="str">
        <f>IFERROR(INDEX(Raw!$H$6:$CC$2026,MATCH($B26&amp;$C26&amp;$B$6,Raw!$A$6:$A$2026,0),MATCH(I$6,Raw!$H$5:$CC$5,0))/60/60/24,"-")</f>
        <v>-</v>
      </c>
      <c r="J26" s="31"/>
      <c r="K26" s="102" t="str">
        <f>IFERROR(INDEX(Raw!$H$6:$CC$2026,MATCH($B26&amp;$C26&amp;$B$6,Raw!$A$6:$A$2026,0),MATCH(K$6,Raw!$H$5:$CC$5,0)),"-")</f>
        <v>-</v>
      </c>
      <c r="L26" s="31"/>
      <c r="M26" s="31" t="str">
        <f>IFERROR(INDEX(Raw!$H$6:$CC$2026,MATCH($B26&amp;$C26&amp;$B$6,Raw!$A$6:$A$2026,0),MATCH(M$6,Raw!$H$5:$CC$5,0))/60/60,"-")</f>
        <v>-</v>
      </c>
      <c r="N26" s="98" t="str">
        <f>IFERROR(INDEX(Raw!$H$6:$CC$2026,MATCH($B26&amp;$C26&amp;$B$6,Raw!$A$6:$A$2026,0),MATCH(N$6,Raw!$H$5:$CC$5,0))/60/60/24,"-")</f>
        <v>-</v>
      </c>
      <c r="O26" s="98" t="str">
        <f>IFERROR(INDEX(Raw!$H$6:$CC$2026,MATCH($B26&amp;$C26&amp;$B$6,Raw!$A$6:$A$2026,0),MATCH(O$6,Raw!$H$5:$CC$5,0))/60/60/24,"-")</f>
        <v>-</v>
      </c>
      <c r="P26" s="31"/>
      <c r="Q26" s="102" t="str">
        <f>IFERROR(INDEX(Raw!$H$6:$CC$2026,MATCH($B26&amp;$C26&amp;$B$6,Raw!$A$6:$A$2026,0),MATCH(Q$6,Raw!$H$5:$CC$5,0)),"-")</f>
        <v>-</v>
      </c>
      <c r="R26" s="31"/>
      <c r="S26" s="31" t="str">
        <f>IFERROR(INDEX(Raw!$H$6:$CC$2026,MATCH($B26&amp;$C26&amp;$B$6,Raw!$A$6:$A$2026,0),MATCH(S$6,Raw!$H$5:$CC$5,0))/60/60,"-")</f>
        <v>-</v>
      </c>
      <c r="T26" s="98" t="str">
        <f>IFERROR(INDEX(Raw!$H$6:$CC$2026,MATCH($B26&amp;$C26&amp;$B$6,Raw!$A$6:$A$2026,0),MATCH(T$6,Raw!$H$5:$CC$5,0))/60/60/24,"-")</f>
        <v>-</v>
      </c>
      <c r="U26" s="98" t="str">
        <f>IFERROR(INDEX(Raw!$H$6:$CC$2026,MATCH($B26&amp;$C26&amp;$B$6,Raw!$A$6:$A$2026,0),MATCH(U$6,Raw!$H$5:$CC$5,0))/60/60/24,"-")</f>
        <v>-</v>
      </c>
      <c r="V26" s="31"/>
      <c r="W26" s="102" t="str">
        <f>IFERROR(INDEX(Raw!$H$6:$CC$2026,MATCH($B26&amp;$C26&amp;$B$6,Raw!$A$6:$A$2026,0),MATCH(W$6,Raw!$H$5:$CC$5,0)),"-")</f>
        <v>-</v>
      </c>
      <c r="X26" s="31"/>
      <c r="Y26" s="31" t="str">
        <f>IFERROR(INDEX(Raw!$H$6:$CC$2026,MATCH($B26&amp;$C26&amp;$B$6,Raw!$A$6:$A$2026,0),MATCH(Y$6,Raw!$H$5:$CC$5,0))/60/60,"-")</f>
        <v>-</v>
      </c>
      <c r="Z26" s="98" t="str">
        <f>IFERROR(INDEX(Raw!$H$6:$CC$2026,MATCH($B26&amp;$C26&amp;$B$6,Raw!$A$6:$A$2026,0),MATCH(Z$6,Raw!$H$5:$CC$5,0))/60/60/24,"-")</f>
        <v>-</v>
      </c>
      <c r="AA26" s="98" t="str">
        <f>IFERROR(INDEX(Raw!$H$6:$CC$2026,MATCH($B26&amp;$C26&amp;$B$6,Raw!$A$6:$A$2026,0),MATCH(AA$6,Raw!$H$5:$CC$5,0))/60/60/24,"-")</f>
        <v>-</v>
      </c>
      <c r="AB26" s="31"/>
      <c r="AC26" s="104" t="str">
        <f>IFERROR(INDEX(Raw!$H$6:$CC$2026,MATCH($B26&amp;$C26&amp;$B$6,Raw!$A$6:$A$2026,0),MATCH(AC$6,Raw!$H$5:$CC$5,0)),"-")</f>
        <v>-</v>
      </c>
    </row>
    <row r="27" spans="1:29" x14ac:dyDescent="0.2">
      <c r="A27" s="82"/>
      <c r="B27" s="16" t="str">
        <f t="shared" si="0"/>
        <v>2018-19</v>
      </c>
      <c r="C27" s="7" t="s">
        <v>578</v>
      </c>
      <c r="D27" s="146"/>
      <c r="E27" s="102" t="str">
        <f>IFERROR(INDEX(Raw!$H$6:$CC$2026,MATCH($B27&amp;$C27&amp;$B$6,Raw!$A$6:$A$2026,0),MATCH(E$6,Raw!$H$5:$CC$5,0)),"-")</f>
        <v>-</v>
      </c>
      <c r="F27" s="31"/>
      <c r="G27" s="31" t="str">
        <f>IFERROR(INDEX(Raw!$H$6:$CC$2026,MATCH($B27&amp;$C27&amp;$B$6,Raw!$A$6:$A$2026,0),MATCH(G$6,Raw!$H$5:$CC$5,0))/60/60,"-")</f>
        <v>-</v>
      </c>
      <c r="H27" s="98" t="str">
        <f>IFERROR(INDEX(Raw!$H$6:$CC$2026,MATCH($B27&amp;$C27&amp;$B$6,Raw!$A$6:$A$2026,0),MATCH(H$6,Raw!$H$5:$CC$5,0))/60/60/24,"-")</f>
        <v>-</v>
      </c>
      <c r="I27" s="98" t="str">
        <f>IFERROR(INDEX(Raw!$H$6:$CC$2026,MATCH($B27&amp;$C27&amp;$B$6,Raw!$A$6:$A$2026,0),MATCH(I$6,Raw!$H$5:$CC$5,0))/60/60/24,"-")</f>
        <v>-</v>
      </c>
      <c r="J27" s="31"/>
      <c r="K27" s="102" t="str">
        <f>IFERROR(INDEX(Raw!$H$6:$CC$2026,MATCH($B27&amp;$C27&amp;$B$6,Raw!$A$6:$A$2026,0),MATCH(K$6,Raw!$H$5:$CC$5,0)),"-")</f>
        <v>-</v>
      </c>
      <c r="L27" s="31"/>
      <c r="M27" s="31" t="str">
        <f>IFERROR(INDEX(Raw!$H$6:$CC$2026,MATCH($B27&amp;$C27&amp;$B$6,Raw!$A$6:$A$2026,0),MATCH(M$6,Raw!$H$5:$CC$5,0))/60/60,"-")</f>
        <v>-</v>
      </c>
      <c r="N27" s="98" t="str">
        <f>IFERROR(INDEX(Raw!$H$6:$CC$2026,MATCH($B27&amp;$C27&amp;$B$6,Raw!$A$6:$A$2026,0),MATCH(N$6,Raw!$H$5:$CC$5,0))/60/60/24,"-")</f>
        <v>-</v>
      </c>
      <c r="O27" s="98" t="str">
        <f>IFERROR(INDEX(Raw!$H$6:$CC$2026,MATCH($B27&amp;$C27&amp;$B$6,Raw!$A$6:$A$2026,0),MATCH(O$6,Raw!$H$5:$CC$5,0))/60/60/24,"-")</f>
        <v>-</v>
      </c>
      <c r="P27" s="31"/>
      <c r="Q27" s="102" t="str">
        <f>IFERROR(INDEX(Raw!$H$6:$CC$2026,MATCH($B27&amp;$C27&amp;$B$6,Raw!$A$6:$A$2026,0),MATCH(Q$6,Raw!$H$5:$CC$5,0)),"-")</f>
        <v>-</v>
      </c>
      <c r="R27" s="31"/>
      <c r="S27" s="31" t="str">
        <f>IFERROR(INDEX(Raw!$H$6:$CC$2026,MATCH($B27&amp;$C27&amp;$B$6,Raw!$A$6:$A$2026,0),MATCH(S$6,Raw!$H$5:$CC$5,0))/60/60,"-")</f>
        <v>-</v>
      </c>
      <c r="T27" s="98" t="str">
        <f>IFERROR(INDEX(Raw!$H$6:$CC$2026,MATCH($B27&amp;$C27&amp;$B$6,Raw!$A$6:$A$2026,0),MATCH(T$6,Raw!$H$5:$CC$5,0))/60/60/24,"-")</f>
        <v>-</v>
      </c>
      <c r="U27" s="98" t="str">
        <f>IFERROR(INDEX(Raw!$H$6:$CC$2026,MATCH($B27&amp;$C27&amp;$B$6,Raw!$A$6:$A$2026,0),MATCH(U$6,Raw!$H$5:$CC$5,0))/60/60/24,"-")</f>
        <v>-</v>
      </c>
      <c r="V27" s="31"/>
      <c r="W27" s="102" t="str">
        <f>IFERROR(INDEX(Raw!$H$6:$CC$2026,MATCH($B27&amp;$C27&amp;$B$6,Raw!$A$6:$A$2026,0),MATCH(W$6,Raw!$H$5:$CC$5,0)),"-")</f>
        <v>-</v>
      </c>
      <c r="X27" s="31"/>
      <c r="Y27" s="31" t="str">
        <f>IFERROR(INDEX(Raw!$H$6:$CC$2026,MATCH($B27&amp;$C27&amp;$B$6,Raw!$A$6:$A$2026,0),MATCH(Y$6,Raw!$H$5:$CC$5,0))/60/60,"-")</f>
        <v>-</v>
      </c>
      <c r="Z27" s="98" t="str">
        <f>IFERROR(INDEX(Raw!$H$6:$CC$2026,MATCH($B27&amp;$C27&amp;$B$6,Raw!$A$6:$A$2026,0),MATCH(Z$6,Raw!$H$5:$CC$5,0))/60/60/24,"-")</f>
        <v>-</v>
      </c>
      <c r="AA27" s="98" t="str">
        <f>IFERROR(INDEX(Raw!$H$6:$CC$2026,MATCH($B27&amp;$C27&amp;$B$6,Raw!$A$6:$A$2026,0),MATCH(AA$6,Raw!$H$5:$CC$5,0))/60/60/24,"-")</f>
        <v>-</v>
      </c>
      <c r="AB27" s="31"/>
      <c r="AC27" s="104" t="str">
        <f>IFERROR(INDEX(Raw!$H$6:$CC$2026,MATCH($B27&amp;$C27&amp;$B$6,Raw!$A$6:$A$2026,0),MATCH(AC$6,Raw!$H$5:$CC$5,0)),"-")</f>
        <v>-</v>
      </c>
    </row>
    <row r="28" spans="1:29" collapsed="1" x14ac:dyDescent="0.2">
      <c r="A28" s="82"/>
      <c r="B28" s="17" t="str">
        <f t="shared" si="0"/>
        <v>2018-19</v>
      </c>
      <c r="C28" s="18" t="s">
        <v>579</v>
      </c>
      <c r="D28" s="118"/>
      <c r="E28" s="103" t="str">
        <f>IFERROR(INDEX(Raw!$H$6:$CC$2026,MATCH($B28&amp;$C28&amp;$B$6,Raw!$A$6:$A$2026,0),MATCH(E$6,Raw!$H$5:$CC$5,0)),"-")</f>
        <v>-</v>
      </c>
      <c r="F28" s="32"/>
      <c r="G28" s="32" t="str">
        <f>IFERROR(INDEX(Raw!$H$6:$CC$2026,MATCH($B28&amp;$C28&amp;$B$6,Raw!$A$6:$A$2026,0),MATCH(G$6,Raw!$H$5:$CC$5,0))/60/60,"-")</f>
        <v>-</v>
      </c>
      <c r="H28" s="99" t="str">
        <f>IFERROR(INDEX(Raw!$H$6:$CC$2026,MATCH($B28&amp;$C28&amp;$B$6,Raw!$A$6:$A$2026,0),MATCH(H$6,Raw!$H$5:$CC$5,0))/60/60/24,"-")</f>
        <v>-</v>
      </c>
      <c r="I28" s="99" t="str">
        <f>IFERROR(INDEX(Raw!$H$6:$CC$2026,MATCH($B28&amp;$C28&amp;$B$6,Raw!$A$6:$A$2026,0),MATCH(I$6,Raw!$H$5:$CC$5,0))/60/60/24,"-")</f>
        <v>-</v>
      </c>
      <c r="J28" s="32"/>
      <c r="K28" s="103" t="str">
        <f>IFERROR(INDEX(Raw!$H$6:$CC$2026,MATCH($B28&amp;$C28&amp;$B$6,Raw!$A$6:$A$2026,0),MATCH(K$6,Raw!$H$5:$CC$5,0)),"-")</f>
        <v>-</v>
      </c>
      <c r="L28" s="32"/>
      <c r="M28" s="32" t="str">
        <f>IFERROR(INDEX(Raw!$H$6:$CC$2026,MATCH($B28&amp;$C28&amp;$B$6,Raw!$A$6:$A$2026,0),MATCH(M$6,Raw!$H$5:$CC$5,0))/60/60,"-")</f>
        <v>-</v>
      </c>
      <c r="N28" s="99" t="str">
        <f>IFERROR(INDEX(Raw!$H$6:$CC$2026,MATCH($B28&amp;$C28&amp;$B$6,Raw!$A$6:$A$2026,0),MATCH(N$6,Raw!$H$5:$CC$5,0))/60/60/24,"-")</f>
        <v>-</v>
      </c>
      <c r="O28" s="99" t="str">
        <f>IFERROR(INDEX(Raw!$H$6:$CC$2026,MATCH($B28&amp;$C28&amp;$B$6,Raw!$A$6:$A$2026,0),MATCH(O$6,Raw!$H$5:$CC$5,0))/60/60/24,"-")</f>
        <v>-</v>
      </c>
      <c r="P28" s="32"/>
      <c r="Q28" s="103" t="str">
        <f>IFERROR(INDEX(Raw!$H$6:$CC$2026,MATCH($B28&amp;$C28&amp;$B$6,Raw!$A$6:$A$2026,0),MATCH(Q$6,Raw!$H$5:$CC$5,0)),"-")</f>
        <v>-</v>
      </c>
      <c r="R28" s="32"/>
      <c r="S28" s="32" t="str">
        <f>IFERROR(INDEX(Raw!$H$6:$CC$2026,MATCH($B28&amp;$C28&amp;$B$6,Raw!$A$6:$A$2026,0),MATCH(S$6,Raw!$H$5:$CC$5,0))/60/60,"-")</f>
        <v>-</v>
      </c>
      <c r="T28" s="99" t="str">
        <f>IFERROR(INDEX(Raw!$H$6:$CC$2026,MATCH($B28&amp;$C28&amp;$B$6,Raw!$A$6:$A$2026,0),MATCH(T$6,Raw!$H$5:$CC$5,0))/60/60/24,"-")</f>
        <v>-</v>
      </c>
      <c r="U28" s="99" t="str">
        <f>IFERROR(INDEX(Raw!$H$6:$CC$2026,MATCH($B28&amp;$C28&amp;$B$6,Raw!$A$6:$A$2026,0),MATCH(U$6,Raw!$H$5:$CC$5,0))/60/60/24,"-")</f>
        <v>-</v>
      </c>
      <c r="V28" s="32"/>
      <c r="W28" s="103" t="str">
        <f>IFERROR(INDEX(Raw!$H$6:$CC$2026,MATCH($B28&amp;$C28&amp;$B$6,Raw!$A$6:$A$2026,0),MATCH(W$6,Raw!$H$5:$CC$5,0)),"-")</f>
        <v>-</v>
      </c>
      <c r="X28" s="32"/>
      <c r="Y28" s="32" t="str">
        <f>IFERROR(INDEX(Raw!$H$6:$CC$2026,MATCH($B28&amp;$C28&amp;$B$6,Raw!$A$6:$A$2026,0),MATCH(Y$6,Raw!$H$5:$CC$5,0))/60/60,"-")</f>
        <v>-</v>
      </c>
      <c r="Z28" s="99" t="str">
        <f>IFERROR(INDEX(Raw!$H$6:$CC$2026,MATCH($B28&amp;$C28&amp;$B$6,Raw!$A$6:$A$2026,0),MATCH(Z$6,Raw!$H$5:$CC$5,0))/60/60/24,"-")</f>
        <v>-</v>
      </c>
      <c r="AA28" s="99" t="str">
        <f>IFERROR(INDEX(Raw!$H$6:$CC$2026,MATCH($B28&amp;$C28&amp;$B$6,Raw!$A$6:$A$2026,0),MATCH(AA$6,Raw!$H$5:$CC$5,0))/60/60/24,"-")</f>
        <v>-</v>
      </c>
      <c r="AB28" s="32"/>
      <c r="AC28" s="105" t="str">
        <f>IFERROR(INDEX(Raw!$H$6:$CC$2026,MATCH($B28&amp;$C28&amp;$B$6,Raw!$A$6:$A$2026,0),MATCH(AC$6,Raw!$H$5:$CC$5,0)),"-")</f>
        <v>-</v>
      </c>
    </row>
    <row r="29" spans="1:29" x14ac:dyDescent="0.2">
      <c r="A29" s="9"/>
      <c r="D29" s="86" t="s">
        <v>772</v>
      </c>
      <c r="E29" s="1" t="s">
        <v>876</v>
      </c>
      <c r="F29" s="41"/>
      <c r="G29" s="41"/>
      <c r="H29" s="41"/>
      <c r="I29" s="41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40"/>
      <c r="U29" s="40"/>
      <c r="V29" s="40"/>
      <c r="W29" s="40"/>
      <c r="X29" s="40"/>
      <c r="Y29" s="40"/>
      <c r="Z29" s="40"/>
      <c r="AA29" s="40"/>
      <c r="AB29" s="40"/>
      <c r="AC29" s="40"/>
    </row>
    <row r="30" spans="1:29" x14ac:dyDescent="0.2">
      <c r="A30" s="9"/>
      <c r="D30" s="86">
        <v>1</v>
      </c>
      <c r="E30" s="1" t="s">
        <v>961</v>
      </c>
      <c r="F30" s="41"/>
      <c r="G30" s="41"/>
      <c r="H30" s="41"/>
      <c r="I30" s="41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x14ac:dyDescent="0.2">
      <c r="A31" s="1"/>
      <c r="E31" s="1" t="s">
        <v>962</v>
      </c>
      <c r="F31" s="83"/>
      <c r="G31" s="83"/>
      <c r="H31" s="83"/>
      <c r="I31" s="83"/>
      <c r="J31" s="19"/>
      <c r="K31" s="70"/>
      <c r="Z31" s="41"/>
      <c r="AA31" s="41"/>
      <c r="AB31" s="41"/>
      <c r="AC31" s="41"/>
    </row>
    <row r="32" spans="1:29" x14ac:dyDescent="0.2">
      <c r="A32" s="1"/>
      <c r="E32" s="1" t="s">
        <v>963</v>
      </c>
      <c r="F32" s="83"/>
      <c r="G32" s="83"/>
      <c r="H32" s="83"/>
      <c r="I32" s="83"/>
      <c r="J32" s="19"/>
      <c r="K32" s="70"/>
      <c r="Z32" s="41"/>
      <c r="AA32" s="41"/>
      <c r="AB32" s="41"/>
      <c r="AC32" s="41"/>
    </row>
    <row r="33" spans="1:29" x14ac:dyDescent="0.2">
      <c r="A33" s="1"/>
      <c r="D33" s="116"/>
      <c r="E33" s="74" t="s">
        <v>895</v>
      </c>
      <c r="F33" s="83"/>
      <c r="G33" s="83"/>
      <c r="H33" s="83"/>
      <c r="I33" s="83"/>
      <c r="J33" s="19"/>
      <c r="K33" s="70"/>
      <c r="Z33" s="41"/>
      <c r="AA33" s="41"/>
      <c r="AB33" s="41"/>
      <c r="AC33" s="41"/>
    </row>
    <row r="34" spans="1:29" x14ac:dyDescent="0.2">
      <c r="A34" s="1"/>
      <c r="E34" s="8" t="s">
        <v>896</v>
      </c>
      <c r="F34" s="83"/>
      <c r="G34" s="83"/>
      <c r="H34" s="83"/>
      <c r="I34" s="83"/>
      <c r="J34" s="19"/>
      <c r="K34" s="70"/>
      <c r="Z34" s="41"/>
      <c r="AA34" s="41"/>
      <c r="AB34" s="41"/>
      <c r="AC34" s="41"/>
    </row>
    <row r="35" spans="1:29" x14ac:dyDescent="0.2">
      <c r="A35" s="1"/>
      <c r="D35" s="119">
        <v>2</v>
      </c>
      <c r="E35" s="83" t="s">
        <v>821</v>
      </c>
      <c r="F35" s="83"/>
      <c r="G35" s="83"/>
      <c r="H35" s="83"/>
      <c r="I35" s="83"/>
      <c r="J35" s="19"/>
      <c r="K35" s="70"/>
      <c r="Z35" s="41"/>
      <c r="AA35" s="41"/>
      <c r="AB35" s="41"/>
      <c r="AC35" s="41"/>
    </row>
    <row r="36" spans="1:29" x14ac:dyDescent="0.2">
      <c r="A36" s="1"/>
      <c r="D36" s="116"/>
      <c r="E36" s="83" t="s">
        <v>822</v>
      </c>
      <c r="F36" s="7"/>
      <c r="G36" s="7"/>
      <c r="H36" s="7"/>
      <c r="I36" s="7"/>
      <c r="J36" s="15"/>
      <c r="K36" s="7"/>
    </row>
    <row r="37" spans="1:29" x14ac:dyDescent="0.2">
      <c r="A37" s="1"/>
      <c r="D37" s="10" t="s">
        <v>590</v>
      </c>
      <c r="E37" s="7" t="s">
        <v>897</v>
      </c>
      <c r="F37" s="84"/>
      <c r="G37" s="84"/>
      <c r="H37" s="84"/>
      <c r="I37" s="84"/>
    </row>
    <row r="38" spans="1:29" x14ac:dyDescent="0.2">
      <c r="A38" s="1"/>
      <c r="D38" s="10" t="s">
        <v>591</v>
      </c>
      <c r="E38" s="84">
        <f>Introduction!$B$59</f>
        <v>43384</v>
      </c>
      <c r="F38" s="7"/>
      <c r="G38" s="7"/>
      <c r="H38" s="7"/>
      <c r="I38" s="7"/>
    </row>
    <row r="39" spans="1:29" x14ac:dyDescent="0.2">
      <c r="A39" s="1"/>
      <c r="D39" s="10" t="s">
        <v>592</v>
      </c>
      <c r="E39" s="7" t="s">
        <v>594</v>
      </c>
      <c r="F39" s="70"/>
      <c r="G39" s="70"/>
      <c r="H39" s="70"/>
      <c r="I39" s="70"/>
    </row>
    <row r="40" spans="1:29" x14ac:dyDescent="0.2">
      <c r="A40" s="1"/>
      <c r="D40" s="83"/>
      <c r="E40" s="70" t="s">
        <v>593</v>
      </c>
      <c r="F40" s="15"/>
      <c r="G40" s="15"/>
      <c r="H40" s="15"/>
      <c r="I40" s="70"/>
    </row>
    <row r="41" spans="1:29" x14ac:dyDescent="0.2">
      <c r="D41" s="83"/>
      <c r="E41" s="15" t="s">
        <v>720</v>
      </c>
    </row>
    <row r="42" spans="1:29" x14ac:dyDescent="0.2">
      <c r="E42" s="101" t="s">
        <v>799</v>
      </c>
    </row>
  </sheetData>
  <mergeCells count="1">
    <mergeCell ref="B5:C5"/>
  </mergeCells>
  <dataValidations count="1">
    <dataValidation type="list" allowBlank="1" showInputMessage="1" showErrorMessage="1" sqref="B5:C5">
      <formula1>Dropdown_Geography</formula1>
    </dataValidation>
  </dataValidations>
  <hyperlinks>
    <hyperlink ref="E41" r:id="rId1"/>
    <hyperlink ref="E40" r:id="rId2"/>
    <hyperlink ref="E42" location="Introduction!A1" display="Introduction"/>
  </hyperlinks>
  <pageMargins left="0.70866141732283472" right="0.70866141732283472" top="0.74803149606299213" bottom="0.74803149606299213" header="0.31496062992125984" footer="0.31496062992125984"/>
  <pageSetup paperSize="9" pageOrder="overThenDown" orientation="portrait" r:id="rId3"/>
  <headerFooter alignWithMargins="0">
    <oddFooter>Page &amp;P of &amp;N</oddFoot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98"/>
  <sheetViews>
    <sheetView workbookViewId="0">
      <pane ySplit="2" topLeftCell="A3" activePane="bottomLeft" state="frozen"/>
      <selection pane="bottomLeft" activeCell="A3" sqref="A3"/>
    </sheetView>
  </sheetViews>
  <sheetFormatPr defaultColWidth="9.28515625" defaultRowHeight="11.25" x14ac:dyDescent="0.2"/>
  <cols>
    <col min="1" max="1" width="15.7109375" style="53" bestFit="1" customWidth="1"/>
    <col min="2" max="2" width="5" style="53" bestFit="1" customWidth="1"/>
    <col min="3" max="3" width="53.42578125" style="53" bestFit="1" customWidth="1"/>
    <col min="4" max="4" width="10.28515625" style="53" bestFit="1" customWidth="1"/>
    <col min="5" max="16384" width="9.28515625" style="53"/>
  </cols>
  <sheetData>
    <row r="1" spans="1:4" ht="15.75" x14ac:dyDescent="0.25">
      <c r="A1" s="52" t="s">
        <v>728</v>
      </c>
      <c r="D1" s="54"/>
    </row>
    <row r="2" spans="1:4" ht="38.25" x14ac:dyDescent="0.2">
      <c r="A2" s="55" t="s">
        <v>869</v>
      </c>
      <c r="B2" s="55" t="s">
        <v>729</v>
      </c>
      <c r="C2" s="56" t="s">
        <v>1</v>
      </c>
      <c r="D2" s="56" t="s">
        <v>730</v>
      </c>
    </row>
    <row r="3" spans="1:4" ht="12.75" x14ac:dyDescent="0.2">
      <c r="A3" s="57" t="s">
        <v>119</v>
      </c>
      <c r="B3" s="57" t="s">
        <v>120</v>
      </c>
      <c r="C3" s="58" t="s">
        <v>121</v>
      </c>
      <c r="D3" s="59" t="s">
        <v>798</v>
      </c>
    </row>
    <row r="4" spans="1:4" ht="12.75" x14ac:dyDescent="0.2">
      <c r="A4" s="57" t="s">
        <v>550</v>
      </c>
      <c r="B4" s="57" t="s">
        <v>551</v>
      </c>
      <c r="C4" s="57" t="s">
        <v>552</v>
      </c>
      <c r="D4" s="60" t="s">
        <v>798</v>
      </c>
    </row>
    <row r="5" spans="1:4" ht="12.75" x14ac:dyDescent="0.2">
      <c r="A5" s="57" t="s">
        <v>128</v>
      </c>
      <c r="B5" s="57" t="s">
        <v>129</v>
      </c>
      <c r="C5" s="57" t="s">
        <v>130</v>
      </c>
      <c r="D5" s="60" t="s">
        <v>798</v>
      </c>
    </row>
    <row r="6" spans="1:4" ht="12.75" x14ac:dyDescent="0.2">
      <c r="A6" s="57" t="s">
        <v>122</v>
      </c>
      <c r="B6" s="57" t="s">
        <v>123</v>
      </c>
      <c r="C6" s="58" t="s">
        <v>124</v>
      </c>
      <c r="D6" s="60" t="s">
        <v>798</v>
      </c>
    </row>
    <row r="7" spans="1:4" ht="12.75" x14ac:dyDescent="0.2">
      <c r="A7" s="57" t="s">
        <v>91</v>
      </c>
      <c r="B7" s="57" t="s">
        <v>92</v>
      </c>
      <c r="C7" s="57" t="s">
        <v>93</v>
      </c>
      <c r="D7" s="60" t="s">
        <v>798</v>
      </c>
    </row>
    <row r="8" spans="1:4" ht="12.75" x14ac:dyDescent="0.2">
      <c r="A8" s="57" t="s">
        <v>566</v>
      </c>
      <c r="B8" s="57" t="s">
        <v>567</v>
      </c>
      <c r="C8" s="57" t="s">
        <v>568</v>
      </c>
      <c r="D8" s="60" t="s">
        <v>798</v>
      </c>
    </row>
    <row r="9" spans="1:4" ht="12.75" x14ac:dyDescent="0.2">
      <c r="A9" s="57" t="s">
        <v>94</v>
      </c>
      <c r="B9" s="57" t="s">
        <v>95</v>
      </c>
      <c r="C9" s="57" t="s">
        <v>96</v>
      </c>
      <c r="D9" s="60" t="s">
        <v>798</v>
      </c>
    </row>
    <row r="10" spans="1:4" ht="12.75" x14ac:dyDescent="0.2">
      <c r="A10" s="57" t="s">
        <v>101</v>
      </c>
      <c r="B10" s="57" t="s">
        <v>102</v>
      </c>
      <c r="C10" s="57" t="s">
        <v>103</v>
      </c>
      <c r="D10" s="60" t="s">
        <v>798</v>
      </c>
    </row>
    <row r="11" spans="1:4" ht="12.75" x14ac:dyDescent="0.2">
      <c r="A11" s="57" t="s">
        <v>553</v>
      </c>
      <c r="B11" s="57" t="s">
        <v>554</v>
      </c>
      <c r="C11" s="57" t="s">
        <v>555</v>
      </c>
      <c r="D11" s="60" t="s">
        <v>798</v>
      </c>
    </row>
    <row r="12" spans="1:4" ht="12.75" x14ac:dyDescent="0.2">
      <c r="A12" s="57" t="s">
        <v>113</v>
      </c>
      <c r="B12" s="57" t="s">
        <v>114</v>
      </c>
      <c r="C12" s="58" t="s">
        <v>115</v>
      </c>
      <c r="D12" s="60" t="s">
        <v>798</v>
      </c>
    </row>
    <row r="13" spans="1:4" ht="12.75" x14ac:dyDescent="0.2">
      <c r="A13" s="57" t="s">
        <v>107</v>
      </c>
      <c r="B13" s="57" t="s">
        <v>108</v>
      </c>
      <c r="C13" s="58" t="s">
        <v>109</v>
      </c>
      <c r="D13" s="60" t="s">
        <v>798</v>
      </c>
    </row>
    <row r="14" spans="1:4" ht="12.75" x14ac:dyDescent="0.2">
      <c r="A14" s="57" t="s">
        <v>556</v>
      </c>
      <c r="B14" s="57" t="s">
        <v>557</v>
      </c>
      <c r="C14" s="57" t="s">
        <v>558</v>
      </c>
      <c r="D14" s="60" t="s">
        <v>798</v>
      </c>
    </row>
    <row r="15" spans="1:4" ht="12.75" x14ac:dyDescent="0.2">
      <c r="A15" s="57" t="s">
        <v>125</v>
      </c>
      <c r="B15" s="57" t="s">
        <v>126</v>
      </c>
      <c r="C15" s="57" t="s">
        <v>127</v>
      </c>
      <c r="D15" s="60" t="s">
        <v>798</v>
      </c>
    </row>
    <row r="16" spans="1:4" ht="12.75" x14ac:dyDescent="0.2">
      <c r="A16" s="57" t="s">
        <v>116</v>
      </c>
      <c r="B16" s="57" t="s">
        <v>117</v>
      </c>
      <c r="C16" s="57" t="s">
        <v>118</v>
      </c>
      <c r="D16" s="60" t="s">
        <v>798</v>
      </c>
    </row>
    <row r="17" spans="1:4" ht="12.75" x14ac:dyDescent="0.2">
      <c r="A17" s="57" t="s">
        <v>110</v>
      </c>
      <c r="B17" s="57" t="s">
        <v>111</v>
      </c>
      <c r="C17" s="58" t="s">
        <v>112</v>
      </c>
      <c r="D17" s="60" t="s">
        <v>798</v>
      </c>
    </row>
    <row r="18" spans="1:4" ht="12.75" x14ac:dyDescent="0.2">
      <c r="A18" s="57" t="s">
        <v>563</v>
      </c>
      <c r="B18" s="57" t="s">
        <v>564</v>
      </c>
      <c r="C18" s="58" t="s">
        <v>565</v>
      </c>
      <c r="D18" s="60" t="s">
        <v>798</v>
      </c>
    </row>
    <row r="19" spans="1:4" ht="12.75" x14ac:dyDescent="0.2">
      <c r="A19" s="57" t="s">
        <v>104</v>
      </c>
      <c r="B19" s="57" t="s">
        <v>105</v>
      </c>
      <c r="C19" s="58" t="s">
        <v>106</v>
      </c>
      <c r="D19" s="60" t="s">
        <v>798</v>
      </c>
    </row>
    <row r="20" spans="1:4" ht="12.75" x14ac:dyDescent="0.2">
      <c r="A20" s="57" t="s">
        <v>844</v>
      </c>
      <c r="B20" s="57" t="s">
        <v>559</v>
      </c>
      <c r="C20" s="57" t="s">
        <v>560</v>
      </c>
      <c r="D20" s="60" t="s">
        <v>798</v>
      </c>
    </row>
    <row r="21" spans="1:4" ht="12.75" x14ac:dyDescent="0.2">
      <c r="A21" s="57" t="s">
        <v>845</v>
      </c>
      <c r="B21" s="57" t="s">
        <v>561</v>
      </c>
      <c r="C21" s="57" t="s">
        <v>562</v>
      </c>
      <c r="D21" s="60" t="s">
        <v>798</v>
      </c>
    </row>
    <row r="22" spans="1:4" ht="12.75" x14ac:dyDescent="0.2">
      <c r="A22" s="57" t="s">
        <v>304</v>
      </c>
      <c r="B22" s="57" t="s">
        <v>305</v>
      </c>
      <c r="C22" s="57" t="s">
        <v>306</v>
      </c>
      <c r="D22" s="59" t="s">
        <v>717</v>
      </c>
    </row>
    <row r="23" spans="1:4" ht="12.75" x14ac:dyDescent="0.2">
      <c r="A23" s="57" t="s">
        <v>131</v>
      </c>
      <c r="B23" s="57" t="s">
        <v>132</v>
      </c>
      <c r="C23" s="57" t="s">
        <v>133</v>
      </c>
      <c r="D23" s="59" t="s">
        <v>717</v>
      </c>
    </row>
    <row r="24" spans="1:4" ht="12.75" x14ac:dyDescent="0.2">
      <c r="A24" s="57" t="s">
        <v>140</v>
      </c>
      <c r="B24" s="57" t="s">
        <v>141</v>
      </c>
      <c r="C24" s="57" t="s">
        <v>142</v>
      </c>
      <c r="D24" s="59" t="s">
        <v>717</v>
      </c>
    </row>
    <row r="25" spans="1:4" ht="12.75" x14ac:dyDescent="0.2">
      <c r="A25" s="57" t="s">
        <v>72</v>
      </c>
      <c r="B25" s="57" t="s">
        <v>73</v>
      </c>
      <c r="C25" s="57" t="s">
        <v>74</v>
      </c>
      <c r="D25" s="59" t="s">
        <v>717</v>
      </c>
    </row>
    <row r="26" spans="1:4" ht="12.75" x14ac:dyDescent="0.2">
      <c r="A26" s="57" t="s">
        <v>63</v>
      </c>
      <c r="B26" s="57" t="s">
        <v>64</v>
      </c>
      <c r="C26" s="57" t="s">
        <v>65</v>
      </c>
      <c r="D26" s="59" t="s">
        <v>717</v>
      </c>
    </row>
    <row r="27" spans="1:4" ht="12.75" x14ac:dyDescent="0.2">
      <c r="A27" s="57" t="s">
        <v>143</v>
      </c>
      <c r="B27" s="57" t="s">
        <v>144</v>
      </c>
      <c r="C27" s="57" t="s">
        <v>145</v>
      </c>
      <c r="D27" s="59" t="s">
        <v>717</v>
      </c>
    </row>
    <row r="28" spans="1:4" ht="12.75" x14ac:dyDescent="0.2">
      <c r="A28" s="57" t="s">
        <v>34</v>
      </c>
      <c r="B28" s="57" t="s">
        <v>35</v>
      </c>
      <c r="C28" s="57" t="s">
        <v>36</v>
      </c>
      <c r="D28" s="59" t="s">
        <v>717</v>
      </c>
    </row>
    <row r="29" spans="1:4" ht="12.75" x14ac:dyDescent="0.2">
      <c r="A29" s="57" t="s">
        <v>37</v>
      </c>
      <c r="B29" s="57" t="s">
        <v>38</v>
      </c>
      <c r="C29" s="57" t="s">
        <v>39</v>
      </c>
      <c r="D29" s="59" t="s">
        <v>717</v>
      </c>
    </row>
    <row r="30" spans="1:4" ht="12.75" x14ac:dyDescent="0.2">
      <c r="A30" s="57" t="s">
        <v>55</v>
      </c>
      <c r="B30" s="57" t="s">
        <v>56</v>
      </c>
      <c r="C30" s="57" t="s">
        <v>57</v>
      </c>
      <c r="D30" s="59" t="s">
        <v>717</v>
      </c>
    </row>
    <row r="31" spans="1:4" ht="12.75" x14ac:dyDescent="0.2">
      <c r="A31" s="57" t="s">
        <v>134</v>
      </c>
      <c r="B31" s="57" t="s">
        <v>135</v>
      </c>
      <c r="C31" s="57" t="s">
        <v>136</v>
      </c>
      <c r="D31" s="59" t="s">
        <v>717</v>
      </c>
    </row>
    <row r="32" spans="1:4" ht="12.75" x14ac:dyDescent="0.2">
      <c r="A32" s="57" t="s">
        <v>58</v>
      </c>
      <c r="B32" s="57" t="s">
        <v>59</v>
      </c>
      <c r="C32" s="57" t="s">
        <v>843</v>
      </c>
      <c r="D32" s="59" t="s">
        <v>717</v>
      </c>
    </row>
    <row r="33" spans="1:4" ht="12.75" x14ac:dyDescent="0.2">
      <c r="A33" s="57" t="s">
        <v>66</v>
      </c>
      <c r="B33" s="57" t="s">
        <v>67</v>
      </c>
      <c r="C33" s="57" t="s">
        <v>68</v>
      </c>
      <c r="D33" s="59" t="s">
        <v>717</v>
      </c>
    </row>
    <row r="34" spans="1:4" ht="12.75" x14ac:dyDescent="0.2">
      <c r="A34" s="57" t="s">
        <v>289</v>
      </c>
      <c r="B34" s="57" t="s">
        <v>290</v>
      </c>
      <c r="C34" s="57" t="s">
        <v>291</v>
      </c>
      <c r="D34" s="59" t="s">
        <v>717</v>
      </c>
    </row>
    <row r="35" spans="1:4" ht="12.75" x14ac:dyDescent="0.2">
      <c r="A35" s="57" t="s">
        <v>292</v>
      </c>
      <c r="B35" s="57" t="s">
        <v>293</v>
      </c>
      <c r="C35" s="57" t="s">
        <v>294</v>
      </c>
      <c r="D35" s="59" t="s">
        <v>717</v>
      </c>
    </row>
    <row r="36" spans="1:4" ht="12.75" x14ac:dyDescent="0.2">
      <c r="A36" s="57" t="s">
        <v>46</v>
      </c>
      <c r="B36" s="57" t="s">
        <v>47</v>
      </c>
      <c r="C36" s="57" t="s">
        <v>48</v>
      </c>
      <c r="D36" s="59" t="s">
        <v>717</v>
      </c>
    </row>
    <row r="37" spans="1:4" ht="12.75" x14ac:dyDescent="0.2">
      <c r="A37" s="57" t="s">
        <v>49</v>
      </c>
      <c r="B37" s="57" t="s">
        <v>50</v>
      </c>
      <c r="C37" s="57" t="s">
        <v>51</v>
      </c>
      <c r="D37" s="59" t="s">
        <v>717</v>
      </c>
    </row>
    <row r="38" spans="1:4" ht="12.75" x14ac:dyDescent="0.2">
      <c r="A38" s="57" t="s">
        <v>52</v>
      </c>
      <c r="B38" s="57" t="s">
        <v>53</v>
      </c>
      <c r="C38" s="57" t="s">
        <v>54</v>
      </c>
      <c r="D38" s="59" t="s">
        <v>717</v>
      </c>
    </row>
    <row r="39" spans="1:4" ht="12.75" x14ac:dyDescent="0.2">
      <c r="A39" s="57" t="s">
        <v>60</v>
      </c>
      <c r="B39" s="57" t="s">
        <v>61</v>
      </c>
      <c r="C39" s="57" t="s">
        <v>62</v>
      </c>
      <c r="D39" s="59" t="s">
        <v>717</v>
      </c>
    </row>
    <row r="40" spans="1:4" ht="12.75" x14ac:dyDescent="0.2">
      <c r="A40" s="57" t="s">
        <v>43</v>
      </c>
      <c r="B40" s="57" t="s">
        <v>44</v>
      </c>
      <c r="C40" s="57" t="s">
        <v>45</v>
      </c>
      <c r="D40" s="59" t="s">
        <v>717</v>
      </c>
    </row>
    <row r="41" spans="1:4" ht="12.75" x14ac:dyDescent="0.2">
      <c r="A41" s="57" t="s">
        <v>40</v>
      </c>
      <c r="B41" s="57" t="s">
        <v>41</v>
      </c>
      <c r="C41" s="57" t="s">
        <v>42</v>
      </c>
      <c r="D41" s="59" t="s">
        <v>717</v>
      </c>
    </row>
    <row r="42" spans="1:4" ht="12.75" x14ac:dyDescent="0.2">
      <c r="A42" s="57" t="s">
        <v>69</v>
      </c>
      <c r="B42" s="57" t="s">
        <v>70</v>
      </c>
      <c r="C42" s="57" t="s">
        <v>71</v>
      </c>
      <c r="D42" s="59" t="s">
        <v>717</v>
      </c>
    </row>
    <row r="43" spans="1:4" ht="12.75" x14ac:dyDescent="0.2">
      <c r="A43" s="57" t="s">
        <v>146</v>
      </c>
      <c r="B43" s="57" t="s">
        <v>147</v>
      </c>
      <c r="C43" s="57" t="s">
        <v>148</v>
      </c>
      <c r="D43" s="59" t="s">
        <v>717</v>
      </c>
    </row>
    <row r="44" spans="1:4" ht="12.75" x14ac:dyDescent="0.2">
      <c r="A44" s="57" t="s">
        <v>75</v>
      </c>
      <c r="B44" s="57" t="s">
        <v>76</v>
      </c>
      <c r="C44" s="57" t="s">
        <v>77</v>
      </c>
      <c r="D44" s="59" t="s">
        <v>588</v>
      </c>
    </row>
    <row r="45" spans="1:4" ht="12.75" x14ac:dyDescent="0.2">
      <c r="A45" s="57" t="s">
        <v>215</v>
      </c>
      <c r="B45" s="57" t="s">
        <v>216</v>
      </c>
      <c r="C45" s="58" t="s">
        <v>217</v>
      </c>
      <c r="D45" s="59" t="s">
        <v>585</v>
      </c>
    </row>
    <row r="46" spans="1:4" ht="12.75" x14ac:dyDescent="0.2">
      <c r="A46" s="57" t="s">
        <v>200</v>
      </c>
      <c r="B46" s="57" t="s">
        <v>201</v>
      </c>
      <c r="C46" s="58" t="s">
        <v>202</v>
      </c>
      <c r="D46" s="59" t="s">
        <v>585</v>
      </c>
    </row>
    <row r="47" spans="1:4" ht="12.75" x14ac:dyDescent="0.2">
      <c r="A47" s="57" t="s">
        <v>227</v>
      </c>
      <c r="B47" s="57" t="s">
        <v>228</v>
      </c>
      <c r="C47" s="57" t="s">
        <v>229</v>
      </c>
      <c r="D47" s="59" t="s">
        <v>585</v>
      </c>
    </row>
    <row r="48" spans="1:4" ht="12.75" x14ac:dyDescent="0.2">
      <c r="A48" s="57" t="s">
        <v>188</v>
      </c>
      <c r="B48" s="57" t="s">
        <v>189</v>
      </c>
      <c r="C48" s="58" t="s">
        <v>190</v>
      </c>
      <c r="D48" s="60" t="s">
        <v>585</v>
      </c>
    </row>
    <row r="49" spans="1:4" ht="12.75" x14ac:dyDescent="0.2">
      <c r="A49" s="57" t="s">
        <v>231</v>
      </c>
      <c r="B49" s="57" t="s">
        <v>232</v>
      </c>
      <c r="C49" s="57" t="s">
        <v>233</v>
      </c>
      <c r="D49" s="59" t="s">
        <v>585</v>
      </c>
    </row>
    <row r="50" spans="1:4" ht="12.75" x14ac:dyDescent="0.2">
      <c r="A50" s="57" t="s">
        <v>203</v>
      </c>
      <c r="B50" s="57" t="s">
        <v>204</v>
      </c>
      <c r="C50" s="57" t="s">
        <v>205</v>
      </c>
      <c r="D50" s="59" t="s">
        <v>585</v>
      </c>
    </row>
    <row r="51" spans="1:4" ht="12.75" x14ac:dyDescent="0.2">
      <c r="A51" s="57" t="s">
        <v>85</v>
      </c>
      <c r="B51" s="57" t="s">
        <v>86</v>
      </c>
      <c r="C51" s="58" t="s">
        <v>87</v>
      </c>
      <c r="D51" s="60" t="s">
        <v>585</v>
      </c>
    </row>
    <row r="52" spans="1:4" ht="12.75" x14ac:dyDescent="0.2">
      <c r="A52" s="57" t="s">
        <v>246</v>
      </c>
      <c r="B52" s="57" t="s">
        <v>247</v>
      </c>
      <c r="C52" s="58" t="s">
        <v>248</v>
      </c>
      <c r="D52" s="59" t="s">
        <v>585</v>
      </c>
    </row>
    <row r="53" spans="1:4" ht="12.75" x14ac:dyDescent="0.2">
      <c r="A53" s="57" t="s">
        <v>483</v>
      </c>
      <c r="B53" s="57" t="s">
        <v>484</v>
      </c>
      <c r="C53" s="58" t="s">
        <v>485</v>
      </c>
      <c r="D53" s="60" t="s">
        <v>585</v>
      </c>
    </row>
    <row r="54" spans="1:4" ht="12.75" x14ac:dyDescent="0.2">
      <c r="A54" s="57" t="s">
        <v>191</v>
      </c>
      <c r="B54" s="57" t="s">
        <v>192</v>
      </c>
      <c r="C54" s="60" t="s">
        <v>193</v>
      </c>
      <c r="D54" s="60" t="s">
        <v>585</v>
      </c>
    </row>
    <row r="55" spans="1:4" ht="12.75" x14ac:dyDescent="0.2">
      <c r="A55" s="57" t="s">
        <v>206</v>
      </c>
      <c r="B55" s="57" t="s">
        <v>207</v>
      </c>
      <c r="C55" s="57" t="s">
        <v>208</v>
      </c>
      <c r="D55" s="59" t="s">
        <v>585</v>
      </c>
    </row>
    <row r="56" spans="1:4" ht="12.75" x14ac:dyDescent="0.2">
      <c r="A56" s="57" t="s">
        <v>234</v>
      </c>
      <c r="B56" s="57" t="s">
        <v>235</v>
      </c>
      <c r="C56" s="57" t="s">
        <v>236</v>
      </c>
      <c r="D56" s="59" t="s">
        <v>585</v>
      </c>
    </row>
    <row r="57" spans="1:4" ht="12.75" x14ac:dyDescent="0.2">
      <c r="A57" s="57" t="s">
        <v>78</v>
      </c>
      <c r="B57" s="57" t="s">
        <v>79</v>
      </c>
      <c r="C57" s="57" t="s">
        <v>80</v>
      </c>
      <c r="D57" s="59" t="s">
        <v>585</v>
      </c>
    </row>
    <row r="58" spans="1:4" ht="12.75" x14ac:dyDescent="0.2">
      <c r="A58" s="57" t="s">
        <v>209</v>
      </c>
      <c r="B58" s="57" t="s">
        <v>210</v>
      </c>
      <c r="C58" s="57" t="s">
        <v>211</v>
      </c>
      <c r="D58" s="59" t="s">
        <v>585</v>
      </c>
    </row>
    <row r="59" spans="1:4" ht="12.75" x14ac:dyDescent="0.2">
      <c r="A59" s="57" t="s">
        <v>197</v>
      </c>
      <c r="B59" s="57" t="s">
        <v>198</v>
      </c>
      <c r="C59" s="58" t="s">
        <v>199</v>
      </c>
      <c r="D59" s="60" t="s">
        <v>585</v>
      </c>
    </row>
    <row r="60" spans="1:4" ht="12.75" x14ac:dyDescent="0.2">
      <c r="A60" s="57" t="s">
        <v>218</v>
      </c>
      <c r="B60" s="57" t="s">
        <v>219</v>
      </c>
      <c r="C60" s="58" t="s">
        <v>220</v>
      </c>
      <c r="D60" s="59" t="s">
        <v>585</v>
      </c>
    </row>
    <row r="61" spans="1:4" ht="12.75" x14ac:dyDescent="0.2">
      <c r="A61" s="57" t="s">
        <v>88</v>
      </c>
      <c r="B61" s="57" t="s">
        <v>89</v>
      </c>
      <c r="C61" s="58" t="s">
        <v>90</v>
      </c>
      <c r="D61" s="60" t="s">
        <v>585</v>
      </c>
    </row>
    <row r="62" spans="1:4" ht="12.75" x14ac:dyDescent="0.2">
      <c r="A62" s="59" t="s">
        <v>194</v>
      </c>
      <c r="B62" s="59" t="s">
        <v>195</v>
      </c>
      <c r="C62" s="58" t="s">
        <v>196</v>
      </c>
      <c r="D62" s="60" t="s">
        <v>585</v>
      </c>
    </row>
    <row r="63" spans="1:4" ht="12.75" x14ac:dyDescent="0.2">
      <c r="A63" s="57" t="s">
        <v>212</v>
      </c>
      <c r="B63" s="57" t="s">
        <v>213</v>
      </c>
      <c r="C63" s="57" t="s">
        <v>214</v>
      </c>
      <c r="D63" s="59" t="s">
        <v>585</v>
      </c>
    </row>
    <row r="64" spans="1:4" ht="12.75" x14ac:dyDescent="0.2">
      <c r="A64" s="57" t="s">
        <v>486</v>
      </c>
      <c r="B64" s="57" t="s">
        <v>487</v>
      </c>
      <c r="C64" s="58" t="s">
        <v>488</v>
      </c>
      <c r="D64" s="60" t="s">
        <v>585</v>
      </c>
    </row>
    <row r="65" spans="1:4" ht="12.75" x14ac:dyDescent="0.2">
      <c r="A65" s="57" t="s">
        <v>237</v>
      </c>
      <c r="B65" s="57" t="s">
        <v>238</v>
      </c>
      <c r="C65" s="57" t="s">
        <v>239</v>
      </c>
      <c r="D65" s="59" t="s">
        <v>585</v>
      </c>
    </row>
    <row r="66" spans="1:4" ht="12.75" x14ac:dyDescent="0.2">
      <c r="A66" s="57" t="s">
        <v>240</v>
      </c>
      <c r="B66" s="57" t="s">
        <v>241</v>
      </c>
      <c r="C66" s="57" t="s">
        <v>242</v>
      </c>
      <c r="D66" s="59" t="s">
        <v>585</v>
      </c>
    </row>
    <row r="67" spans="1:4" ht="12.75" x14ac:dyDescent="0.2">
      <c r="A67" s="57" t="s">
        <v>492</v>
      </c>
      <c r="B67" s="57" t="s">
        <v>493</v>
      </c>
      <c r="C67" s="58" t="s">
        <v>494</v>
      </c>
      <c r="D67" s="60" t="s">
        <v>585</v>
      </c>
    </row>
    <row r="68" spans="1:4" ht="12.75" x14ac:dyDescent="0.2">
      <c r="A68" s="57" t="s">
        <v>249</v>
      </c>
      <c r="B68" s="57" t="s">
        <v>250</v>
      </c>
      <c r="C68" s="58" t="s">
        <v>251</v>
      </c>
      <c r="D68" s="59" t="s">
        <v>585</v>
      </c>
    </row>
    <row r="69" spans="1:4" ht="12.75" x14ac:dyDescent="0.2">
      <c r="A69" s="57" t="s">
        <v>221</v>
      </c>
      <c r="B69" s="57" t="s">
        <v>222</v>
      </c>
      <c r="C69" s="58" t="s">
        <v>223</v>
      </c>
      <c r="D69" s="59" t="s">
        <v>585</v>
      </c>
    </row>
    <row r="70" spans="1:4" ht="12.75" x14ac:dyDescent="0.2">
      <c r="A70" s="57" t="s">
        <v>489</v>
      </c>
      <c r="B70" s="57" t="s">
        <v>490</v>
      </c>
      <c r="C70" s="58" t="s">
        <v>491</v>
      </c>
      <c r="D70" s="59" t="s">
        <v>585</v>
      </c>
    </row>
    <row r="71" spans="1:4" ht="12.75" x14ac:dyDescent="0.2">
      <c r="A71" s="57" t="s">
        <v>243</v>
      </c>
      <c r="B71" s="57" t="s">
        <v>244</v>
      </c>
      <c r="C71" s="57" t="s">
        <v>245</v>
      </c>
      <c r="D71" s="59" t="s">
        <v>585</v>
      </c>
    </row>
    <row r="72" spans="1:4" ht="12.75" x14ac:dyDescent="0.2">
      <c r="A72" s="57" t="s">
        <v>495</v>
      </c>
      <c r="B72" s="57" t="s">
        <v>496</v>
      </c>
      <c r="C72" s="58" t="s">
        <v>497</v>
      </c>
      <c r="D72" s="60" t="s">
        <v>585</v>
      </c>
    </row>
    <row r="73" spans="1:4" ht="12.75" x14ac:dyDescent="0.2">
      <c r="A73" s="57" t="s">
        <v>252</v>
      </c>
      <c r="B73" s="57" t="s">
        <v>253</v>
      </c>
      <c r="C73" s="58" t="s">
        <v>254</v>
      </c>
      <c r="D73" s="59" t="s">
        <v>585</v>
      </c>
    </row>
    <row r="74" spans="1:4" ht="12.75" x14ac:dyDescent="0.2">
      <c r="A74" s="57" t="s">
        <v>224</v>
      </c>
      <c r="B74" s="57" t="s">
        <v>225</v>
      </c>
      <c r="C74" s="58" t="s">
        <v>226</v>
      </c>
      <c r="D74" s="59" t="s">
        <v>585</v>
      </c>
    </row>
    <row r="75" spans="1:4" ht="12.75" x14ac:dyDescent="0.2">
      <c r="A75" s="57" t="s">
        <v>498</v>
      </c>
      <c r="B75" s="57" t="s">
        <v>499</v>
      </c>
      <c r="C75" s="58" t="s">
        <v>500</v>
      </c>
      <c r="D75" s="60" t="s">
        <v>585</v>
      </c>
    </row>
    <row r="76" spans="1:4" ht="12.75" x14ac:dyDescent="0.2">
      <c r="A76" s="57" t="s">
        <v>82</v>
      </c>
      <c r="B76" s="57" t="s">
        <v>83</v>
      </c>
      <c r="C76" s="58" t="s">
        <v>84</v>
      </c>
      <c r="D76" s="60" t="s">
        <v>585</v>
      </c>
    </row>
    <row r="77" spans="1:4" ht="12.75" x14ac:dyDescent="0.2">
      <c r="A77" s="57" t="s">
        <v>19</v>
      </c>
      <c r="B77" s="57" t="s">
        <v>20</v>
      </c>
      <c r="C77" s="57" t="s">
        <v>21</v>
      </c>
      <c r="D77" s="59" t="s">
        <v>582</v>
      </c>
    </row>
    <row r="78" spans="1:4" ht="12.75" x14ac:dyDescent="0.2">
      <c r="A78" s="57" t="s">
        <v>22</v>
      </c>
      <c r="B78" s="57" t="s">
        <v>23</v>
      </c>
      <c r="C78" s="57" t="s">
        <v>24</v>
      </c>
      <c r="D78" s="59" t="s">
        <v>582</v>
      </c>
    </row>
    <row r="79" spans="1:4" ht="12.75" x14ac:dyDescent="0.2">
      <c r="A79" s="57" t="s">
        <v>28</v>
      </c>
      <c r="B79" s="57" t="s">
        <v>29</v>
      </c>
      <c r="C79" s="57" t="s">
        <v>30</v>
      </c>
      <c r="D79" s="59" t="s">
        <v>582</v>
      </c>
    </row>
    <row r="80" spans="1:4" ht="12.75" x14ac:dyDescent="0.2">
      <c r="A80" s="57" t="s">
        <v>25</v>
      </c>
      <c r="B80" s="57" t="s">
        <v>26</v>
      </c>
      <c r="C80" s="57" t="s">
        <v>27</v>
      </c>
      <c r="D80" s="59" t="s">
        <v>582</v>
      </c>
    </row>
    <row r="81" spans="1:4" ht="12.75" x14ac:dyDescent="0.2">
      <c r="A81" s="57" t="s">
        <v>16</v>
      </c>
      <c r="B81" s="57" t="s">
        <v>17</v>
      </c>
      <c r="C81" s="57" t="s">
        <v>18</v>
      </c>
      <c r="D81" s="59" t="s">
        <v>582</v>
      </c>
    </row>
    <row r="82" spans="1:4" ht="12.75" x14ac:dyDescent="0.2">
      <c r="A82" s="57" t="s">
        <v>2</v>
      </c>
      <c r="B82" s="57" t="s">
        <v>3</v>
      </c>
      <c r="C82" s="57" t="s">
        <v>4</v>
      </c>
      <c r="D82" s="59" t="s">
        <v>582</v>
      </c>
    </row>
    <row r="83" spans="1:4" ht="12.75" x14ac:dyDescent="0.2">
      <c r="A83" s="57" t="s">
        <v>31</v>
      </c>
      <c r="B83" s="57" t="s">
        <v>32</v>
      </c>
      <c r="C83" s="57" t="s">
        <v>33</v>
      </c>
      <c r="D83" s="59" t="s">
        <v>582</v>
      </c>
    </row>
    <row r="84" spans="1:4" ht="12.75" x14ac:dyDescent="0.2">
      <c r="A84" s="57" t="s">
        <v>7</v>
      </c>
      <c r="B84" s="57" t="s">
        <v>8</v>
      </c>
      <c r="C84" s="57" t="s">
        <v>9</v>
      </c>
      <c r="D84" s="59" t="s">
        <v>582</v>
      </c>
    </row>
    <row r="85" spans="1:4" ht="12.75" x14ac:dyDescent="0.2">
      <c r="A85" s="57" t="s">
        <v>10</v>
      </c>
      <c r="B85" s="57" t="s">
        <v>11</v>
      </c>
      <c r="C85" s="57" t="s">
        <v>12</v>
      </c>
      <c r="D85" s="59" t="s">
        <v>582</v>
      </c>
    </row>
    <row r="86" spans="1:4" ht="12.75" x14ac:dyDescent="0.2">
      <c r="A86" s="57" t="s">
        <v>13</v>
      </c>
      <c r="B86" s="57" t="s">
        <v>14</v>
      </c>
      <c r="C86" s="57" t="s">
        <v>15</v>
      </c>
      <c r="D86" s="59" t="s">
        <v>582</v>
      </c>
    </row>
    <row r="87" spans="1:4" ht="12.75" x14ac:dyDescent="0.2">
      <c r="A87" s="57" t="s">
        <v>385</v>
      </c>
      <c r="B87" s="57" t="s">
        <v>386</v>
      </c>
      <c r="C87" s="57" t="s">
        <v>387</v>
      </c>
      <c r="D87" s="59" t="s">
        <v>583</v>
      </c>
    </row>
    <row r="88" spans="1:4" ht="12.75" x14ac:dyDescent="0.2">
      <c r="A88" s="57" t="s">
        <v>399</v>
      </c>
      <c r="B88" s="57" t="s">
        <v>400</v>
      </c>
      <c r="C88" s="57" t="s">
        <v>401</v>
      </c>
      <c r="D88" s="59" t="s">
        <v>583</v>
      </c>
    </row>
    <row r="89" spans="1:4" ht="12.75" x14ac:dyDescent="0.2">
      <c r="A89" s="57" t="s">
        <v>405</v>
      </c>
      <c r="B89" s="57" t="s">
        <v>406</v>
      </c>
      <c r="C89" s="57" t="s">
        <v>407</v>
      </c>
      <c r="D89" s="59" t="s">
        <v>583</v>
      </c>
    </row>
    <row r="90" spans="1:4" ht="12.75" x14ac:dyDescent="0.2">
      <c r="A90" s="57" t="s">
        <v>408</v>
      </c>
      <c r="B90" s="57" t="s">
        <v>409</v>
      </c>
      <c r="C90" s="57" t="s">
        <v>410</v>
      </c>
      <c r="D90" s="59" t="s">
        <v>583</v>
      </c>
    </row>
    <row r="91" spans="1:4" ht="12.75" x14ac:dyDescent="0.2">
      <c r="A91" s="57" t="s">
        <v>388</v>
      </c>
      <c r="B91" s="57" t="s">
        <v>389</v>
      </c>
      <c r="C91" s="57" t="s">
        <v>390</v>
      </c>
      <c r="D91" s="59" t="s">
        <v>583</v>
      </c>
    </row>
    <row r="92" spans="1:4" ht="12.75" x14ac:dyDescent="0.2">
      <c r="A92" s="57" t="s">
        <v>391</v>
      </c>
      <c r="B92" s="57" t="s">
        <v>392</v>
      </c>
      <c r="C92" s="57" t="s">
        <v>393</v>
      </c>
      <c r="D92" s="59" t="s">
        <v>583</v>
      </c>
    </row>
    <row r="93" spans="1:4" ht="12.75" x14ac:dyDescent="0.2">
      <c r="A93" s="57" t="s">
        <v>435</v>
      </c>
      <c r="B93" s="57" t="s">
        <v>436</v>
      </c>
      <c r="C93" s="57" t="s">
        <v>437</v>
      </c>
      <c r="D93" s="59" t="s">
        <v>583</v>
      </c>
    </row>
    <row r="94" spans="1:4" ht="12.75" x14ac:dyDescent="0.2">
      <c r="A94" s="57" t="s">
        <v>438</v>
      </c>
      <c r="B94" s="57" t="s">
        <v>439</v>
      </c>
      <c r="C94" s="57" t="s">
        <v>440</v>
      </c>
      <c r="D94" s="59" t="s">
        <v>583</v>
      </c>
    </row>
    <row r="95" spans="1:4" ht="12.75" x14ac:dyDescent="0.2">
      <c r="A95" s="57" t="s">
        <v>417</v>
      </c>
      <c r="B95" s="57" t="s">
        <v>418</v>
      </c>
      <c r="C95" s="57" t="s">
        <v>419</v>
      </c>
      <c r="D95" s="59" t="s">
        <v>583</v>
      </c>
    </row>
    <row r="96" spans="1:4" ht="12.75" x14ac:dyDescent="0.2">
      <c r="A96" s="57" t="s">
        <v>441</v>
      </c>
      <c r="B96" s="57" t="s">
        <v>442</v>
      </c>
      <c r="C96" s="57" t="s">
        <v>443</v>
      </c>
      <c r="D96" s="59" t="s">
        <v>583</v>
      </c>
    </row>
    <row r="97" spans="1:4" ht="12.75" x14ac:dyDescent="0.2">
      <c r="A97" s="57" t="s">
        <v>468</v>
      </c>
      <c r="B97" s="57" t="s">
        <v>469</v>
      </c>
      <c r="C97" s="57" t="s">
        <v>470</v>
      </c>
      <c r="D97" s="59" t="s">
        <v>583</v>
      </c>
    </row>
    <row r="98" spans="1:4" ht="12.75" x14ac:dyDescent="0.2">
      <c r="A98" s="57" t="s">
        <v>414</v>
      </c>
      <c r="B98" s="57" t="s">
        <v>415</v>
      </c>
      <c r="C98" s="57" t="s">
        <v>416</v>
      </c>
      <c r="D98" s="59" t="s">
        <v>583</v>
      </c>
    </row>
    <row r="99" spans="1:4" ht="12.75" x14ac:dyDescent="0.2">
      <c r="A99" s="57" t="s">
        <v>420</v>
      </c>
      <c r="B99" s="57" t="s">
        <v>421</v>
      </c>
      <c r="C99" s="57" t="s">
        <v>422</v>
      </c>
      <c r="D99" s="59" t="s">
        <v>583</v>
      </c>
    </row>
    <row r="100" spans="1:4" ht="12.75" x14ac:dyDescent="0.2">
      <c r="A100" s="57" t="s">
        <v>444</v>
      </c>
      <c r="B100" s="57" t="s">
        <v>445</v>
      </c>
      <c r="C100" s="57" t="s">
        <v>446</v>
      </c>
      <c r="D100" s="59" t="s">
        <v>583</v>
      </c>
    </row>
    <row r="101" spans="1:4" ht="12.75" x14ac:dyDescent="0.2">
      <c r="A101" s="57" t="s">
        <v>447</v>
      </c>
      <c r="B101" s="57" t="s">
        <v>448</v>
      </c>
      <c r="C101" s="57" t="s">
        <v>449</v>
      </c>
      <c r="D101" s="59" t="s">
        <v>583</v>
      </c>
    </row>
    <row r="102" spans="1:4" ht="12.75" x14ac:dyDescent="0.2">
      <c r="A102" s="57" t="s">
        <v>450</v>
      </c>
      <c r="B102" s="57" t="s">
        <v>451</v>
      </c>
      <c r="C102" s="57" t="s">
        <v>452</v>
      </c>
      <c r="D102" s="59" t="s">
        <v>583</v>
      </c>
    </row>
    <row r="103" spans="1:4" ht="12.75" x14ac:dyDescent="0.2">
      <c r="A103" s="57" t="s">
        <v>453</v>
      </c>
      <c r="B103" s="57" t="s">
        <v>454</v>
      </c>
      <c r="C103" s="57" t="s">
        <v>455</v>
      </c>
      <c r="D103" s="59" t="s">
        <v>583</v>
      </c>
    </row>
    <row r="104" spans="1:4" ht="12.75" x14ac:dyDescent="0.2">
      <c r="A104" s="57" t="s">
        <v>423</v>
      </c>
      <c r="B104" s="57" t="s">
        <v>424</v>
      </c>
      <c r="C104" s="57" t="s">
        <v>425</v>
      </c>
      <c r="D104" s="59" t="s">
        <v>583</v>
      </c>
    </row>
    <row r="105" spans="1:4" ht="12.75" x14ac:dyDescent="0.2">
      <c r="A105" s="57" t="s">
        <v>426</v>
      </c>
      <c r="B105" s="57" t="s">
        <v>427</v>
      </c>
      <c r="C105" s="57" t="s">
        <v>428</v>
      </c>
      <c r="D105" s="59" t="s">
        <v>583</v>
      </c>
    </row>
    <row r="106" spans="1:4" ht="12.75" x14ac:dyDescent="0.2">
      <c r="A106" s="59" t="s">
        <v>429</v>
      </c>
      <c r="B106" s="59" t="s">
        <v>430</v>
      </c>
      <c r="C106" s="59" t="s">
        <v>431</v>
      </c>
      <c r="D106" s="59" t="s">
        <v>583</v>
      </c>
    </row>
    <row r="107" spans="1:4" ht="12.75" x14ac:dyDescent="0.2">
      <c r="A107" s="57" t="s">
        <v>456</v>
      </c>
      <c r="B107" s="57" t="s">
        <v>457</v>
      </c>
      <c r="C107" s="57" t="s">
        <v>458</v>
      </c>
      <c r="D107" s="59" t="s">
        <v>583</v>
      </c>
    </row>
    <row r="108" spans="1:4" ht="12.75" x14ac:dyDescent="0.2">
      <c r="A108" s="57" t="s">
        <v>459</v>
      </c>
      <c r="B108" s="57" t="s">
        <v>460</v>
      </c>
      <c r="C108" s="57" t="s">
        <v>461</v>
      </c>
      <c r="D108" s="59" t="s">
        <v>583</v>
      </c>
    </row>
    <row r="109" spans="1:4" ht="12.75" x14ac:dyDescent="0.2">
      <c r="A109" s="57" t="s">
        <v>462</v>
      </c>
      <c r="B109" s="57" t="s">
        <v>463</v>
      </c>
      <c r="C109" s="57" t="s">
        <v>464</v>
      </c>
      <c r="D109" s="59" t="s">
        <v>583</v>
      </c>
    </row>
    <row r="110" spans="1:4" ht="12.75" x14ac:dyDescent="0.2">
      <c r="A110" s="57" t="s">
        <v>396</v>
      </c>
      <c r="B110" s="57" t="s">
        <v>397</v>
      </c>
      <c r="C110" s="57" t="s">
        <v>398</v>
      </c>
      <c r="D110" s="59" t="s">
        <v>583</v>
      </c>
    </row>
    <row r="111" spans="1:4" ht="12.75" x14ac:dyDescent="0.2">
      <c r="A111" s="57" t="s">
        <v>432</v>
      </c>
      <c r="B111" s="57" t="s">
        <v>433</v>
      </c>
      <c r="C111" s="57" t="s">
        <v>434</v>
      </c>
      <c r="D111" s="59" t="s">
        <v>583</v>
      </c>
    </row>
    <row r="112" spans="1:4" ht="12.75" x14ac:dyDescent="0.2">
      <c r="A112" s="57" t="s">
        <v>465</v>
      </c>
      <c r="B112" s="57" t="s">
        <v>466</v>
      </c>
      <c r="C112" s="57" t="s">
        <v>467</v>
      </c>
      <c r="D112" s="59" t="s">
        <v>583</v>
      </c>
    </row>
    <row r="113" spans="1:4" ht="12.75" x14ac:dyDescent="0.2">
      <c r="A113" s="57" t="s">
        <v>382</v>
      </c>
      <c r="B113" s="57" t="s">
        <v>383</v>
      </c>
      <c r="C113" s="57" t="s">
        <v>846</v>
      </c>
      <c r="D113" s="59" t="s">
        <v>583</v>
      </c>
    </row>
    <row r="114" spans="1:4" ht="12.75" x14ac:dyDescent="0.2">
      <c r="A114" s="57" t="s">
        <v>411</v>
      </c>
      <c r="B114" s="57" t="s">
        <v>412</v>
      </c>
      <c r="C114" s="57" t="s">
        <v>413</v>
      </c>
      <c r="D114" s="59" t="s">
        <v>583</v>
      </c>
    </row>
    <row r="115" spans="1:4" ht="12.75" x14ac:dyDescent="0.2">
      <c r="A115" s="57" t="s">
        <v>847</v>
      </c>
      <c r="B115" s="57" t="s">
        <v>402</v>
      </c>
      <c r="C115" s="57" t="s">
        <v>848</v>
      </c>
      <c r="D115" s="59" t="s">
        <v>583</v>
      </c>
    </row>
    <row r="116" spans="1:4" ht="12.75" x14ac:dyDescent="0.2">
      <c r="A116" s="57" t="s">
        <v>849</v>
      </c>
      <c r="B116" s="57" t="s">
        <v>394</v>
      </c>
      <c r="C116" s="57" t="s">
        <v>395</v>
      </c>
      <c r="D116" s="59" t="s">
        <v>583</v>
      </c>
    </row>
    <row r="117" spans="1:4" ht="12.75" x14ac:dyDescent="0.2">
      <c r="A117" s="57" t="s">
        <v>850</v>
      </c>
      <c r="B117" s="57" t="s">
        <v>403</v>
      </c>
      <c r="C117" s="57" t="s">
        <v>404</v>
      </c>
      <c r="D117" s="59" t="s">
        <v>583</v>
      </c>
    </row>
    <row r="118" spans="1:4" ht="12.75" x14ac:dyDescent="0.2">
      <c r="A118" s="57" t="s">
        <v>331</v>
      </c>
      <c r="B118" s="57" t="s">
        <v>332</v>
      </c>
      <c r="C118" s="57" t="s">
        <v>333</v>
      </c>
      <c r="D118" s="59" t="s">
        <v>587</v>
      </c>
    </row>
    <row r="119" spans="1:4" ht="12.75" x14ac:dyDescent="0.2">
      <c r="A119" s="57" t="s">
        <v>137</v>
      </c>
      <c r="B119" s="57" t="s">
        <v>138</v>
      </c>
      <c r="C119" s="57" t="s">
        <v>139</v>
      </c>
      <c r="D119" s="59" t="s">
        <v>587</v>
      </c>
    </row>
    <row r="120" spans="1:4" ht="12.75" x14ac:dyDescent="0.2">
      <c r="A120" s="57" t="s">
        <v>319</v>
      </c>
      <c r="B120" s="57" t="s">
        <v>320</v>
      </c>
      <c r="C120" s="57" t="s">
        <v>321</v>
      </c>
      <c r="D120" s="59" t="s">
        <v>587</v>
      </c>
    </row>
    <row r="121" spans="1:4" ht="12.75" x14ac:dyDescent="0.2">
      <c r="A121" s="57" t="s">
        <v>97</v>
      </c>
      <c r="B121" s="57" t="s">
        <v>98</v>
      </c>
      <c r="C121" s="57" t="s">
        <v>99</v>
      </c>
      <c r="D121" s="59" t="s">
        <v>587</v>
      </c>
    </row>
    <row r="122" spans="1:4" ht="12.75" x14ac:dyDescent="0.2">
      <c r="A122" s="57" t="s">
        <v>322</v>
      </c>
      <c r="B122" s="57" t="s">
        <v>323</v>
      </c>
      <c r="C122" s="57" t="s">
        <v>324</v>
      </c>
      <c r="D122" s="59" t="s">
        <v>587</v>
      </c>
    </row>
    <row r="123" spans="1:4" ht="12.75" x14ac:dyDescent="0.2">
      <c r="A123" s="57" t="s">
        <v>334</v>
      </c>
      <c r="B123" s="57" t="s">
        <v>335</v>
      </c>
      <c r="C123" s="57" t="s">
        <v>336</v>
      </c>
      <c r="D123" s="59" t="s">
        <v>587</v>
      </c>
    </row>
    <row r="124" spans="1:4" ht="12.75" x14ac:dyDescent="0.2">
      <c r="A124" s="57" t="s">
        <v>325</v>
      </c>
      <c r="B124" s="57" t="s">
        <v>326</v>
      </c>
      <c r="C124" s="57" t="s">
        <v>327</v>
      </c>
      <c r="D124" s="59" t="s">
        <v>587</v>
      </c>
    </row>
    <row r="125" spans="1:4" ht="12.75" x14ac:dyDescent="0.2">
      <c r="A125" s="57" t="s">
        <v>328</v>
      </c>
      <c r="B125" s="57" t="s">
        <v>329</v>
      </c>
      <c r="C125" s="57" t="s">
        <v>330</v>
      </c>
      <c r="D125" s="59" t="s">
        <v>587</v>
      </c>
    </row>
    <row r="126" spans="1:4" ht="12.75" x14ac:dyDescent="0.2">
      <c r="A126" s="57" t="s">
        <v>852</v>
      </c>
      <c r="B126" s="57" t="s">
        <v>851</v>
      </c>
      <c r="C126" s="57" t="s">
        <v>853</v>
      </c>
      <c r="D126" s="59" t="s">
        <v>587</v>
      </c>
    </row>
    <row r="127" spans="1:4" ht="12.75" x14ac:dyDescent="0.2">
      <c r="A127" s="57" t="s">
        <v>855</v>
      </c>
      <c r="B127" s="57" t="s">
        <v>854</v>
      </c>
      <c r="C127" s="57" t="s">
        <v>856</v>
      </c>
      <c r="D127" s="59" t="s">
        <v>587</v>
      </c>
    </row>
    <row r="128" spans="1:4" ht="12.75" x14ac:dyDescent="0.2">
      <c r="A128" s="57" t="s">
        <v>858</v>
      </c>
      <c r="B128" s="57" t="s">
        <v>857</v>
      </c>
      <c r="C128" s="57" t="s">
        <v>859</v>
      </c>
      <c r="D128" s="59" t="s">
        <v>587</v>
      </c>
    </row>
    <row r="129" spans="1:4" ht="12.75" x14ac:dyDescent="0.2">
      <c r="A129" s="57" t="s">
        <v>471</v>
      </c>
      <c r="B129" s="57" t="s">
        <v>472</v>
      </c>
      <c r="C129" s="57" t="s">
        <v>473</v>
      </c>
      <c r="D129" s="59" t="s">
        <v>586</v>
      </c>
    </row>
    <row r="130" spans="1:4" ht="12.75" x14ac:dyDescent="0.2">
      <c r="A130" s="57" t="s">
        <v>514</v>
      </c>
      <c r="B130" s="57" t="s">
        <v>515</v>
      </c>
      <c r="C130" s="57" t="s">
        <v>516</v>
      </c>
      <c r="D130" s="59" t="s">
        <v>586</v>
      </c>
    </row>
    <row r="131" spans="1:4" ht="12.75" x14ac:dyDescent="0.2">
      <c r="A131" s="57" t="s">
        <v>480</v>
      </c>
      <c r="B131" s="57" t="s">
        <v>481</v>
      </c>
      <c r="C131" s="57" t="s">
        <v>482</v>
      </c>
      <c r="D131" s="59" t="s">
        <v>586</v>
      </c>
    </row>
    <row r="132" spans="1:4" ht="12.75" x14ac:dyDescent="0.2">
      <c r="A132" s="57" t="s">
        <v>523</v>
      </c>
      <c r="B132" s="57" t="s">
        <v>524</v>
      </c>
      <c r="C132" s="57" t="s">
        <v>525</v>
      </c>
      <c r="D132" s="59" t="s">
        <v>586</v>
      </c>
    </row>
    <row r="133" spans="1:4" ht="12.75" x14ac:dyDescent="0.2">
      <c r="A133" s="57" t="s">
        <v>501</v>
      </c>
      <c r="B133" s="57" t="s">
        <v>502</v>
      </c>
      <c r="C133" s="57" t="s">
        <v>503</v>
      </c>
      <c r="D133" s="59" t="s">
        <v>586</v>
      </c>
    </row>
    <row r="134" spans="1:4" ht="12.75" x14ac:dyDescent="0.2">
      <c r="A134" s="57" t="s">
        <v>526</v>
      </c>
      <c r="B134" s="57" t="s">
        <v>527</v>
      </c>
      <c r="C134" s="57" t="s">
        <v>528</v>
      </c>
      <c r="D134" s="59" t="s">
        <v>586</v>
      </c>
    </row>
    <row r="135" spans="1:4" ht="12.75" x14ac:dyDescent="0.2">
      <c r="A135" s="57" t="s">
        <v>517</v>
      </c>
      <c r="B135" s="57" t="s">
        <v>518</v>
      </c>
      <c r="C135" s="57" t="s">
        <v>519</v>
      </c>
      <c r="D135" s="59" t="s">
        <v>586</v>
      </c>
    </row>
    <row r="136" spans="1:4" ht="12.75" x14ac:dyDescent="0.2">
      <c r="A136" s="57" t="s">
        <v>529</v>
      </c>
      <c r="B136" s="57" t="s">
        <v>530</v>
      </c>
      <c r="C136" s="57" t="s">
        <v>531</v>
      </c>
      <c r="D136" s="59" t="s">
        <v>586</v>
      </c>
    </row>
    <row r="137" spans="1:4" ht="12.75" x14ac:dyDescent="0.2">
      <c r="A137" s="57" t="s">
        <v>535</v>
      </c>
      <c r="B137" s="57" t="s">
        <v>536</v>
      </c>
      <c r="C137" s="57" t="s">
        <v>537</v>
      </c>
      <c r="D137" s="59" t="s">
        <v>586</v>
      </c>
    </row>
    <row r="138" spans="1:4" ht="12.75" x14ac:dyDescent="0.2">
      <c r="A138" s="57" t="s">
        <v>532</v>
      </c>
      <c r="B138" s="57" t="s">
        <v>533</v>
      </c>
      <c r="C138" s="57" t="s">
        <v>534</v>
      </c>
      <c r="D138" s="59" t="s">
        <v>586</v>
      </c>
    </row>
    <row r="139" spans="1:4" ht="12.75" x14ac:dyDescent="0.2">
      <c r="A139" s="57" t="s">
        <v>505</v>
      </c>
      <c r="B139" s="57" t="s">
        <v>506</v>
      </c>
      <c r="C139" s="57" t="s">
        <v>507</v>
      </c>
      <c r="D139" s="59" t="s">
        <v>586</v>
      </c>
    </row>
    <row r="140" spans="1:4" ht="12.75" x14ac:dyDescent="0.2">
      <c r="A140" s="57" t="s">
        <v>316</v>
      </c>
      <c r="B140" s="57" t="s">
        <v>317</v>
      </c>
      <c r="C140" s="57" t="s">
        <v>318</v>
      </c>
      <c r="D140" s="59" t="s">
        <v>586</v>
      </c>
    </row>
    <row r="141" spans="1:4" ht="12.75" x14ac:dyDescent="0.2">
      <c r="A141" s="57" t="s">
        <v>544</v>
      </c>
      <c r="B141" s="57" t="s">
        <v>545</v>
      </c>
      <c r="C141" s="57" t="s">
        <v>546</v>
      </c>
      <c r="D141" s="59" t="s">
        <v>586</v>
      </c>
    </row>
    <row r="142" spans="1:4" ht="12.75" x14ac:dyDescent="0.2">
      <c r="A142" s="57" t="s">
        <v>474</v>
      </c>
      <c r="B142" s="57" t="s">
        <v>475</v>
      </c>
      <c r="C142" s="57" t="s">
        <v>476</v>
      </c>
      <c r="D142" s="59" t="s">
        <v>586</v>
      </c>
    </row>
    <row r="143" spans="1:4" ht="12.75" x14ac:dyDescent="0.2">
      <c r="A143" s="57" t="s">
        <v>547</v>
      </c>
      <c r="B143" s="57" t="s">
        <v>548</v>
      </c>
      <c r="C143" s="57" t="s">
        <v>549</v>
      </c>
      <c r="D143" s="59" t="s">
        <v>586</v>
      </c>
    </row>
    <row r="144" spans="1:4" ht="12.75" x14ac:dyDescent="0.2">
      <c r="A144" s="57" t="s">
        <v>538</v>
      </c>
      <c r="B144" s="57" t="s">
        <v>539</v>
      </c>
      <c r="C144" s="57" t="s">
        <v>540</v>
      </c>
      <c r="D144" s="59" t="s">
        <v>586</v>
      </c>
    </row>
    <row r="145" spans="1:4" ht="12.75" x14ac:dyDescent="0.2">
      <c r="A145" s="57" t="s">
        <v>508</v>
      </c>
      <c r="B145" s="57" t="s">
        <v>509</v>
      </c>
      <c r="C145" s="57" t="s">
        <v>510</v>
      </c>
      <c r="D145" s="59" t="s">
        <v>586</v>
      </c>
    </row>
    <row r="146" spans="1:4" ht="12.75" x14ac:dyDescent="0.2">
      <c r="A146" s="57" t="s">
        <v>477</v>
      </c>
      <c r="B146" s="57" t="s">
        <v>478</v>
      </c>
      <c r="C146" s="57" t="s">
        <v>479</v>
      </c>
      <c r="D146" s="59" t="s">
        <v>586</v>
      </c>
    </row>
    <row r="147" spans="1:4" ht="12.75" x14ac:dyDescent="0.2">
      <c r="A147" s="57" t="s">
        <v>511</v>
      </c>
      <c r="B147" s="57" t="s">
        <v>512</v>
      </c>
      <c r="C147" s="57" t="s">
        <v>513</v>
      </c>
      <c r="D147" s="59" t="s">
        <v>586</v>
      </c>
    </row>
    <row r="148" spans="1:4" ht="12.75" x14ac:dyDescent="0.2">
      <c r="A148" s="57" t="s">
        <v>520</v>
      </c>
      <c r="B148" s="57" t="s">
        <v>521</v>
      </c>
      <c r="C148" s="57" t="s">
        <v>522</v>
      </c>
      <c r="D148" s="59" t="s">
        <v>586</v>
      </c>
    </row>
    <row r="149" spans="1:4" ht="12.75" x14ac:dyDescent="0.2">
      <c r="A149" s="57" t="s">
        <v>541</v>
      </c>
      <c r="B149" s="57" t="s">
        <v>542</v>
      </c>
      <c r="C149" s="57" t="s">
        <v>543</v>
      </c>
      <c r="D149" s="59" t="s">
        <v>586</v>
      </c>
    </row>
    <row r="150" spans="1:4" ht="12.75" x14ac:dyDescent="0.2">
      <c r="A150" s="57" t="s">
        <v>340</v>
      </c>
      <c r="B150" s="57" t="s">
        <v>341</v>
      </c>
      <c r="C150" s="57" t="s">
        <v>342</v>
      </c>
      <c r="D150" s="59" t="s">
        <v>589</v>
      </c>
    </row>
    <row r="151" spans="1:4" ht="12.75" x14ac:dyDescent="0.2">
      <c r="A151" s="57" t="s">
        <v>337</v>
      </c>
      <c r="B151" s="57" t="s">
        <v>338</v>
      </c>
      <c r="C151" s="57" t="s">
        <v>339</v>
      </c>
      <c r="D151" s="59" t="s">
        <v>589</v>
      </c>
    </row>
    <row r="152" spans="1:4" ht="12.75" x14ac:dyDescent="0.2">
      <c r="A152" s="57" t="s">
        <v>349</v>
      </c>
      <c r="B152" s="57" t="s">
        <v>350</v>
      </c>
      <c r="C152" s="57" t="s">
        <v>351</v>
      </c>
      <c r="D152" s="59" t="s">
        <v>589</v>
      </c>
    </row>
    <row r="153" spans="1:4" ht="12.75" x14ac:dyDescent="0.2">
      <c r="A153" s="57" t="s">
        <v>355</v>
      </c>
      <c r="B153" s="57" t="s">
        <v>356</v>
      </c>
      <c r="C153" s="57" t="s">
        <v>357</v>
      </c>
      <c r="D153" s="59" t="s">
        <v>589</v>
      </c>
    </row>
    <row r="154" spans="1:4" ht="12.75" x14ac:dyDescent="0.2">
      <c r="A154" s="59" t="s">
        <v>358</v>
      </c>
      <c r="B154" s="59" t="s">
        <v>359</v>
      </c>
      <c r="C154" s="59" t="s">
        <v>360</v>
      </c>
      <c r="D154" s="59" t="s">
        <v>589</v>
      </c>
    </row>
    <row r="155" spans="1:4" ht="12.75" x14ac:dyDescent="0.2">
      <c r="A155" s="57" t="s">
        <v>352</v>
      </c>
      <c r="B155" s="57" t="s">
        <v>353</v>
      </c>
      <c r="C155" s="57" t="s">
        <v>354</v>
      </c>
      <c r="D155" s="59" t="s">
        <v>589</v>
      </c>
    </row>
    <row r="156" spans="1:4" ht="12.75" x14ac:dyDescent="0.2">
      <c r="A156" s="57" t="s">
        <v>361</v>
      </c>
      <c r="B156" s="57" t="s">
        <v>362</v>
      </c>
      <c r="C156" s="57" t="s">
        <v>363</v>
      </c>
      <c r="D156" s="59" t="s">
        <v>589</v>
      </c>
    </row>
    <row r="157" spans="1:4" ht="12.75" x14ac:dyDescent="0.2">
      <c r="A157" s="57" t="s">
        <v>346</v>
      </c>
      <c r="B157" s="57" t="s">
        <v>347</v>
      </c>
      <c r="C157" s="57" t="s">
        <v>348</v>
      </c>
      <c r="D157" s="59" t="s">
        <v>589</v>
      </c>
    </row>
    <row r="158" spans="1:4" ht="12.75" x14ac:dyDescent="0.2">
      <c r="A158" s="57" t="s">
        <v>343</v>
      </c>
      <c r="B158" s="57" t="s">
        <v>344</v>
      </c>
      <c r="C158" s="57" t="s">
        <v>345</v>
      </c>
      <c r="D158" s="59" t="s">
        <v>589</v>
      </c>
    </row>
    <row r="159" spans="1:4" ht="12.75" x14ac:dyDescent="0.2">
      <c r="A159" s="57" t="s">
        <v>861</v>
      </c>
      <c r="B159" s="57" t="s">
        <v>860</v>
      </c>
      <c r="C159" s="57" t="s">
        <v>862</v>
      </c>
      <c r="D159" s="59" t="s">
        <v>589</v>
      </c>
    </row>
    <row r="160" spans="1:4" ht="12.75" x14ac:dyDescent="0.2">
      <c r="A160" s="57" t="s">
        <v>364</v>
      </c>
      <c r="B160" s="57" t="s">
        <v>365</v>
      </c>
      <c r="C160" s="57" t="s">
        <v>366</v>
      </c>
      <c r="D160" s="59" t="s">
        <v>718</v>
      </c>
    </row>
    <row r="161" spans="1:4" ht="12.75" x14ac:dyDescent="0.2">
      <c r="A161" s="57" t="s">
        <v>167</v>
      </c>
      <c r="B161" s="57" t="s">
        <v>168</v>
      </c>
      <c r="C161" s="57" t="s">
        <v>169</v>
      </c>
      <c r="D161" s="59" t="s">
        <v>718</v>
      </c>
    </row>
    <row r="162" spans="1:4" ht="12.75" x14ac:dyDescent="0.2">
      <c r="A162" s="57" t="s">
        <v>161</v>
      </c>
      <c r="B162" s="57" t="s">
        <v>162</v>
      </c>
      <c r="C162" s="57" t="s">
        <v>163</v>
      </c>
      <c r="D162" s="59" t="s">
        <v>718</v>
      </c>
    </row>
    <row r="163" spans="1:4" ht="12.75" x14ac:dyDescent="0.2">
      <c r="A163" s="57" t="s">
        <v>367</v>
      </c>
      <c r="B163" s="57" t="s">
        <v>368</v>
      </c>
      <c r="C163" s="57" t="s">
        <v>369</v>
      </c>
      <c r="D163" s="59" t="s">
        <v>718</v>
      </c>
    </row>
    <row r="164" spans="1:4" ht="12.75" x14ac:dyDescent="0.2">
      <c r="A164" s="57" t="s">
        <v>176</v>
      </c>
      <c r="B164" s="57" t="s">
        <v>177</v>
      </c>
      <c r="C164" s="57" t="s">
        <v>178</v>
      </c>
      <c r="D164" s="59" t="s">
        <v>718</v>
      </c>
    </row>
    <row r="165" spans="1:4" ht="12.75" x14ac:dyDescent="0.2">
      <c r="A165" s="57" t="s">
        <v>370</v>
      </c>
      <c r="B165" s="57" t="s">
        <v>371</v>
      </c>
      <c r="C165" s="57" t="s">
        <v>372</v>
      </c>
      <c r="D165" s="59" t="s">
        <v>718</v>
      </c>
    </row>
    <row r="166" spans="1:4" ht="12.75" x14ac:dyDescent="0.2">
      <c r="A166" s="57" t="s">
        <v>179</v>
      </c>
      <c r="B166" s="57" t="s">
        <v>180</v>
      </c>
      <c r="C166" s="57" t="s">
        <v>181</v>
      </c>
      <c r="D166" s="59" t="s">
        <v>718</v>
      </c>
    </row>
    <row r="167" spans="1:4" ht="12.75" x14ac:dyDescent="0.2">
      <c r="A167" s="57" t="s">
        <v>164</v>
      </c>
      <c r="B167" s="57" t="s">
        <v>165</v>
      </c>
      <c r="C167" s="57" t="s">
        <v>166</v>
      </c>
      <c r="D167" s="59" t="s">
        <v>718</v>
      </c>
    </row>
    <row r="168" spans="1:4" ht="12.75" x14ac:dyDescent="0.2">
      <c r="A168" s="57" t="s">
        <v>149</v>
      </c>
      <c r="B168" s="57" t="s">
        <v>150</v>
      </c>
      <c r="C168" s="57" t="s">
        <v>151</v>
      </c>
      <c r="D168" s="59" t="s">
        <v>718</v>
      </c>
    </row>
    <row r="169" spans="1:4" ht="12.75" x14ac:dyDescent="0.2">
      <c r="A169" s="57" t="s">
        <v>373</v>
      </c>
      <c r="B169" s="57" t="s">
        <v>374</v>
      </c>
      <c r="C169" s="57" t="s">
        <v>375</v>
      </c>
      <c r="D169" s="59" t="s">
        <v>718</v>
      </c>
    </row>
    <row r="170" spans="1:4" ht="12.75" x14ac:dyDescent="0.2">
      <c r="A170" s="57" t="s">
        <v>173</v>
      </c>
      <c r="B170" s="57" t="s">
        <v>174</v>
      </c>
      <c r="C170" s="57" t="s">
        <v>175</v>
      </c>
      <c r="D170" s="59" t="s">
        <v>718</v>
      </c>
    </row>
    <row r="171" spans="1:4" ht="12.75" x14ac:dyDescent="0.2">
      <c r="A171" s="57" t="s">
        <v>182</v>
      </c>
      <c r="B171" s="57" t="s">
        <v>183</v>
      </c>
      <c r="C171" s="57" t="s">
        <v>184</v>
      </c>
      <c r="D171" s="59" t="s">
        <v>718</v>
      </c>
    </row>
    <row r="172" spans="1:4" ht="12.75" x14ac:dyDescent="0.2">
      <c r="A172" s="57" t="s">
        <v>376</v>
      </c>
      <c r="B172" s="57" t="s">
        <v>377</v>
      </c>
      <c r="C172" s="57" t="s">
        <v>378</v>
      </c>
      <c r="D172" s="59" t="s">
        <v>718</v>
      </c>
    </row>
    <row r="173" spans="1:4" ht="12.75" x14ac:dyDescent="0.2">
      <c r="A173" s="57" t="s">
        <v>379</v>
      </c>
      <c r="B173" s="57" t="s">
        <v>380</v>
      </c>
      <c r="C173" s="57" t="s">
        <v>381</v>
      </c>
      <c r="D173" s="59" t="s">
        <v>718</v>
      </c>
    </row>
    <row r="174" spans="1:4" ht="12.75" x14ac:dyDescent="0.2">
      <c r="A174" s="57" t="s">
        <v>152</v>
      </c>
      <c r="B174" s="57" t="s">
        <v>153</v>
      </c>
      <c r="C174" s="57" t="s">
        <v>154</v>
      </c>
      <c r="D174" s="59" t="s">
        <v>718</v>
      </c>
    </row>
    <row r="175" spans="1:4" ht="12.75" x14ac:dyDescent="0.2">
      <c r="A175" s="57" t="s">
        <v>155</v>
      </c>
      <c r="B175" s="57" t="s">
        <v>156</v>
      </c>
      <c r="C175" s="57" t="s">
        <v>157</v>
      </c>
      <c r="D175" s="59" t="s">
        <v>718</v>
      </c>
    </row>
    <row r="176" spans="1:4" ht="12.75" x14ac:dyDescent="0.2">
      <c r="A176" s="57" t="s">
        <v>170</v>
      </c>
      <c r="B176" s="57" t="s">
        <v>171</v>
      </c>
      <c r="C176" s="57" t="s">
        <v>172</v>
      </c>
      <c r="D176" s="59" t="s">
        <v>718</v>
      </c>
    </row>
    <row r="177" spans="1:4" ht="12.75" x14ac:dyDescent="0.2">
      <c r="A177" s="57" t="s">
        <v>158</v>
      </c>
      <c r="B177" s="57" t="s">
        <v>159</v>
      </c>
      <c r="C177" s="57" t="s">
        <v>160</v>
      </c>
      <c r="D177" s="59" t="s">
        <v>718</v>
      </c>
    </row>
    <row r="178" spans="1:4" ht="12.75" x14ac:dyDescent="0.2">
      <c r="A178" s="57" t="s">
        <v>185</v>
      </c>
      <c r="B178" s="57" t="s">
        <v>186</v>
      </c>
      <c r="C178" s="57" t="s">
        <v>187</v>
      </c>
      <c r="D178" s="59" t="s">
        <v>718</v>
      </c>
    </row>
    <row r="179" spans="1:4" ht="12.75" x14ac:dyDescent="0.2">
      <c r="A179" s="57" t="s">
        <v>864</v>
      </c>
      <c r="B179" s="57" t="s">
        <v>863</v>
      </c>
      <c r="C179" s="57" t="s">
        <v>865</v>
      </c>
      <c r="D179" s="59" t="s">
        <v>718</v>
      </c>
    </row>
    <row r="180" spans="1:4" ht="12.75" x14ac:dyDescent="0.2">
      <c r="A180" s="57" t="s">
        <v>259</v>
      </c>
      <c r="B180" s="57" t="s">
        <v>260</v>
      </c>
      <c r="C180" s="57" t="s">
        <v>261</v>
      </c>
      <c r="D180" s="59" t="s">
        <v>584</v>
      </c>
    </row>
    <row r="181" spans="1:4" ht="12.75" x14ac:dyDescent="0.2">
      <c r="A181" s="57" t="s">
        <v>301</v>
      </c>
      <c r="B181" s="57" t="s">
        <v>302</v>
      </c>
      <c r="C181" s="57" t="s">
        <v>303</v>
      </c>
      <c r="D181" s="59" t="s">
        <v>584</v>
      </c>
    </row>
    <row r="182" spans="1:4" ht="12.75" x14ac:dyDescent="0.2">
      <c r="A182" s="57" t="s">
        <v>268</v>
      </c>
      <c r="B182" s="57" t="s">
        <v>269</v>
      </c>
      <c r="C182" s="57" t="s">
        <v>270</v>
      </c>
      <c r="D182" s="59" t="s">
        <v>584</v>
      </c>
    </row>
    <row r="183" spans="1:4" ht="12.75" x14ac:dyDescent="0.2">
      <c r="A183" s="57" t="s">
        <v>262</v>
      </c>
      <c r="B183" s="57" t="s">
        <v>263</v>
      </c>
      <c r="C183" s="57" t="s">
        <v>264</v>
      </c>
      <c r="D183" s="59" t="s">
        <v>584</v>
      </c>
    </row>
    <row r="184" spans="1:4" ht="12.75" x14ac:dyDescent="0.2">
      <c r="A184" s="57" t="s">
        <v>265</v>
      </c>
      <c r="B184" s="57" t="s">
        <v>266</v>
      </c>
      <c r="C184" s="57" t="s">
        <v>267</v>
      </c>
      <c r="D184" s="59" t="s">
        <v>584</v>
      </c>
    </row>
    <row r="185" spans="1:4" ht="12.75" x14ac:dyDescent="0.2">
      <c r="A185" s="57" t="s">
        <v>307</v>
      </c>
      <c r="B185" s="57" t="s">
        <v>308</v>
      </c>
      <c r="C185" s="57" t="s">
        <v>309</v>
      </c>
      <c r="D185" s="59" t="s">
        <v>584</v>
      </c>
    </row>
    <row r="186" spans="1:4" ht="12.75" x14ac:dyDescent="0.2">
      <c r="A186" s="57" t="s">
        <v>283</v>
      </c>
      <c r="B186" s="57" t="s">
        <v>284</v>
      </c>
      <c r="C186" s="57" t="s">
        <v>285</v>
      </c>
      <c r="D186" s="59" t="s">
        <v>584</v>
      </c>
    </row>
    <row r="187" spans="1:4" ht="12.75" x14ac:dyDescent="0.2">
      <c r="A187" s="57" t="s">
        <v>271</v>
      </c>
      <c r="B187" s="57" t="s">
        <v>272</v>
      </c>
      <c r="C187" s="57" t="s">
        <v>273</v>
      </c>
      <c r="D187" s="59" t="s">
        <v>584</v>
      </c>
    </row>
    <row r="188" spans="1:4" ht="12.75" x14ac:dyDescent="0.2">
      <c r="A188" s="57" t="s">
        <v>255</v>
      </c>
      <c r="B188" s="57" t="s">
        <v>256</v>
      </c>
      <c r="C188" s="57" t="s">
        <v>257</v>
      </c>
      <c r="D188" s="59" t="s">
        <v>584</v>
      </c>
    </row>
    <row r="189" spans="1:4" ht="12.75" x14ac:dyDescent="0.2">
      <c r="A189" s="57" t="s">
        <v>277</v>
      </c>
      <c r="B189" s="57" t="s">
        <v>278</v>
      </c>
      <c r="C189" s="57" t="s">
        <v>279</v>
      </c>
      <c r="D189" s="59" t="s">
        <v>584</v>
      </c>
    </row>
    <row r="190" spans="1:4" ht="12.75" x14ac:dyDescent="0.2">
      <c r="A190" s="57" t="s">
        <v>286</v>
      </c>
      <c r="B190" s="57" t="s">
        <v>287</v>
      </c>
      <c r="C190" s="57" t="s">
        <v>288</v>
      </c>
      <c r="D190" s="59" t="s">
        <v>584</v>
      </c>
    </row>
    <row r="191" spans="1:4" ht="12.75" x14ac:dyDescent="0.2">
      <c r="A191" s="57" t="s">
        <v>274</v>
      </c>
      <c r="B191" s="57" t="s">
        <v>275</v>
      </c>
      <c r="C191" s="57" t="s">
        <v>276</v>
      </c>
      <c r="D191" s="59" t="s">
        <v>584</v>
      </c>
    </row>
    <row r="192" spans="1:4" ht="12.75" x14ac:dyDescent="0.2">
      <c r="A192" s="57" t="s">
        <v>310</v>
      </c>
      <c r="B192" s="57" t="s">
        <v>311</v>
      </c>
      <c r="C192" s="57" t="s">
        <v>312</v>
      </c>
      <c r="D192" s="59" t="s">
        <v>584</v>
      </c>
    </row>
    <row r="193" spans="1:4" ht="12.75" x14ac:dyDescent="0.2">
      <c r="A193" s="57" t="s">
        <v>295</v>
      </c>
      <c r="B193" s="57" t="s">
        <v>296</v>
      </c>
      <c r="C193" s="57" t="s">
        <v>297</v>
      </c>
      <c r="D193" s="59" t="s">
        <v>584</v>
      </c>
    </row>
    <row r="194" spans="1:4" ht="12.75" x14ac:dyDescent="0.2">
      <c r="A194" s="57" t="s">
        <v>313</v>
      </c>
      <c r="B194" s="57" t="s">
        <v>314</v>
      </c>
      <c r="C194" s="57" t="s">
        <v>315</v>
      </c>
      <c r="D194" s="59" t="s">
        <v>584</v>
      </c>
    </row>
    <row r="195" spans="1:4" ht="12.75" x14ac:dyDescent="0.2">
      <c r="A195" s="57" t="s">
        <v>298</v>
      </c>
      <c r="B195" s="57" t="s">
        <v>299</v>
      </c>
      <c r="C195" s="57" t="s">
        <v>300</v>
      </c>
      <c r="D195" s="59" t="s">
        <v>584</v>
      </c>
    </row>
    <row r="196" spans="1:4" ht="12.75" x14ac:dyDescent="0.2">
      <c r="A196" s="57" t="s">
        <v>280</v>
      </c>
      <c r="B196" s="57" t="s">
        <v>281</v>
      </c>
      <c r="C196" s="57" t="s">
        <v>282</v>
      </c>
      <c r="D196" s="59" t="s">
        <v>584</v>
      </c>
    </row>
    <row r="197" spans="1:4" ht="12.75" x14ac:dyDescent="0.2">
      <c r="A197" s="59" t="s">
        <v>867</v>
      </c>
      <c r="B197" s="59" t="s">
        <v>866</v>
      </c>
      <c r="C197" s="59" t="s">
        <v>868</v>
      </c>
      <c r="D197" s="59" t="s">
        <v>584</v>
      </c>
    </row>
    <row r="198" spans="1:4" ht="12.75" x14ac:dyDescent="0.2">
      <c r="A198" s="61" t="s">
        <v>720</v>
      </c>
      <c r="B198" s="57"/>
      <c r="C198" s="57"/>
      <c r="D198" s="57"/>
    </row>
  </sheetData>
  <sortState ref="A3:D198">
    <sortCondition ref="D3:D198"/>
    <sortCondition ref="A3:A198"/>
  </sortState>
  <hyperlinks>
    <hyperlink ref="A198" r:id="rId1"/>
  </hyperlinks>
  <pageMargins left="0.51181102362204722" right="0.31496062992125984" top="0.31496062992125984" bottom="0.43307086614173229" header="0.31496062992125984" footer="0.23622047244094491"/>
  <pageSetup paperSize="9" orientation="portrait" r:id="rId2"/>
  <headerFooter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34998626667073579"/>
  </sheetPr>
  <dimension ref="A1:DC250"/>
  <sheetViews>
    <sheetView zoomScaleNormal="100" workbookViewId="0">
      <pane xSplit="7" ySplit="5" topLeftCell="H6" activePane="bottomRight" state="frozen"/>
      <selection activeCell="I6" sqref="I6"/>
      <selection pane="topRight" activeCell="I6" sqref="I6"/>
      <selection pane="bottomLeft" activeCell="I6" sqref="I6"/>
      <selection pane="bottomRight" activeCell="H6" sqref="H6"/>
    </sheetView>
  </sheetViews>
  <sheetFormatPr defaultColWidth="9.28515625" defaultRowHeight="11.25" x14ac:dyDescent="0.2"/>
  <cols>
    <col min="1" max="1" width="18.7109375" style="94" customWidth="1"/>
    <col min="2" max="2" width="7.7109375" style="114" customWidth="1"/>
    <col min="3" max="3" width="9.42578125" style="35" bestFit="1" customWidth="1"/>
    <col min="4" max="4" width="3.85546875" style="35" bestFit="1" customWidth="1"/>
    <col min="5" max="5" width="6.140625" style="35" bestFit="1" customWidth="1"/>
    <col min="6" max="6" width="4.5703125" style="35" bestFit="1" customWidth="1"/>
    <col min="7" max="7" width="9" style="35" customWidth="1"/>
    <col min="8" max="8" width="8" style="38" bestFit="1" customWidth="1"/>
    <col min="9" max="9" width="6.7109375" style="38" bestFit="1" customWidth="1"/>
    <col min="10" max="10" width="8.85546875" style="38" bestFit="1" customWidth="1"/>
    <col min="11" max="11" width="4.85546875" style="38" bestFit="1" customWidth="1"/>
    <col min="12" max="14" width="4.140625" style="38" bestFit="1" customWidth="1"/>
    <col min="15" max="15" width="6.7109375" style="38" bestFit="1" customWidth="1"/>
    <col min="16" max="17" width="5.85546875" style="38" bestFit="1" customWidth="1"/>
    <col min="18" max="19" width="6.7109375" style="38" bestFit="1" customWidth="1"/>
    <col min="20" max="20" width="5.85546875" style="38" bestFit="1" customWidth="1"/>
    <col min="21" max="21" width="8.85546875" style="38" bestFit="1" customWidth="1"/>
    <col min="22" max="22" width="4.85546875" style="38" bestFit="1" customWidth="1"/>
    <col min="23" max="23" width="5" style="38" bestFit="1" customWidth="1"/>
    <col min="24" max="24" width="8.85546875" style="38" bestFit="1" customWidth="1"/>
    <col min="25" max="26" width="5" style="38" bestFit="1" customWidth="1"/>
    <col min="27" max="27" width="9.7109375" style="38" bestFit="1" customWidth="1"/>
    <col min="28" max="29" width="5" style="38" bestFit="1" customWidth="1"/>
    <col min="30" max="30" width="9.7109375" style="38" bestFit="1" customWidth="1"/>
    <col min="31" max="31" width="5" style="38" bestFit="1" customWidth="1"/>
    <col min="32" max="32" width="5.85546875" style="38" bestFit="1" customWidth="1"/>
    <col min="33" max="33" width="9.7109375" style="38" bestFit="1" customWidth="1"/>
    <col min="34" max="37" width="5.85546875" style="38" bestFit="1" customWidth="1"/>
    <col min="38" max="39" width="7.28515625" style="38" bestFit="1" customWidth="1"/>
    <col min="40" max="40" width="5.85546875" style="38" bestFit="1" customWidth="1"/>
    <col min="41" max="42" width="7.28515625" style="38" bestFit="1" customWidth="1"/>
    <col min="43" max="43" width="6.7109375" style="38" bestFit="1" customWidth="1"/>
    <col min="44" max="44" width="5.85546875" style="38" bestFit="1" customWidth="1"/>
    <col min="45" max="48" width="6.7109375" style="38" bestFit="1" customWidth="1"/>
    <col min="49" max="50" width="5.85546875" style="38" bestFit="1" customWidth="1"/>
    <col min="51" max="54" width="6.7109375" style="38" bestFit="1" customWidth="1"/>
    <col min="55" max="56" width="5.85546875" style="38" bestFit="1" customWidth="1"/>
    <col min="57" max="57" width="5.140625" style="38" bestFit="1" customWidth="1"/>
    <col min="58" max="58" width="6.7109375" style="38" bestFit="1" customWidth="1"/>
    <col min="59" max="59" width="4.85546875" style="38" bestFit="1" customWidth="1"/>
    <col min="60" max="60" width="5.7109375" style="38" bestFit="1" customWidth="1"/>
    <col min="61" max="61" width="5.85546875" style="38" bestFit="1" customWidth="1"/>
    <col min="62" max="62" width="8" style="38" bestFit="1" customWidth="1"/>
    <col min="63" max="63" width="4.85546875" style="38" bestFit="1" customWidth="1"/>
    <col min="64" max="64" width="4.85546875" style="38" customWidth="1"/>
    <col min="65" max="65" width="5" style="38" bestFit="1" customWidth="1"/>
    <col min="66" max="67" width="5.85546875" style="38" bestFit="1" customWidth="1"/>
    <col min="68" max="68" width="4" style="38" bestFit="1" customWidth="1"/>
    <col min="69" max="69" width="5.85546875" style="38" bestFit="1" customWidth="1"/>
    <col min="70" max="70" width="8.85546875" style="38" bestFit="1" customWidth="1"/>
    <col min="71" max="71" width="5.85546875" style="38" bestFit="1" customWidth="1"/>
    <col min="72" max="72" width="6.7109375" style="38" bestFit="1" customWidth="1"/>
    <col min="73" max="73" width="8.85546875" style="38" bestFit="1" customWidth="1"/>
    <col min="74" max="75" width="5.85546875" style="38" bestFit="1" customWidth="1"/>
    <col min="76" max="76" width="8" style="38" bestFit="1" customWidth="1"/>
    <col min="77" max="78" width="5.85546875" style="38" bestFit="1" customWidth="1"/>
    <col min="79" max="79" width="9.7109375" style="38" bestFit="1" customWidth="1"/>
    <col min="80" max="80" width="5.85546875" style="38" bestFit="1" customWidth="1"/>
    <col min="81" max="81" width="5.85546875" style="130" bestFit="1" customWidth="1"/>
    <col min="82" max="82" width="5.140625" style="130" bestFit="1" customWidth="1"/>
    <col min="83" max="83" width="4.42578125" style="130" bestFit="1" customWidth="1"/>
    <col min="84" max="84" width="9" style="130" bestFit="1" customWidth="1"/>
    <col min="85" max="85" width="4.5703125" style="223" bestFit="1" customWidth="1"/>
    <col min="86" max="86" width="7.85546875" style="223" bestFit="1" customWidth="1"/>
    <col min="87" max="87" width="8.7109375" style="223" bestFit="1" customWidth="1"/>
    <col min="88" max="88" width="9.5703125" style="223" bestFit="1" customWidth="1"/>
    <col min="89" max="89" width="8.7109375" style="223" bestFit="1" customWidth="1"/>
    <col min="90" max="90" width="8.7109375" style="223" customWidth="1"/>
    <col min="91" max="92" width="10.85546875" style="223" bestFit="1" customWidth="1"/>
    <col min="93" max="93" width="9.5703125" style="223" bestFit="1" customWidth="1"/>
    <col min="94" max="95" width="7.85546875" style="223" bestFit="1" customWidth="1"/>
    <col min="96" max="99" width="9.5703125" style="223" customWidth="1"/>
    <col min="100" max="100" width="1.7109375" style="223" customWidth="1"/>
    <col min="101" max="101" width="1.7109375" style="139" customWidth="1"/>
    <col min="102" max="102" width="8.7109375" style="157" customWidth="1"/>
    <col min="103" max="103" width="27.28515625" style="157" customWidth="1"/>
    <col min="104" max="104" width="4.5703125" style="157" customWidth="1"/>
    <col min="105" max="105" width="5.7109375" style="157" customWidth="1"/>
    <col min="106" max="106" width="13.5703125" style="157" customWidth="1"/>
    <col min="107" max="16384" width="9.28515625" style="35"/>
  </cols>
  <sheetData>
    <row r="1" spans="1:107" x14ac:dyDescent="0.2">
      <c r="A1" s="217"/>
      <c r="B1" s="218"/>
      <c r="C1" s="218"/>
      <c r="D1" s="218"/>
      <c r="E1" s="218"/>
      <c r="F1" s="167"/>
      <c r="G1" s="168"/>
      <c r="O1" s="125" t="s">
        <v>743</v>
      </c>
      <c r="P1" s="125"/>
      <c r="Q1" s="125"/>
      <c r="R1" s="125"/>
      <c r="S1" s="125"/>
      <c r="T1" s="125"/>
      <c r="AJ1" s="128" t="s">
        <v>881</v>
      </c>
      <c r="CE1" s="240"/>
      <c r="CF1" s="241"/>
      <c r="CG1" s="241"/>
      <c r="CH1" s="241"/>
      <c r="CI1" s="241"/>
      <c r="CJ1" s="241"/>
      <c r="CK1" s="241"/>
      <c r="CL1" s="241"/>
      <c r="CM1" s="242"/>
      <c r="CN1" s="242"/>
      <c r="CO1" s="242"/>
      <c r="CP1" s="242"/>
      <c r="CQ1" s="242"/>
      <c r="CR1" s="242"/>
      <c r="CS1" s="242"/>
      <c r="CT1" s="242"/>
      <c r="CU1" s="242"/>
      <c r="CV1" s="242"/>
    </row>
    <row r="2" spans="1:107" x14ac:dyDescent="0.2">
      <c r="A2" s="219"/>
      <c r="B2" s="189"/>
      <c r="C2" s="189"/>
      <c r="D2" s="189"/>
      <c r="E2" s="189"/>
      <c r="F2" s="169"/>
      <c r="G2" s="170"/>
      <c r="I2" s="125" t="s">
        <v>748</v>
      </c>
      <c r="J2" s="125"/>
      <c r="K2" s="125"/>
      <c r="L2" s="125"/>
      <c r="M2" s="125"/>
      <c r="N2" s="125"/>
      <c r="O2" s="48" t="s">
        <v>790</v>
      </c>
      <c r="P2" s="126" t="s">
        <v>783</v>
      </c>
      <c r="Q2" s="126" t="s">
        <v>788</v>
      </c>
      <c r="R2" s="126" t="s">
        <v>784</v>
      </c>
      <c r="S2" s="126" t="s">
        <v>786</v>
      </c>
      <c r="T2" s="126" t="s">
        <v>785</v>
      </c>
      <c r="U2" s="125" t="s">
        <v>726</v>
      </c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64"/>
      <c r="AU2" s="125" t="s">
        <v>768</v>
      </c>
      <c r="AV2" s="125"/>
      <c r="AW2" s="125"/>
      <c r="AX2" s="125"/>
      <c r="AY2" s="125"/>
      <c r="AZ2" s="125"/>
      <c r="BA2" s="125"/>
      <c r="BB2" s="125"/>
      <c r="BC2" s="125"/>
      <c r="BD2" s="125"/>
      <c r="BI2" s="125" t="s">
        <v>809</v>
      </c>
      <c r="BJ2" s="125"/>
      <c r="BK2" s="125"/>
      <c r="BL2" s="125"/>
      <c r="BR2" s="125" t="s">
        <v>781</v>
      </c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222"/>
      <c r="CW2" s="164"/>
    </row>
    <row r="3" spans="1:107" x14ac:dyDescent="0.2">
      <c r="A3" s="215"/>
      <c r="B3" s="188"/>
      <c r="C3" s="189"/>
      <c r="D3" s="220"/>
      <c r="E3" s="189"/>
      <c r="F3" s="189"/>
      <c r="G3" s="216"/>
      <c r="H3" s="128" t="s">
        <v>796</v>
      </c>
      <c r="I3" s="48" t="s">
        <v>795</v>
      </c>
      <c r="J3" s="48" t="s">
        <v>794</v>
      </c>
      <c r="K3" s="48" t="s">
        <v>752</v>
      </c>
      <c r="L3" s="48" t="s">
        <v>793</v>
      </c>
      <c r="M3" s="48" t="s">
        <v>792</v>
      </c>
      <c r="N3" s="48" t="s">
        <v>791</v>
      </c>
      <c r="U3" s="127" t="s">
        <v>783</v>
      </c>
      <c r="V3" s="127" t="s">
        <v>783</v>
      </c>
      <c r="W3" s="127" t="s">
        <v>783</v>
      </c>
      <c r="X3" s="126" t="s">
        <v>788</v>
      </c>
      <c r="Y3" s="126" t="s">
        <v>788</v>
      </c>
      <c r="Z3" s="126" t="s">
        <v>788</v>
      </c>
      <c r="AA3" s="127" t="s">
        <v>784</v>
      </c>
      <c r="AB3" s="127" t="s">
        <v>784</v>
      </c>
      <c r="AC3" s="127" t="s">
        <v>784</v>
      </c>
      <c r="AD3" s="126" t="s">
        <v>786</v>
      </c>
      <c r="AE3" s="126" t="s">
        <v>786</v>
      </c>
      <c r="AF3" s="126" t="s">
        <v>786</v>
      </c>
      <c r="AG3" s="127" t="s">
        <v>785</v>
      </c>
      <c r="AH3" s="127" t="s">
        <v>785</v>
      </c>
      <c r="AI3" s="127" t="s">
        <v>785</v>
      </c>
      <c r="AK3" s="125" t="s">
        <v>805</v>
      </c>
      <c r="AL3" s="125"/>
      <c r="AM3" s="125"/>
      <c r="AN3" s="126" t="s">
        <v>806</v>
      </c>
      <c r="AO3" s="126"/>
      <c r="AP3" s="126"/>
      <c r="AQ3" s="128" t="s">
        <v>819</v>
      </c>
      <c r="AR3" s="128" t="s">
        <v>807</v>
      </c>
      <c r="AS3" s="128" t="s">
        <v>820</v>
      </c>
      <c r="AT3" s="128" t="s">
        <v>808</v>
      </c>
      <c r="AU3" s="48" t="s">
        <v>817</v>
      </c>
      <c r="AV3" s="48" t="s">
        <v>818</v>
      </c>
      <c r="AW3" s="48" t="s">
        <v>817</v>
      </c>
      <c r="AX3" s="48" t="s">
        <v>818</v>
      </c>
      <c r="AY3" s="48" t="s">
        <v>817</v>
      </c>
      <c r="AZ3" s="48" t="s">
        <v>818</v>
      </c>
      <c r="BA3" s="48" t="s">
        <v>817</v>
      </c>
      <c r="BB3" s="48" t="s">
        <v>818</v>
      </c>
      <c r="BC3" s="48" t="s">
        <v>817</v>
      </c>
      <c r="BD3" s="48" t="s">
        <v>818</v>
      </c>
      <c r="BE3" s="125" t="s">
        <v>810</v>
      </c>
      <c r="BF3" s="125"/>
      <c r="BG3" s="125"/>
      <c r="BH3" s="125"/>
      <c r="BI3" s="48" t="s">
        <v>795</v>
      </c>
      <c r="BJ3" s="48" t="s">
        <v>751</v>
      </c>
      <c r="BK3" s="48" t="s">
        <v>752</v>
      </c>
      <c r="BL3" s="48" t="s">
        <v>789</v>
      </c>
      <c r="BM3" s="125" t="s">
        <v>811</v>
      </c>
      <c r="BN3" s="125"/>
      <c r="BO3" s="125"/>
      <c r="BP3" s="125"/>
      <c r="BQ3" s="125"/>
      <c r="BR3" s="48" t="s">
        <v>751</v>
      </c>
      <c r="BS3" s="48" t="s">
        <v>752</v>
      </c>
      <c r="BT3" s="48" t="s">
        <v>789</v>
      </c>
      <c r="BU3" s="48" t="s">
        <v>751</v>
      </c>
      <c r="BV3" s="48" t="s">
        <v>752</v>
      </c>
      <c r="BW3" s="48" t="s">
        <v>789</v>
      </c>
      <c r="BX3" s="48" t="s">
        <v>751</v>
      </c>
      <c r="BY3" s="48" t="s">
        <v>752</v>
      </c>
      <c r="BZ3" s="48" t="s">
        <v>789</v>
      </c>
      <c r="CA3" s="48" t="s">
        <v>751</v>
      </c>
      <c r="CB3" s="48" t="s">
        <v>752</v>
      </c>
      <c r="CC3" s="131" t="s">
        <v>789</v>
      </c>
      <c r="CH3" s="251" t="s">
        <v>959</v>
      </c>
      <c r="CI3" s="251"/>
      <c r="CJ3" s="251"/>
      <c r="CK3" s="222" t="s">
        <v>884</v>
      </c>
      <c r="CL3" s="222"/>
      <c r="CM3" s="222"/>
      <c r="CN3" s="222"/>
      <c r="CO3" s="222"/>
      <c r="CP3" s="224"/>
      <c r="CQ3" s="224"/>
      <c r="CR3" s="224"/>
      <c r="CS3" s="224"/>
      <c r="CT3" s="224"/>
      <c r="CU3" s="224"/>
    </row>
    <row r="4" spans="1:107" x14ac:dyDescent="0.2">
      <c r="A4" s="214"/>
      <c r="B4" s="221"/>
      <c r="C4" s="221"/>
      <c r="D4" s="221"/>
      <c r="E4" s="187"/>
      <c r="F4" s="187"/>
      <c r="G4" s="190"/>
      <c r="P4" s="126"/>
      <c r="Q4" s="126"/>
      <c r="R4" s="126"/>
      <c r="S4" s="126"/>
      <c r="T4" s="126"/>
      <c r="U4" s="48" t="s">
        <v>794</v>
      </c>
      <c r="V4" s="48" t="s">
        <v>752</v>
      </c>
      <c r="W4" s="48" t="s">
        <v>789</v>
      </c>
      <c r="X4" s="48" t="s">
        <v>794</v>
      </c>
      <c r="Y4" s="48" t="s">
        <v>752</v>
      </c>
      <c r="Z4" s="48" t="s">
        <v>789</v>
      </c>
      <c r="AA4" s="48" t="s">
        <v>794</v>
      </c>
      <c r="AB4" s="48" t="s">
        <v>752</v>
      </c>
      <c r="AC4" s="48" t="s">
        <v>789</v>
      </c>
      <c r="AD4" s="48" t="s">
        <v>794</v>
      </c>
      <c r="AE4" s="48" t="s">
        <v>752</v>
      </c>
      <c r="AF4" s="48" t="s">
        <v>789</v>
      </c>
      <c r="AG4" s="48" t="s">
        <v>794</v>
      </c>
      <c r="AH4" s="48" t="s">
        <v>752</v>
      </c>
      <c r="AI4" s="48" t="s">
        <v>789</v>
      </c>
      <c r="AK4" s="48" t="s">
        <v>802</v>
      </c>
      <c r="AL4" s="48" t="s">
        <v>803</v>
      </c>
      <c r="AM4" s="48" t="s">
        <v>804</v>
      </c>
      <c r="AN4" s="128" t="s">
        <v>802</v>
      </c>
      <c r="AO4" s="128" t="s">
        <v>803</v>
      </c>
      <c r="AP4" s="128" t="s">
        <v>804</v>
      </c>
      <c r="AU4" s="125" t="s">
        <v>783</v>
      </c>
      <c r="AV4" s="125"/>
      <c r="AW4" s="129" t="s">
        <v>788</v>
      </c>
      <c r="AX4" s="129"/>
      <c r="AY4" s="125" t="s">
        <v>784</v>
      </c>
      <c r="AZ4" s="125"/>
      <c r="BA4" s="129" t="s">
        <v>786</v>
      </c>
      <c r="BB4" s="129"/>
      <c r="BC4" s="125" t="s">
        <v>785</v>
      </c>
      <c r="BD4" s="125"/>
      <c r="BE4" s="48" t="s">
        <v>795</v>
      </c>
      <c r="BF4" s="48" t="s">
        <v>751</v>
      </c>
      <c r="BG4" s="48" t="s">
        <v>752</v>
      </c>
      <c r="BH4" s="48" t="s">
        <v>789</v>
      </c>
      <c r="BM4" s="48" t="s">
        <v>812</v>
      </c>
      <c r="BN4" s="48" t="s">
        <v>813</v>
      </c>
      <c r="BO4" s="48" t="s">
        <v>814</v>
      </c>
      <c r="BP4" s="48" t="s">
        <v>815</v>
      </c>
      <c r="BQ4" s="48" t="s">
        <v>816</v>
      </c>
      <c r="BR4" s="125" t="s">
        <v>813</v>
      </c>
      <c r="BS4" s="125"/>
      <c r="BT4" s="125"/>
      <c r="BU4" s="129" t="s">
        <v>814</v>
      </c>
      <c r="BV4" s="129"/>
      <c r="BW4" s="129"/>
      <c r="BX4" s="125" t="s">
        <v>815</v>
      </c>
      <c r="BY4" s="125"/>
      <c r="BZ4" s="125"/>
      <c r="CA4" s="129" t="s">
        <v>816</v>
      </c>
      <c r="CB4" s="129"/>
      <c r="CC4" s="224"/>
      <c r="CD4" s="133"/>
      <c r="CE4" s="133"/>
      <c r="CF4" s="133" t="s">
        <v>909</v>
      </c>
      <c r="CH4" s="225" t="s">
        <v>793</v>
      </c>
      <c r="CI4" s="225" t="s">
        <v>792</v>
      </c>
      <c r="CJ4" s="225" t="s">
        <v>791</v>
      </c>
      <c r="CK4" s="226" t="s">
        <v>783</v>
      </c>
      <c r="CL4" s="226" t="s">
        <v>788</v>
      </c>
      <c r="CM4" s="226" t="s">
        <v>784</v>
      </c>
      <c r="CN4" s="226" t="s">
        <v>786</v>
      </c>
      <c r="CO4" s="226" t="s">
        <v>785</v>
      </c>
      <c r="CP4" s="225" t="s">
        <v>953</v>
      </c>
      <c r="CQ4" s="225" t="s">
        <v>954</v>
      </c>
      <c r="CR4" s="225" t="s">
        <v>955</v>
      </c>
      <c r="CS4" s="225" t="s">
        <v>956</v>
      </c>
      <c r="CT4" s="225" t="s">
        <v>957</v>
      </c>
      <c r="CU4" s="225" t="s">
        <v>958</v>
      </c>
    </row>
    <row r="5" spans="1:107" s="36" customFormat="1" x14ac:dyDescent="0.2">
      <c r="A5" s="113" t="s">
        <v>880</v>
      </c>
      <c r="B5" s="113" t="s">
        <v>680</v>
      </c>
      <c r="C5" s="113" t="s">
        <v>828</v>
      </c>
      <c r="D5" s="156" t="s">
        <v>787</v>
      </c>
      <c r="E5" s="156"/>
      <c r="F5" s="114" t="s">
        <v>570</v>
      </c>
      <c r="G5" s="113" t="s">
        <v>778</v>
      </c>
      <c r="H5" s="48" t="s">
        <v>606</v>
      </c>
      <c r="I5" s="48" t="s">
        <v>607</v>
      </c>
      <c r="J5" s="48" t="s">
        <v>608</v>
      </c>
      <c r="K5" s="48" t="s">
        <v>609</v>
      </c>
      <c r="L5" s="48" t="s">
        <v>610</v>
      </c>
      <c r="M5" s="48" t="s">
        <v>611</v>
      </c>
      <c r="N5" s="48" t="s">
        <v>612</v>
      </c>
      <c r="O5" s="48" t="s">
        <v>613</v>
      </c>
      <c r="P5" s="48" t="s">
        <v>614</v>
      </c>
      <c r="Q5" s="48" t="s">
        <v>615</v>
      </c>
      <c r="R5" s="48" t="s">
        <v>616</v>
      </c>
      <c r="S5" s="48" t="s">
        <v>617</v>
      </c>
      <c r="T5" s="48" t="s">
        <v>618</v>
      </c>
      <c r="U5" s="48" t="s">
        <v>619</v>
      </c>
      <c r="V5" s="48" t="s">
        <v>620</v>
      </c>
      <c r="W5" s="48" t="s">
        <v>621</v>
      </c>
      <c r="X5" s="48" t="s">
        <v>622</v>
      </c>
      <c r="Y5" s="48" t="s">
        <v>623</v>
      </c>
      <c r="Z5" s="48" t="s">
        <v>624</v>
      </c>
      <c r="AA5" s="48" t="s">
        <v>625</v>
      </c>
      <c r="AB5" s="48" t="s">
        <v>626</v>
      </c>
      <c r="AC5" s="48" t="s">
        <v>627</v>
      </c>
      <c r="AD5" s="48" t="s">
        <v>628</v>
      </c>
      <c r="AE5" s="48" t="s">
        <v>629</v>
      </c>
      <c r="AF5" s="48" t="s">
        <v>630</v>
      </c>
      <c r="AG5" s="48" t="s">
        <v>631</v>
      </c>
      <c r="AH5" s="48" t="s">
        <v>632</v>
      </c>
      <c r="AI5" s="48" t="s">
        <v>633</v>
      </c>
      <c r="AJ5" s="48" t="s">
        <v>634</v>
      </c>
      <c r="AK5" s="48" t="s">
        <v>635</v>
      </c>
      <c r="AL5" s="48" t="s">
        <v>636</v>
      </c>
      <c r="AM5" s="48" t="s">
        <v>637</v>
      </c>
      <c r="AN5" s="48" t="s">
        <v>638</v>
      </c>
      <c r="AO5" s="48" t="s">
        <v>639</v>
      </c>
      <c r="AP5" s="48" t="s">
        <v>640</v>
      </c>
      <c r="AQ5" s="48" t="s">
        <v>641</v>
      </c>
      <c r="AR5" s="48" t="s">
        <v>642</v>
      </c>
      <c r="AS5" s="48" t="s">
        <v>643</v>
      </c>
      <c r="AT5" s="48" t="s">
        <v>644</v>
      </c>
      <c r="AU5" s="48" t="s">
        <v>645</v>
      </c>
      <c r="AV5" s="48" t="s">
        <v>646</v>
      </c>
      <c r="AW5" s="48" t="s">
        <v>647</v>
      </c>
      <c r="AX5" s="48" t="s">
        <v>648</v>
      </c>
      <c r="AY5" s="48" t="s">
        <v>649</v>
      </c>
      <c r="AZ5" s="48" t="s">
        <v>650</v>
      </c>
      <c r="BA5" s="48" t="s">
        <v>651</v>
      </c>
      <c r="BB5" s="48" t="s">
        <v>652</v>
      </c>
      <c r="BC5" s="48" t="s">
        <v>653</v>
      </c>
      <c r="BD5" s="48" t="s">
        <v>654</v>
      </c>
      <c r="BE5" s="48" t="s">
        <v>655</v>
      </c>
      <c r="BF5" s="48" t="s">
        <v>656</v>
      </c>
      <c r="BG5" s="48" t="s">
        <v>657</v>
      </c>
      <c r="BH5" s="48" t="s">
        <v>658</v>
      </c>
      <c r="BI5" s="48" t="s">
        <v>659</v>
      </c>
      <c r="BJ5" s="48" t="s">
        <v>660</v>
      </c>
      <c r="BK5" s="48" t="s">
        <v>661</v>
      </c>
      <c r="BL5" s="48" t="s">
        <v>662</v>
      </c>
      <c r="BM5" s="48" t="s">
        <v>663</v>
      </c>
      <c r="BN5" s="48" t="s">
        <v>664</v>
      </c>
      <c r="BO5" s="48" t="s">
        <v>665</v>
      </c>
      <c r="BP5" s="48" t="s">
        <v>666</v>
      </c>
      <c r="BQ5" s="48" t="s">
        <v>667</v>
      </c>
      <c r="BR5" s="48" t="s">
        <v>668</v>
      </c>
      <c r="BS5" s="48" t="s">
        <v>669</v>
      </c>
      <c r="BT5" s="48" t="s">
        <v>670</v>
      </c>
      <c r="BU5" s="48" t="s">
        <v>671</v>
      </c>
      <c r="BV5" s="48" t="s">
        <v>672</v>
      </c>
      <c r="BW5" s="48" t="s">
        <v>673</v>
      </c>
      <c r="BX5" s="48" t="s">
        <v>674</v>
      </c>
      <c r="BY5" s="48" t="s">
        <v>675</v>
      </c>
      <c r="BZ5" s="48" t="s">
        <v>676</v>
      </c>
      <c r="CA5" s="48" t="s">
        <v>677</v>
      </c>
      <c r="CB5" s="48" t="s">
        <v>678</v>
      </c>
      <c r="CC5" s="131" t="s">
        <v>679</v>
      </c>
      <c r="CD5" s="131" t="s">
        <v>828</v>
      </c>
      <c r="CE5" s="131" t="s">
        <v>680</v>
      </c>
      <c r="CF5" s="131" t="s">
        <v>910</v>
      </c>
      <c r="CG5" s="226" t="s">
        <v>801</v>
      </c>
      <c r="CH5" s="250" t="str">
        <f>CH4&amp;".Prod"</f>
        <v>50th.Prod</v>
      </c>
      <c r="CI5" s="250" t="str">
        <f t="shared" ref="CI5:CU5" si="0">CI4&amp;".Prod"</f>
        <v>95th.Prod</v>
      </c>
      <c r="CJ5" s="250" t="str">
        <f t="shared" si="0"/>
        <v>99th.Prod</v>
      </c>
      <c r="CK5" s="250" t="str">
        <f t="shared" si="0"/>
        <v>C1.Prod</v>
      </c>
      <c r="CL5" s="250" t="str">
        <f t="shared" si="0"/>
        <v>C1T.Prod</v>
      </c>
      <c r="CM5" s="250" t="str">
        <f t="shared" si="0"/>
        <v>C2.Prod</v>
      </c>
      <c r="CN5" s="250" t="str">
        <f t="shared" si="0"/>
        <v>C3.Prod</v>
      </c>
      <c r="CO5" s="250" t="str">
        <f t="shared" si="0"/>
        <v>C4.Prod</v>
      </c>
      <c r="CP5" s="250" t="str">
        <f t="shared" si="0"/>
        <v>CPR.Prod</v>
      </c>
      <c r="CQ5" s="250" t="str">
        <f t="shared" si="0"/>
        <v>NoC.Prod</v>
      </c>
      <c r="CR5" s="250" t="str">
        <f t="shared" si="0"/>
        <v>HCP1.Prod</v>
      </c>
      <c r="CS5" s="250" t="str">
        <f t="shared" si="0"/>
        <v>HCP2.Prod</v>
      </c>
      <c r="CT5" s="250" t="str">
        <f t="shared" si="0"/>
        <v>HCP3.Prod</v>
      </c>
      <c r="CU5" s="250" t="str">
        <f t="shared" si="0"/>
        <v>HCP4.Prod</v>
      </c>
      <c r="CV5" s="226"/>
      <c r="CW5" s="140"/>
      <c r="CX5" s="244"/>
      <c r="CY5" s="245"/>
      <c r="CZ5" s="245"/>
      <c r="DA5" s="245"/>
      <c r="DB5" s="245"/>
      <c r="DC5" s="246"/>
    </row>
    <row r="6" spans="1:107" s="37" customFormat="1" x14ac:dyDescent="0.2">
      <c r="A6" s="152" t="str">
        <f t="shared" ref="A6:A11" si="1">B6&amp;C6&amp;D6</f>
        <v>2017-18AUGUSTEng</v>
      </c>
      <c r="B6" s="114" t="s">
        <v>681</v>
      </c>
      <c r="C6" s="35" t="s">
        <v>682</v>
      </c>
      <c r="D6" s="35" t="s">
        <v>719</v>
      </c>
      <c r="E6" s="35"/>
      <c r="F6" s="153" t="str">
        <f t="shared" ref="F6:F13" si="2">D6</f>
        <v>Eng</v>
      </c>
      <c r="G6" s="35"/>
      <c r="H6" s="154">
        <f t="shared" ref="H6:J19" si="3">SUMIFS(H$97:H$10050,$B$97:$B$10050,$B6,$C$97:$C$10050,$C6)</f>
        <v>177540</v>
      </c>
      <c r="I6" s="154">
        <f t="shared" si="3"/>
        <v>141028</v>
      </c>
      <c r="J6" s="154">
        <f t="shared" si="3"/>
        <v>1796993</v>
      </c>
      <c r="K6" s="151">
        <f>IFERROR(J6/I6,"-")</f>
        <v>12.742100859403806</v>
      </c>
      <c r="L6" s="154">
        <f>IFERROR(CH6/I6,"-")</f>
        <v>1.462291176220325</v>
      </c>
      <c r="M6" s="154">
        <f>IFERROR(CI6/I6,"-")</f>
        <v>69.80023825056017</v>
      </c>
      <c r="N6" s="154">
        <f>IFERROR(CJ6/I6,"-")</f>
        <v>157.69546473040813</v>
      </c>
      <c r="O6" s="154">
        <f t="shared" ref="O6:U19" si="4">SUMIFS(O$97:O$10050,$B$97:$B$10050,$B6,$C$97:$C$10050,$C6)</f>
        <v>58813</v>
      </c>
      <c r="P6" s="154">
        <f t="shared" si="4"/>
        <v>10233</v>
      </c>
      <c r="Q6" s="154">
        <f t="shared" si="4"/>
        <v>6931</v>
      </c>
      <c r="R6" s="154">
        <f t="shared" si="4"/>
        <v>67946</v>
      </c>
      <c r="S6" s="154">
        <f t="shared" si="4"/>
        <v>32227</v>
      </c>
      <c r="T6" s="154">
        <f t="shared" si="4"/>
        <v>2610</v>
      </c>
      <c r="U6" s="154">
        <f t="shared" si="4"/>
        <v>5671240</v>
      </c>
      <c r="V6" s="154">
        <f>IFERROR(U6/P6,"-")</f>
        <v>554.2108863480895</v>
      </c>
      <c r="W6" s="154">
        <f>IFERROR(CK6/P6,"-")</f>
        <v>911.54177660510118</v>
      </c>
      <c r="X6" s="154">
        <f t="shared" ref="X6:X19" si="5">SUMIFS(X$97:X$10050,$B$97:$B$10050,$B6,$C$97:$C$10050,$C6)</f>
        <v>7047501</v>
      </c>
      <c r="Y6" s="154">
        <f>IFERROR(X6/Q6,"-")</f>
        <v>1016.8086856153514</v>
      </c>
      <c r="Z6" s="154">
        <f>IFERROR(CL6/Q6,"-")</f>
        <v>2099.0787765113259</v>
      </c>
      <c r="AA6" s="154">
        <f t="shared" ref="AA6:AA19" si="6">SUMIFS(AA$97:AA$10050,$B$97:$B$10050,$B6,$C$97:$C$10050,$C6)</f>
        <v>97514559</v>
      </c>
      <c r="AB6" s="154">
        <f>IFERROR(AA6/R6,"-")</f>
        <v>1435.1773319989404</v>
      </c>
      <c r="AC6" s="154">
        <f>IFERROR(CM6/R6,"-")</f>
        <v>3188.7395873193418</v>
      </c>
      <c r="AD6" s="154">
        <f t="shared" ref="AD6:AD19" si="7">SUMIFS(AD$97:AD$10050,$B$97:$B$10050,$B6,$C$97:$C$10050,$C6)</f>
        <v>98017154</v>
      </c>
      <c r="AE6" s="154">
        <f>IFERROR(AD6/S6,"-")</f>
        <v>3041.4607006547303</v>
      </c>
      <c r="AF6" s="154">
        <f>IFERROR(CN6/S6,"-")</f>
        <v>7084.7289229528033</v>
      </c>
      <c r="AG6" s="154">
        <f t="shared" ref="AG6:AG19" si="8">SUMIFS(AG$97:AG$10050,$B$97:$B$10050,$B6,$C$97:$C$10050,$C6)</f>
        <v>12750030</v>
      </c>
      <c r="AH6" s="154">
        <f>IFERROR(AG6/T6,"-")</f>
        <v>4885.0689655172409</v>
      </c>
      <c r="AI6" s="154">
        <f>IFERROR(CO6/T6,"-")</f>
        <v>9168.8704980842904</v>
      </c>
      <c r="AJ6" s="154">
        <f t="shared" ref="AJ6:AS19" si="9">SUMIFS(AJ$97:AJ$10050,$B$97:$B$10050,$B6,$C$97:$C$10050,$C6)</f>
        <v>6083</v>
      </c>
      <c r="AK6" s="154">
        <f t="shared" si="9"/>
        <v>0</v>
      </c>
      <c r="AL6" s="154">
        <f t="shared" si="9"/>
        <v>2714</v>
      </c>
      <c r="AM6" s="154">
        <f t="shared" si="9"/>
        <v>7</v>
      </c>
      <c r="AN6" s="154">
        <f t="shared" si="9"/>
        <v>0</v>
      </c>
      <c r="AO6" s="154">
        <f t="shared" si="9"/>
        <v>3369</v>
      </c>
      <c r="AP6" s="154">
        <f t="shared" si="9"/>
        <v>13</v>
      </c>
      <c r="AQ6" s="154">
        <f t="shared" si="9"/>
        <v>83929</v>
      </c>
      <c r="AR6" s="154">
        <f t="shared" si="9"/>
        <v>6359</v>
      </c>
      <c r="AS6" s="154">
        <f t="shared" si="9"/>
        <v>32972</v>
      </c>
      <c r="AT6" s="154">
        <f t="shared" ref="AT6:BF19" si="10">SUMIFS(AT$97:AT$10050,$B$97:$B$10050,$B6,$C$97:$C$10050,$C6)</f>
        <v>123260</v>
      </c>
      <c r="AU6" s="154">
        <f t="shared" si="10"/>
        <v>20104</v>
      </c>
      <c r="AV6" s="154">
        <f t="shared" si="10"/>
        <v>17128</v>
      </c>
      <c r="AW6" s="154">
        <f t="shared" si="10"/>
        <v>13795</v>
      </c>
      <c r="AX6" s="154">
        <f t="shared" si="10"/>
        <v>11999</v>
      </c>
      <c r="AY6" s="154">
        <f t="shared" si="10"/>
        <v>91224</v>
      </c>
      <c r="AZ6" s="154">
        <f t="shared" si="10"/>
        <v>79198</v>
      </c>
      <c r="BA6" s="154">
        <f t="shared" si="10"/>
        <v>44629</v>
      </c>
      <c r="BB6" s="154">
        <f t="shared" si="10"/>
        <v>35656</v>
      </c>
      <c r="BC6" s="154">
        <f t="shared" si="10"/>
        <v>3683</v>
      </c>
      <c r="BD6" s="154">
        <f t="shared" si="10"/>
        <v>2840</v>
      </c>
      <c r="BE6" s="151">
        <f t="shared" si="10"/>
        <v>0</v>
      </c>
      <c r="BF6" s="151">
        <f t="shared" si="10"/>
        <v>0</v>
      </c>
      <c r="BG6" s="151" t="str">
        <f>IFERROR(BF6/BE6,"-")</f>
        <v>-</v>
      </c>
      <c r="BH6" s="151" t="str">
        <f>IFERROR(CP6/BE6,"-")</f>
        <v>-</v>
      </c>
      <c r="BI6" s="151">
        <f t="shared" ref="BI6:BJ19" si="11">SUMIFS(BI$97:BI$10050,$B$97:$B$10050,$B6,$C$97:$C$10050,$C6)</f>
        <v>1355</v>
      </c>
      <c r="BJ6" s="151">
        <f t="shared" si="11"/>
        <v>55934</v>
      </c>
      <c r="BK6" s="151">
        <f>IFERROR(BJ6/BI6,"-")</f>
        <v>41.27970479704797</v>
      </c>
      <c r="BL6" s="151">
        <f>IFERROR(CQ6/BI6,"-")</f>
        <v>94</v>
      </c>
      <c r="BM6" s="151">
        <f t="shared" ref="BM6:BR19" si="12">SUMIFS(BM$97:BM$10050,$B$97:$B$10050,$B6,$C$97:$C$10050,$C6)</f>
        <v>192</v>
      </c>
      <c r="BN6" s="151">
        <f t="shared" si="12"/>
        <v>3672</v>
      </c>
      <c r="BO6" s="151">
        <f t="shared" si="12"/>
        <v>2375</v>
      </c>
      <c r="BP6" s="151">
        <f t="shared" si="12"/>
        <v>108</v>
      </c>
      <c r="BQ6" s="151">
        <f t="shared" si="12"/>
        <v>2594</v>
      </c>
      <c r="BR6" s="151">
        <f t="shared" si="12"/>
        <v>17031323</v>
      </c>
      <c r="BS6" s="151">
        <f>IFERROR(BR6/BN6,"-")</f>
        <v>4638.1598583877994</v>
      </c>
      <c r="BT6" s="151">
        <f>IFERROR(CR6/BN6,"-")</f>
        <v>9120.5343137254895</v>
      </c>
      <c r="BU6" s="151">
        <f t="shared" ref="BU6:BU19" si="13">SUMIFS(BU$97:BU$10050,$B$97:$B$10050,$B6,$C$97:$C$10050,$C6)</f>
        <v>14233134</v>
      </c>
      <c r="BV6" s="151">
        <f>IFERROR(BU6/BO6,"-")</f>
        <v>5992.8985263157892</v>
      </c>
      <c r="BW6" s="151">
        <f>IFERROR(CS6/BO6,"-")</f>
        <v>11510.613052631579</v>
      </c>
      <c r="BX6" s="151">
        <f t="shared" ref="BX6:BX19" si="14">SUMIFS(BX$97:BX$10050,$B$97:$B$10050,$B6,$C$97:$C$10050,$C6)</f>
        <v>651465</v>
      </c>
      <c r="BY6" s="151">
        <f>IFERROR(BX6/BP6,"-")</f>
        <v>6032.083333333333</v>
      </c>
      <c r="BZ6" s="151">
        <f>IFERROR(CT6/BP6,"-")</f>
        <v>12612.185185185184</v>
      </c>
      <c r="CA6" s="151">
        <f t="shared" ref="CA6:CA19" si="15">SUMIFS(CA$97:CA$10050,$B$97:$B$10050,$B6,$C$97:$C$10050,$C6)</f>
        <v>25291867</v>
      </c>
      <c r="CB6" s="151">
        <f>IFERROR(CA6/BQ6,"-")</f>
        <v>9750.1414803392436</v>
      </c>
      <c r="CC6" s="155">
        <f>IFERROR(CU6/BQ6,"-")</f>
        <v>18656.91634541249</v>
      </c>
      <c r="CD6" s="155">
        <f t="shared" ref="CD6:CD14" si="16">MONTH(1&amp;C6)</f>
        <v>8</v>
      </c>
      <c r="CE6" s="227">
        <f>LEFT($B6,4)+IF(CD6&lt;4,1,0)</f>
        <v>2017</v>
      </c>
      <c r="CF6" s="228">
        <f>DATE($CE6,$CD6,1)</f>
        <v>42948</v>
      </c>
      <c r="CG6" s="229">
        <f>DAY(DATE($CE6,$CD6+1,1)-1)</f>
        <v>31</v>
      </c>
      <c r="CH6" s="155">
        <f t="shared" ref="CH6:CU19" si="17">SUMIFS(CH$97:CH$10050,$B$97:$B$10050,$B6,$C$97:$C$10050,$C6)</f>
        <v>206224</v>
      </c>
      <c r="CI6" s="155">
        <f t="shared" si="17"/>
        <v>9843788</v>
      </c>
      <c r="CJ6" s="155">
        <f t="shared" si="17"/>
        <v>22239476</v>
      </c>
      <c r="CK6" s="155">
        <f t="shared" si="17"/>
        <v>9327807</v>
      </c>
      <c r="CL6" s="155">
        <f t="shared" si="17"/>
        <v>14548715</v>
      </c>
      <c r="CM6" s="155">
        <f t="shared" si="17"/>
        <v>216662100</v>
      </c>
      <c r="CN6" s="155">
        <f t="shared" si="17"/>
        <v>228319559</v>
      </c>
      <c r="CO6" s="155">
        <f t="shared" si="17"/>
        <v>23930752</v>
      </c>
      <c r="CP6" s="155">
        <f t="shared" si="17"/>
        <v>0</v>
      </c>
      <c r="CQ6" s="155">
        <f t="shared" si="17"/>
        <v>127370</v>
      </c>
      <c r="CR6" s="155">
        <f t="shared" si="17"/>
        <v>33490602</v>
      </c>
      <c r="CS6" s="155">
        <f t="shared" si="17"/>
        <v>27337706</v>
      </c>
      <c r="CT6" s="155">
        <f t="shared" si="17"/>
        <v>1362116</v>
      </c>
      <c r="CU6" s="155">
        <f t="shared" si="17"/>
        <v>48396041</v>
      </c>
      <c r="CV6" s="230"/>
      <c r="CW6" s="141"/>
      <c r="CX6" s="159"/>
      <c r="CY6" s="159"/>
      <c r="CZ6" s="159"/>
      <c r="DA6" s="159"/>
      <c r="DB6" s="159"/>
    </row>
    <row r="7" spans="1:107" x14ac:dyDescent="0.2">
      <c r="A7" s="152" t="str">
        <f t="shared" si="1"/>
        <v>2017-18SEPTEMBEREng</v>
      </c>
      <c r="B7" s="114" t="str">
        <f t="shared" ref="B7:B18" si="18">IF($C7="April",LEFT($B6,4)+1&amp;"-"&amp;RIGHT($B6,2)+1,$B6)</f>
        <v>2017-18</v>
      </c>
      <c r="C7" s="35" t="s">
        <v>708</v>
      </c>
      <c r="D7" s="153" t="str">
        <f>D6</f>
        <v>Eng</v>
      </c>
      <c r="F7" s="153" t="str">
        <f t="shared" si="2"/>
        <v>Eng</v>
      </c>
      <c r="H7" s="154">
        <f t="shared" si="3"/>
        <v>379791</v>
      </c>
      <c r="I7" s="154">
        <f t="shared" si="3"/>
        <v>289824</v>
      </c>
      <c r="J7" s="154">
        <f t="shared" si="3"/>
        <v>6276073</v>
      </c>
      <c r="K7" s="151">
        <f t="shared" ref="K7:K10" si="19">IFERROR(J7/I7,"-")</f>
        <v>21.654773241691508</v>
      </c>
      <c r="L7" s="154">
        <f t="shared" ref="L7:L18" si="20">IFERROR(CH7/I7,"-")</f>
        <v>1.5673512200507895</v>
      </c>
      <c r="M7" s="154">
        <f t="shared" ref="M7:M18" si="21">IFERROR(CI7/I7,"-")</f>
        <v>72.138732472121006</v>
      </c>
      <c r="N7" s="154">
        <f t="shared" ref="N7:N18" si="22">IFERROR(CJ7/I7,"-")</f>
        <v>131.81478414486034</v>
      </c>
      <c r="O7" s="154">
        <f t="shared" si="4"/>
        <v>187539</v>
      </c>
      <c r="P7" s="154">
        <f t="shared" si="4"/>
        <v>25533</v>
      </c>
      <c r="Q7" s="154">
        <f t="shared" si="4"/>
        <v>18268</v>
      </c>
      <c r="R7" s="154">
        <f t="shared" si="4"/>
        <v>137472</v>
      </c>
      <c r="S7" s="154">
        <f t="shared" si="4"/>
        <v>74760</v>
      </c>
      <c r="T7" s="154">
        <f t="shared" si="4"/>
        <v>6076</v>
      </c>
      <c r="U7" s="154">
        <f t="shared" si="4"/>
        <v>12431963</v>
      </c>
      <c r="V7" s="154">
        <f t="shared" ref="V7:V70" si="23">IFERROR(U7/P7,"-")</f>
        <v>486.89785767438218</v>
      </c>
      <c r="W7" s="154">
        <f t="shared" ref="W7:W18" si="24">IFERROR(CK7/P7,"-")</f>
        <v>854.85916265225399</v>
      </c>
      <c r="X7" s="154">
        <f t="shared" si="5"/>
        <v>14055960</v>
      </c>
      <c r="Y7" s="154">
        <f t="shared" ref="Y7:Y70" si="25">IFERROR(X7/Q7,"-")</f>
        <v>769.43069848916139</v>
      </c>
      <c r="Z7" s="154">
        <f t="shared" ref="Z7:Z18" si="26">IFERROR(CL7/Q7,"-")</f>
        <v>1529.6206481278739</v>
      </c>
      <c r="AA7" s="154">
        <f t="shared" si="6"/>
        <v>181361290</v>
      </c>
      <c r="AB7" s="154">
        <f t="shared" ref="AB7:AB70" si="27">IFERROR(AA7/R7,"-")</f>
        <v>1319.2598492783984</v>
      </c>
      <c r="AC7" s="154">
        <f t="shared" ref="AC7:AC18" si="28">IFERROR(CM7/R7,"-")</f>
        <v>2808.3038582402237</v>
      </c>
      <c r="AD7" s="154">
        <f t="shared" si="7"/>
        <v>217735289</v>
      </c>
      <c r="AE7" s="154">
        <f t="shared" ref="AE7:AE10" si="29">IFERROR(AD7/S7,"-")</f>
        <v>2912.4570492241842</v>
      </c>
      <c r="AF7" s="154">
        <f t="shared" ref="AF7:AF18" si="30">IFERROR(CN7/S7,"-")</f>
        <v>6794.1942616372389</v>
      </c>
      <c r="AG7" s="154">
        <f t="shared" si="8"/>
        <v>28403391</v>
      </c>
      <c r="AH7" s="154">
        <f t="shared" ref="AH7:AH10" si="31">IFERROR(AG7/T7,"-")</f>
        <v>4674.685813034891</v>
      </c>
      <c r="AI7" s="154">
        <f t="shared" ref="AI7:AI18" si="32">IFERROR(CO7/T7,"-")</f>
        <v>9895.1808755760376</v>
      </c>
      <c r="AJ7" s="154">
        <f t="shared" si="9"/>
        <v>12705</v>
      </c>
      <c r="AK7" s="154">
        <f t="shared" si="9"/>
        <v>1967</v>
      </c>
      <c r="AL7" s="154">
        <f t="shared" si="9"/>
        <v>2531</v>
      </c>
      <c r="AM7" s="154">
        <f t="shared" si="9"/>
        <v>3533</v>
      </c>
      <c r="AN7" s="154">
        <f t="shared" si="9"/>
        <v>3022</v>
      </c>
      <c r="AO7" s="154">
        <f t="shared" si="9"/>
        <v>5185</v>
      </c>
      <c r="AP7" s="154">
        <f t="shared" si="9"/>
        <v>3165</v>
      </c>
      <c r="AQ7" s="154">
        <f t="shared" si="9"/>
        <v>172181</v>
      </c>
      <c r="AR7" s="154">
        <f t="shared" si="9"/>
        <v>15986</v>
      </c>
      <c r="AS7" s="154">
        <f t="shared" si="9"/>
        <v>73945</v>
      </c>
      <c r="AT7" s="154">
        <f t="shared" si="10"/>
        <v>262112</v>
      </c>
      <c r="AU7" s="154">
        <f t="shared" si="10"/>
        <v>51177</v>
      </c>
      <c r="AV7" s="154">
        <f t="shared" si="10"/>
        <v>41708</v>
      </c>
      <c r="AW7" s="154">
        <f t="shared" si="10"/>
        <v>36568</v>
      </c>
      <c r="AX7" s="154">
        <f t="shared" si="10"/>
        <v>30468</v>
      </c>
      <c r="AY7" s="154">
        <f t="shared" si="10"/>
        <v>192572</v>
      </c>
      <c r="AZ7" s="154">
        <f t="shared" si="10"/>
        <v>160052</v>
      </c>
      <c r="BA7" s="154">
        <f t="shared" si="10"/>
        <v>120562</v>
      </c>
      <c r="BB7" s="154">
        <f t="shared" si="10"/>
        <v>83556</v>
      </c>
      <c r="BC7" s="154">
        <f t="shared" si="10"/>
        <v>10654</v>
      </c>
      <c r="BD7" s="154">
        <f t="shared" si="10"/>
        <v>6695</v>
      </c>
      <c r="BE7" s="151">
        <f t="shared" si="10"/>
        <v>0</v>
      </c>
      <c r="BF7" s="151">
        <f t="shared" si="10"/>
        <v>0</v>
      </c>
      <c r="BG7" s="151" t="str">
        <f t="shared" ref="BG7:BG10" si="33">IFERROR(BF7/BE7,"-")</f>
        <v>-</v>
      </c>
      <c r="BH7" s="151" t="str">
        <f t="shared" ref="BH7:BH18" si="34">IFERROR(CP7/BE7,"-")</f>
        <v>-</v>
      </c>
      <c r="BI7" s="151">
        <f t="shared" si="11"/>
        <v>9322</v>
      </c>
      <c r="BJ7" s="151">
        <f t="shared" si="11"/>
        <v>424921</v>
      </c>
      <c r="BK7" s="151">
        <f t="shared" ref="BK7:BK10" si="35">IFERROR(BJ7/BI7,"-")</f>
        <v>45.582600300364732</v>
      </c>
      <c r="BL7" s="151">
        <f t="shared" ref="BL7:BL18" si="36">IFERROR(CQ7/BI7,"-")</f>
        <v>76.883930487019953</v>
      </c>
      <c r="BM7" s="151">
        <f t="shared" si="12"/>
        <v>547</v>
      </c>
      <c r="BN7" s="151">
        <f t="shared" si="12"/>
        <v>6097</v>
      </c>
      <c r="BO7" s="151">
        <f t="shared" si="12"/>
        <v>3917</v>
      </c>
      <c r="BP7" s="151">
        <f t="shared" si="12"/>
        <v>207</v>
      </c>
      <c r="BQ7" s="151">
        <f t="shared" si="12"/>
        <v>6073</v>
      </c>
      <c r="BR7" s="151">
        <f t="shared" si="12"/>
        <v>37685505</v>
      </c>
      <c r="BS7" s="151">
        <f t="shared" ref="BS7:BS70" si="37">IFERROR(BR7/BN7,"-")</f>
        <v>6180.9914712153522</v>
      </c>
      <c r="BT7" s="151">
        <f t="shared" ref="BT7:BT18" si="38">IFERROR(CR7/BN7,"-")</f>
        <v>13700.054453009678</v>
      </c>
      <c r="BU7" s="151">
        <f t="shared" si="13"/>
        <v>24502998</v>
      </c>
      <c r="BV7" s="151">
        <f t="shared" ref="BV7:BV10" si="39">IFERROR(BU7/BO7,"-")</f>
        <v>6255.5522083226961</v>
      </c>
      <c r="BW7" s="151">
        <f t="shared" ref="BW7:BW18" si="40">IFERROR(CS7/BO7,"-")</f>
        <v>12971.872861884094</v>
      </c>
      <c r="BX7" s="151">
        <f t="shared" si="14"/>
        <v>1209369</v>
      </c>
      <c r="BY7" s="151">
        <f t="shared" ref="BY7:BY10" si="41">IFERROR(BX7/BP7,"-")</f>
        <v>5842.36231884058</v>
      </c>
      <c r="BZ7" s="151">
        <f t="shared" ref="BZ7:BZ18" si="42">IFERROR(CT7/BP7,"-")</f>
        <v>12134.826086956522</v>
      </c>
      <c r="CA7" s="151">
        <f t="shared" si="15"/>
        <v>63968472</v>
      </c>
      <c r="CB7" s="151">
        <f t="shared" ref="CB7:CB70" si="43">IFERROR(CA7/BQ7,"-")</f>
        <v>10533.257368681047</v>
      </c>
      <c r="CC7" s="155">
        <f t="shared" ref="CC7:CC18" si="44">IFERROR(CU7/BQ7,"-")</f>
        <v>22258.786431747078</v>
      </c>
      <c r="CD7" s="155">
        <f t="shared" si="16"/>
        <v>9</v>
      </c>
      <c r="CE7" s="227">
        <f t="shared" ref="CE7:CE16" si="45">LEFT($B7,4)+IF(CD7&lt;4,1,0)</f>
        <v>2017</v>
      </c>
      <c r="CF7" s="228">
        <f t="shared" ref="CF7:CF16" si="46">DATE(LEFT($B7,4)+IF(CD7&lt;4,1,0),CD7,1)</f>
        <v>42979</v>
      </c>
      <c r="CG7" s="229">
        <f t="shared" ref="CG7:CG15" si="47">DAY(DATE(LEFT($B7,4)+IF(CD7&lt;4,1,0),$CD7+1,1)-1)</f>
        <v>30</v>
      </c>
      <c r="CH7" s="155">
        <f t="shared" si="17"/>
        <v>454256</v>
      </c>
      <c r="CI7" s="155">
        <f t="shared" si="17"/>
        <v>20907536</v>
      </c>
      <c r="CJ7" s="155">
        <f t="shared" si="17"/>
        <v>38203088</v>
      </c>
      <c r="CK7" s="155">
        <f t="shared" si="17"/>
        <v>21827119</v>
      </c>
      <c r="CL7" s="155">
        <f t="shared" si="17"/>
        <v>27943110</v>
      </c>
      <c r="CM7" s="155">
        <f t="shared" si="17"/>
        <v>386063148</v>
      </c>
      <c r="CN7" s="155">
        <f t="shared" si="17"/>
        <v>507933963</v>
      </c>
      <c r="CO7" s="155">
        <f t="shared" si="17"/>
        <v>60123119</v>
      </c>
      <c r="CP7" s="155">
        <f t="shared" si="17"/>
        <v>0</v>
      </c>
      <c r="CQ7" s="155">
        <f t="shared" si="17"/>
        <v>716712</v>
      </c>
      <c r="CR7" s="155">
        <f t="shared" si="17"/>
        <v>83529232</v>
      </c>
      <c r="CS7" s="155">
        <f t="shared" si="17"/>
        <v>50810826</v>
      </c>
      <c r="CT7" s="155">
        <f t="shared" si="17"/>
        <v>2511909</v>
      </c>
      <c r="CU7" s="155">
        <f t="shared" si="17"/>
        <v>135177610</v>
      </c>
      <c r="CV7" s="230"/>
      <c r="CW7" s="141"/>
    </row>
    <row r="8" spans="1:107" x14ac:dyDescent="0.2">
      <c r="A8" s="152" t="str">
        <f t="shared" si="1"/>
        <v>2017-18OCTOBEREng</v>
      </c>
      <c r="B8" s="114" t="str">
        <f t="shared" si="18"/>
        <v>2017-18</v>
      </c>
      <c r="C8" s="35" t="s">
        <v>771</v>
      </c>
      <c r="D8" s="153" t="str">
        <f t="shared" ref="D8:D19" si="48">D7</f>
        <v>Eng</v>
      </c>
      <c r="F8" s="153" t="str">
        <f t="shared" si="2"/>
        <v>Eng</v>
      </c>
      <c r="H8" s="154">
        <f t="shared" si="3"/>
        <v>416653</v>
      </c>
      <c r="I8" s="154">
        <f t="shared" si="3"/>
        <v>316099</v>
      </c>
      <c r="J8" s="154">
        <f t="shared" si="3"/>
        <v>4282835</v>
      </c>
      <c r="K8" s="151">
        <f t="shared" si="19"/>
        <v>13.549030525246836</v>
      </c>
      <c r="L8" s="154">
        <f t="shared" si="20"/>
        <v>1.6377812014590365</v>
      </c>
      <c r="M8" s="154">
        <f t="shared" si="21"/>
        <v>59.276204606784582</v>
      </c>
      <c r="N8" s="154">
        <f t="shared" si="22"/>
        <v>124.32841926105429</v>
      </c>
      <c r="O8" s="154">
        <f t="shared" si="4"/>
        <v>307209</v>
      </c>
      <c r="P8" s="154">
        <f t="shared" si="4"/>
        <v>27768</v>
      </c>
      <c r="Q8" s="154">
        <f t="shared" si="4"/>
        <v>19786</v>
      </c>
      <c r="R8" s="154">
        <f t="shared" si="4"/>
        <v>154158</v>
      </c>
      <c r="S8" s="154">
        <f t="shared" si="4"/>
        <v>83585</v>
      </c>
      <c r="T8" s="154">
        <f t="shared" si="4"/>
        <v>7428</v>
      </c>
      <c r="U8" s="154">
        <f t="shared" si="4"/>
        <v>13183720</v>
      </c>
      <c r="V8" s="154">
        <f t="shared" si="23"/>
        <v>474.78104292711032</v>
      </c>
      <c r="W8" s="154">
        <f t="shared" si="24"/>
        <v>823.40164938058194</v>
      </c>
      <c r="X8" s="154">
        <f t="shared" si="5"/>
        <v>15146045</v>
      </c>
      <c r="Y8" s="154">
        <f t="shared" si="25"/>
        <v>765.4930253714748</v>
      </c>
      <c r="Z8" s="154">
        <f t="shared" si="26"/>
        <v>1505.6978671788133</v>
      </c>
      <c r="AA8" s="154">
        <f t="shared" si="6"/>
        <v>202816486</v>
      </c>
      <c r="AB8" s="154">
        <f t="shared" si="27"/>
        <v>1315.6403559983912</v>
      </c>
      <c r="AC8" s="154">
        <f t="shared" si="28"/>
        <v>2801.5689487409022</v>
      </c>
      <c r="AD8" s="154">
        <f t="shared" si="7"/>
        <v>224828822</v>
      </c>
      <c r="AE8" s="154">
        <f t="shared" si="29"/>
        <v>2689.8225997487589</v>
      </c>
      <c r="AF8" s="154">
        <f t="shared" si="30"/>
        <v>6277.185380151941</v>
      </c>
      <c r="AG8" s="154">
        <f t="shared" si="8"/>
        <v>30537984</v>
      </c>
      <c r="AH8" s="154">
        <f t="shared" si="31"/>
        <v>4111.1987075928919</v>
      </c>
      <c r="AI8" s="154">
        <f t="shared" si="32"/>
        <v>9071.4103392568668</v>
      </c>
      <c r="AJ8" s="154">
        <f t="shared" si="9"/>
        <v>14276</v>
      </c>
      <c r="AK8" s="154">
        <f t="shared" si="9"/>
        <v>2974</v>
      </c>
      <c r="AL8" s="154">
        <f t="shared" si="9"/>
        <v>2638</v>
      </c>
      <c r="AM8" s="154">
        <f t="shared" si="9"/>
        <v>8959</v>
      </c>
      <c r="AN8" s="154">
        <f t="shared" si="9"/>
        <v>3763</v>
      </c>
      <c r="AO8" s="154">
        <f t="shared" si="9"/>
        <v>4901</v>
      </c>
      <c r="AP8" s="154">
        <f t="shared" si="9"/>
        <v>4028</v>
      </c>
      <c r="AQ8" s="154">
        <f t="shared" si="9"/>
        <v>191251</v>
      </c>
      <c r="AR8" s="154">
        <f t="shared" si="9"/>
        <v>17233</v>
      </c>
      <c r="AS8" s="154">
        <f t="shared" si="9"/>
        <v>84449</v>
      </c>
      <c r="AT8" s="154">
        <f t="shared" si="10"/>
        <v>292933</v>
      </c>
      <c r="AU8" s="154">
        <f t="shared" si="10"/>
        <v>54969</v>
      </c>
      <c r="AV8" s="154">
        <f t="shared" si="10"/>
        <v>44555</v>
      </c>
      <c r="AW8" s="154">
        <f t="shared" si="10"/>
        <v>39205</v>
      </c>
      <c r="AX8" s="154">
        <f t="shared" si="10"/>
        <v>32430</v>
      </c>
      <c r="AY8" s="154">
        <f t="shared" si="10"/>
        <v>213996</v>
      </c>
      <c r="AZ8" s="154">
        <f t="shared" si="10"/>
        <v>178481</v>
      </c>
      <c r="BA8" s="154">
        <f t="shared" si="10"/>
        <v>133791</v>
      </c>
      <c r="BB8" s="154">
        <f t="shared" si="10"/>
        <v>92767</v>
      </c>
      <c r="BC8" s="154">
        <f t="shared" si="10"/>
        <v>13052</v>
      </c>
      <c r="BD8" s="154">
        <f t="shared" si="10"/>
        <v>8120</v>
      </c>
      <c r="BE8" s="151">
        <f t="shared" si="10"/>
        <v>22</v>
      </c>
      <c r="BF8" s="151">
        <f t="shared" si="10"/>
        <v>3801</v>
      </c>
      <c r="BG8" s="151">
        <f t="shared" si="33"/>
        <v>172.77272727272728</v>
      </c>
      <c r="BH8" s="151">
        <f t="shared" si="34"/>
        <v>294</v>
      </c>
      <c r="BI8" s="151">
        <f t="shared" si="11"/>
        <v>11700</v>
      </c>
      <c r="BJ8" s="151">
        <f t="shared" si="11"/>
        <v>465633</v>
      </c>
      <c r="BK8" s="151">
        <f t="shared" si="35"/>
        <v>39.797692307692309</v>
      </c>
      <c r="BL8" s="151">
        <f t="shared" si="36"/>
        <v>65.349401709401704</v>
      </c>
      <c r="BM8" s="151">
        <f t="shared" si="12"/>
        <v>641</v>
      </c>
      <c r="BN8" s="151">
        <f t="shared" si="12"/>
        <v>6540</v>
      </c>
      <c r="BO8" s="151">
        <f t="shared" si="12"/>
        <v>4554</v>
      </c>
      <c r="BP8" s="151">
        <f t="shared" si="12"/>
        <v>236</v>
      </c>
      <c r="BQ8" s="151">
        <f t="shared" si="12"/>
        <v>6529</v>
      </c>
      <c r="BR8" s="151">
        <f t="shared" si="12"/>
        <v>38407522</v>
      </c>
      <c r="BS8" s="151">
        <f t="shared" si="37"/>
        <v>5872.7097859327214</v>
      </c>
      <c r="BT8" s="151">
        <f t="shared" si="38"/>
        <v>13012.852293577982</v>
      </c>
      <c r="BU8" s="151">
        <f t="shared" si="13"/>
        <v>26142475</v>
      </c>
      <c r="BV8" s="151">
        <f t="shared" si="39"/>
        <v>5740.5522617479137</v>
      </c>
      <c r="BW8" s="151">
        <f t="shared" si="40"/>
        <v>12210.89789196311</v>
      </c>
      <c r="BX8" s="151">
        <f t="shared" si="14"/>
        <v>1633525</v>
      </c>
      <c r="BY8" s="151">
        <f t="shared" si="41"/>
        <v>6921.7161016949149</v>
      </c>
      <c r="BZ8" s="151">
        <f t="shared" si="42"/>
        <v>13526.419491525423</v>
      </c>
      <c r="CA8" s="151">
        <f t="shared" si="15"/>
        <v>65584935</v>
      </c>
      <c r="CB8" s="151">
        <f t="shared" si="43"/>
        <v>10045.173073977638</v>
      </c>
      <c r="CC8" s="155">
        <f t="shared" si="44"/>
        <v>20239.986521672537</v>
      </c>
      <c r="CD8" s="155">
        <f t="shared" si="16"/>
        <v>10</v>
      </c>
      <c r="CE8" s="227">
        <f t="shared" si="45"/>
        <v>2017</v>
      </c>
      <c r="CF8" s="228">
        <f t="shared" si="46"/>
        <v>43009</v>
      </c>
      <c r="CG8" s="229">
        <f t="shared" si="47"/>
        <v>31</v>
      </c>
      <c r="CH8" s="155">
        <f t="shared" si="17"/>
        <v>517701</v>
      </c>
      <c r="CI8" s="155">
        <f t="shared" si="17"/>
        <v>18737149</v>
      </c>
      <c r="CJ8" s="155">
        <f t="shared" si="17"/>
        <v>39300089</v>
      </c>
      <c r="CK8" s="155">
        <f t="shared" si="17"/>
        <v>22864217</v>
      </c>
      <c r="CL8" s="155">
        <f t="shared" si="17"/>
        <v>29791738</v>
      </c>
      <c r="CM8" s="155">
        <f t="shared" si="17"/>
        <v>431884266</v>
      </c>
      <c r="CN8" s="155">
        <f t="shared" si="17"/>
        <v>524678540</v>
      </c>
      <c r="CO8" s="155">
        <f t="shared" si="17"/>
        <v>67382436</v>
      </c>
      <c r="CP8" s="155">
        <f t="shared" si="17"/>
        <v>6468</v>
      </c>
      <c r="CQ8" s="155">
        <f t="shared" si="17"/>
        <v>764588</v>
      </c>
      <c r="CR8" s="155">
        <f t="shared" si="17"/>
        <v>85104054</v>
      </c>
      <c r="CS8" s="155">
        <f t="shared" si="17"/>
        <v>55608429</v>
      </c>
      <c r="CT8" s="155">
        <f t="shared" si="17"/>
        <v>3192235</v>
      </c>
      <c r="CU8" s="155">
        <f t="shared" si="17"/>
        <v>132146872</v>
      </c>
      <c r="CV8" s="230"/>
      <c r="CW8" s="141"/>
    </row>
    <row r="9" spans="1:107" x14ac:dyDescent="0.2">
      <c r="A9" s="152" t="str">
        <f t="shared" si="1"/>
        <v>2017-18NOVEMBEREng</v>
      </c>
      <c r="B9" s="114" t="str">
        <f t="shared" si="18"/>
        <v>2017-18</v>
      </c>
      <c r="C9" s="35" t="s">
        <v>777</v>
      </c>
      <c r="D9" s="153" t="str">
        <f t="shared" si="48"/>
        <v>Eng</v>
      </c>
      <c r="F9" s="153" t="str">
        <f t="shared" si="2"/>
        <v>Eng</v>
      </c>
      <c r="H9" s="154">
        <f t="shared" si="3"/>
        <v>797425</v>
      </c>
      <c r="I9" s="154">
        <f t="shared" si="3"/>
        <v>597353</v>
      </c>
      <c r="J9" s="154">
        <f t="shared" si="3"/>
        <v>7919804</v>
      </c>
      <c r="K9" s="151">
        <f t="shared" si="19"/>
        <v>13.258163933218716</v>
      </c>
      <c r="L9" s="154">
        <f t="shared" si="20"/>
        <v>1.0589467199461624</v>
      </c>
      <c r="M9" s="154">
        <f t="shared" si="21"/>
        <v>67.810055360900506</v>
      </c>
      <c r="N9" s="154">
        <f t="shared" si="22"/>
        <v>132.3434418174848</v>
      </c>
      <c r="O9" s="154">
        <f t="shared" si="4"/>
        <v>571269</v>
      </c>
      <c r="P9" s="154">
        <f t="shared" si="4"/>
        <v>50380</v>
      </c>
      <c r="Q9" s="154">
        <f t="shared" si="4"/>
        <v>35581</v>
      </c>
      <c r="R9" s="154">
        <f t="shared" si="4"/>
        <v>288995</v>
      </c>
      <c r="S9" s="154">
        <f t="shared" si="4"/>
        <v>144395</v>
      </c>
      <c r="T9" s="154">
        <f t="shared" si="4"/>
        <v>17285</v>
      </c>
      <c r="U9" s="154">
        <f t="shared" si="4"/>
        <v>24045596</v>
      </c>
      <c r="V9" s="154">
        <f t="shared" si="23"/>
        <v>477.28455736403333</v>
      </c>
      <c r="W9" s="154">
        <f t="shared" si="24"/>
        <v>828.39593092497023</v>
      </c>
      <c r="X9" s="154">
        <f t="shared" si="5"/>
        <v>28136184</v>
      </c>
      <c r="Y9" s="154">
        <f t="shared" si="25"/>
        <v>790.76428430904139</v>
      </c>
      <c r="Z9" s="154">
        <f t="shared" si="26"/>
        <v>1508.9570276271043</v>
      </c>
      <c r="AA9" s="154">
        <f t="shared" si="6"/>
        <v>394440719</v>
      </c>
      <c r="AB9" s="154">
        <f t="shared" si="27"/>
        <v>1364.8703922213188</v>
      </c>
      <c r="AC9" s="154">
        <f t="shared" si="28"/>
        <v>2864.2487171058324</v>
      </c>
      <c r="AD9" s="154">
        <f t="shared" si="7"/>
        <v>469439534</v>
      </c>
      <c r="AE9" s="154">
        <f t="shared" si="29"/>
        <v>3251.0788739222271</v>
      </c>
      <c r="AF9" s="154">
        <f t="shared" si="30"/>
        <v>7618.1424841580383</v>
      </c>
      <c r="AG9" s="154">
        <f t="shared" si="8"/>
        <v>83463337</v>
      </c>
      <c r="AH9" s="154">
        <f t="shared" si="31"/>
        <v>4828.6570436794909</v>
      </c>
      <c r="AI9" s="154">
        <f t="shared" si="32"/>
        <v>10939.387619323112</v>
      </c>
      <c r="AJ9" s="154">
        <f t="shared" si="9"/>
        <v>32530</v>
      </c>
      <c r="AK9" s="154">
        <f t="shared" si="9"/>
        <v>3555</v>
      </c>
      <c r="AL9" s="154">
        <f t="shared" si="9"/>
        <v>8256</v>
      </c>
      <c r="AM9" s="154">
        <f t="shared" si="9"/>
        <v>22165</v>
      </c>
      <c r="AN9" s="154">
        <f t="shared" si="9"/>
        <v>4398</v>
      </c>
      <c r="AO9" s="154">
        <f t="shared" si="9"/>
        <v>16321</v>
      </c>
      <c r="AP9" s="154">
        <f t="shared" si="9"/>
        <v>9130</v>
      </c>
      <c r="AQ9" s="154">
        <f t="shared" si="9"/>
        <v>342932</v>
      </c>
      <c r="AR9" s="154">
        <f t="shared" si="9"/>
        <v>37018</v>
      </c>
      <c r="AS9" s="154">
        <f t="shared" si="9"/>
        <v>158789</v>
      </c>
      <c r="AT9" s="154">
        <f t="shared" si="10"/>
        <v>538739</v>
      </c>
      <c r="AU9" s="154">
        <f t="shared" si="10"/>
        <v>105382</v>
      </c>
      <c r="AV9" s="154">
        <f t="shared" si="10"/>
        <v>83670</v>
      </c>
      <c r="AW9" s="154">
        <f t="shared" si="10"/>
        <v>69492</v>
      </c>
      <c r="AX9" s="154">
        <f t="shared" si="10"/>
        <v>57711</v>
      </c>
      <c r="AY9" s="154">
        <f t="shared" si="10"/>
        <v>411587</v>
      </c>
      <c r="AZ9" s="154">
        <f t="shared" si="10"/>
        <v>333412</v>
      </c>
      <c r="BA9" s="154">
        <f t="shared" si="10"/>
        <v>234321</v>
      </c>
      <c r="BB9" s="154">
        <f t="shared" si="10"/>
        <v>160802</v>
      </c>
      <c r="BC9" s="154">
        <f t="shared" si="10"/>
        <v>30451</v>
      </c>
      <c r="BD9" s="154">
        <f t="shared" si="10"/>
        <v>18761</v>
      </c>
      <c r="BE9" s="151">
        <f t="shared" si="10"/>
        <v>1126</v>
      </c>
      <c r="BF9" s="151">
        <f t="shared" si="10"/>
        <v>317616</v>
      </c>
      <c r="BG9" s="151">
        <f t="shared" si="33"/>
        <v>282.0746003552398</v>
      </c>
      <c r="BH9" s="151">
        <f t="shared" si="34"/>
        <v>480.33392539964478</v>
      </c>
      <c r="BI9" s="151">
        <f t="shared" si="11"/>
        <v>25680</v>
      </c>
      <c r="BJ9" s="151">
        <f t="shared" si="11"/>
        <v>1257744</v>
      </c>
      <c r="BK9" s="151">
        <f t="shared" si="35"/>
        <v>48.977570093457942</v>
      </c>
      <c r="BL9" s="151">
        <f t="shared" si="36"/>
        <v>82.743652647975082</v>
      </c>
      <c r="BM9" s="151">
        <f t="shared" si="12"/>
        <v>4032</v>
      </c>
      <c r="BN9" s="151">
        <f t="shared" si="12"/>
        <v>10772</v>
      </c>
      <c r="BO9" s="151">
        <f t="shared" si="12"/>
        <v>7935</v>
      </c>
      <c r="BP9" s="151">
        <f t="shared" si="12"/>
        <v>381</v>
      </c>
      <c r="BQ9" s="151">
        <f t="shared" si="12"/>
        <v>10012</v>
      </c>
      <c r="BR9" s="151">
        <f t="shared" si="12"/>
        <v>65215893</v>
      </c>
      <c r="BS9" s="151">
        <f t="shared" si="37"/>
        <v>6054.2046973635352</v>
      </c>
      <c r="BT9" s="151">
        <f t="shared" si="38"/>
        <v>13283.127738581508</v>
      </c>
      <c r="BU9" s="151">
        <f t="shared" si="13"/>
        <v>56752943</v>
      </c>
      <c r="BV9" s="151">
        <f t="shared" si="39"/>
        <v>7152.2297416509136</v>
      </c>
      <c r="BW9" s="151">
        <f t="shared" si="40"/>
        <v>15222.371140516698</v>
      </c>
      <c r="BX9" s="151">
        <f t="shared" si="14"/>
        <v>3718854</v>
      </c>
      <c r="BY9" s="151">
        <f t="shared" si="41"/>
        <v>9760.7716535433065</v>
      </c>
      <c r="BZ9" s="151">
        <f t="shared" si="42"/>
        <v>18705.139107611547</v>
      </c>
      <c r="CA9" s="151">
        <f t="shared" si="15"/>
        <v>107768648</v>
      </c>
      <c r="CB9" s="151">
        <f t="shared" si="43"/>
        <v>10763.948062325209</v>
      </c>
      <c r="CC9" s="155">
        <f t="shared" si="44"/>
        <v>22074.542748701559</v>
      </c>
      <c r="CD9" s="155">
        <f t="shared" si="16"/>
        <v>11</v>
      </c>
      <c r="CE9" s="227">
        <f t="shared" si="45"/>
        <v>2017</v>
      </c>
      <c r="CF9" s="228">
        <f t="shared" si="46"/>
        <v>43040</v>
      </c>
      <c r="CG9" s="229">
        <f t="shared" si="47"/>
        <v>30</v>
      </c>
      <c r="CH9" s="155">
        <f t="shared" si="17"/>
        <v>632565</v>
      </c>
      <c r="CI9" s="155">
        <f t="shared" si="17"/>
        <v>40506540</v>
      </c>
      <c r="CJ9" s="155">
        <f t="shared" si="17"/>
        <v>79055752</v>
      </c>
      <c r="CK9" s="155">
        <f t="shared" si="17"/>
        <v>41734587</v>
      </c>
      <c r="CL9" s="155">
        <f t="shared" si="17"/>
        <v>53690200</v>
      </c>
      <c r="CM9" s="155">
        <f t="shared" si="17"/>
        <v>827753558</v>
      </c>
      <c r="CN9" s="155">
        <f t="shared" si="17"/>
        <v>1100021684</v>
      </c>
      <c r="CO9" s="155">
        <f t="shared" si="17"/>
        <v>189087315</v>
      </c>
      <c r="CP9" s="155">
        <f t="shared" si="17"/>
        <v>540856</v>
      </c>
      <c r="CQ9" s="155">
        <f t="shared" si="17"/>
        <v>2124857</v>
      </c>
      <c r="CR9" s="155">
        <f t="shared" si="17"/>
        <v>143085852</v>
      </c>
      <c r="CS9" s="155">
        <f t="shared" si="17"/>
        <v>120789515</v>
      </c>
      <c r="CT9" s="155">
        <f t="shared" si="17"/>
        <v>7126658</v>
      </c>
      <c r="CU9" s="155">
        <f t="shared" si="17"/>
        <v>221010322</v>
      </c>
      <c r="CV9" s="230"/>
      <c r="CW9" s="141"/>
    </row>
    <row r="10" spans="1:107" x14ac:dyDescent="0.2">
      <c r="A10" s="152" t="str">
        <f t="shared" si="1"/>
        <v>2017-18DECEMBEREng</v>
      </c>
      <c r="B10" s="114" t="str">
        <f t="shared" si="18"/>
        <v>2017-18</v>
      </c>
      <c r="C10" s="35" t="s">
        <v>782</v>
      </c>
      <c r="D10" s="153" t="str">
        <f t="shared" si="48"/>
        <v>Eng</v>
      </c>
      <c r="F10" s="153" t="str">
        <f t="shared" si="2"/>
        <v>Eng</v>
      </c>
      <c r="H10" s="154">
        <f t="shared" si="3"/>
        <v>1075639</v>
      </c>
      <c r="I10" s="154">
        <f t="shared" si="3"/>
        <v>822396</v>
      </c>
      <c r="J10" s="154">
        <f t="shared" si="3"/>
        <v>18583950</v>
      </c>
      <c r="K10" s="151">
        <f t="shared" si="19"/>
        <v>22.597325376096187</v>
      </c>
      <c r="L10" s="154">
        <f t="shared" si="20"/>
        <v>6.2368396733447149</v>
      </c>
      <c r="M10" s="154">
        <f t="shared" si="21"/>
        <v>96.685448372803364</v>
      </c>
      <c r="N10" s="154">
        <f t="shared" si="22"/>
        <v>164.78677790261625</v>
      </c>
      <c r="O10" s="154">
        <f t="shared" si="4"/>
        <v>746767</v>
      </c>
      <c r="P10" s="154">
        <f t="shared" si="4"/>
        <v>63476</v>
      </c>
      <c r="Q10" s="154">
        <f t="shared" si="4"/>
        <v>43136</v>
      </c>
      <c r="R10" s="154">
        <f t="shared" si="4"/>
        <v>394375</v>
      </c>
      <c r="S10" s="154">
        <f t="shared" si="4"/>
        <v>179315</v>
      </c>
      <c r="T10" s="154">
        <f t="shared" si="4"/>
        <v>19616</v>
      </c>
      <c r="U10" s="154">
        <f t="shared" si="4"/>
        <v>33766080</v>
      </c>
      <c r="V10" s="154">
        <f t="shared" si="23"/>
        <v>531.95034343688951</v>
      </c>
      <c r="W10" s="154">
        <f t="shared" si="24"/>
        <v>924.01150040960363</v>
      </c>
      <c r="X10" s="154">
        <f t="shared" si="5"/>
        <v>37335863</v>
      </c>
      <c r="Y10" s="154">
        <f t="shared" si="25"/>
        <v>865.53836702522256</v>
      </c>
      <c r="Z10" s="154">
        <f t="shared" si="26"/>
        <v>1643.9307307121662</v>
      </c>
      <c r="AA10" s="154">
        <f t="shared" si="6"/>
        <v>700432478</v>
      </c>
      <c r="AB10" s="154">
        <f t="shared" si="27"/>
        <v>1776.0569965134707</v>
      </c>
      <c r="AC10" s="154">
        <f t="shared" si="28"/>
        <v>3779.0224380348654</v>
      </c>
      <c r="AD10" s="154">
        <f t="shared" si="7"/>
        <v>850077955</v>
      </c>
      <c r="AE10" s="154">
        <f t="shared" si="29"/>
        <v>4740.6962886540441</v>
      </c>
      <c r="AF10" s="154">
        <f t="shared" si="30"/>
        <v>11207.772272258317</v>
      </c>
      <c r="AG10" s="154">
        <f t="shared" si="8"/>
        <v>125586980</v>
      </c>
      <c r="AH10" s="154">
        <f t="shared" si="31"/>
        <v>6402.2726345840128</v>
      </c>
      <c r="AI10" s="154">
        <f t="shared" si="32"/>
        <v>14929.352059543229</v>
      </c>
      <c r="AJ10" s="154">
        <f t="shared" si="9"/>
        <v>50406</v>
      </c>
      <c r="AK10" s="154">
        <f t="shared" si="9"/>
        <v>4769</v>
      </c>
      <c r="AL10" s="154">
        <f t="shared" si="9"/>
        <v>16714</v>
      </c>
      <c r="AM10" s="154">
        <f t="shared" si="9"/>
        <v>25700</v>
      </c>
      <c r="AN10" s="154">
        <f t="shared" si="9"/>
        <v>4259</v>
      </c>
      <c r="AO10" s="154">
        <f t="shared" si="9"/>
        <v>24664</v>
      </c>
      <c r="AP10" s="154">
        <f t="shared" si="9"/>
        <v>9760</v>
      </c>
      <c r="AQ10" s="154">
        <f t="shared" si="9"/>
        <v>429337</v>
      </c>
      <c r="AR10" s="154">
        <f t="shared" si="9"/>
        <v>42051</v>
      </c>
      <c r="AS10" s="154">
        <f t="shared" si="9"/>
        <v>224973</v>
      </c>
      <c r="AT10" s="154">
        <f t="shared" si="10"/>
        <v>696361</v>
      </c>
      <c r="AU10" s="154">
        <f t="shared" si="10"/>
        <v>134720</v>
      </c>
      <c r="AV10" s="154">
        <f t="shared" si="10"/>
        <v>105374</v>
      </c>
      <c r="AW10" s="154">
        <f t="shared" si="10"/>
        <v>85501</v>
      </c>
      <c r="AX10" s="154">
        <f t="shared" si="10"/>
        <v>72038</v>
      </c>
      <c r="AY10" s="154">
        <f t="shared" si="10"/>
        <v>564277</v>
      </c>
      <c r="AZ10" s="154">
        <f t="shared" si="10"/>
        <v>452251</v>
      </c>
      <c r="BA10" s="154">
        <f t="shared" si="10"/>
        <v>296333</v>
      </c>
      <c r="BB10" s="154">
        <f t="shared" si="10"/>
        <v>199062</v>
      </c>
      <c r="BC10" s="154">
        <f t="shared" si="10"/>
        <v>34550</v>
      </c>
      <c r="BD10" s="154">
        <f t="shared" si="10"/>
        <v>21348</v>
      </c>
      <c r="BE10" s="151">
        <f t="shared" si="10"/>
        <v>2021</v>
      </c>
      <c r="BF10" s="151">
        <f t="shared" si="10"/>
        <v>579615</v>
      </c>
      <c r="BG10" s="151">
        <f t="shared" si="33"/>
        <v>286.79614052449284</v>
      </c>
      <c r="BH10" s="151">
        <f t="shared" si="34"/>
        <v>492.02375061850569</v>
      </c>
      <c r="BI10" s="151">
        <f t="shared" si="11"/>
        <v>31971</v>
      </c>
      <c r="BJ10" s="151">
        <f t="shared" si="11"/>
        <v>1772378</v>
      </c>
      <c r="BK10" s="151">
        <f t="shared" si="35"/>
        <v>55.437052328672863</v>
      </c>
      <c r="BL10" s="151">
        <f t="shared" si="36"/>
        <v>108.86143692721529</v>
      </c>
      <c r="BM10" s="151">
        <f t="shared" si="12"/>
        <v>3942</v>
      </c>
      <c r="BN10" s="151">
        <f t="shared" si="12"/>
        <v>7774</v>
      </c>
      <c r="BO10" s="151">
        <f t="shared" si="12"/>
        <v>8878</v>
      </c>
      <c r="BP10" s="151">
        <f t="shared" si="12"/>
        <v>291</v>
      </c>
      <c r="BQ10" s="151">
        <f t="shared" si="12"/>
        <v>11838</v>
      </c>
      <c r="BR10" s="151">
        <f t="shared" si="12"/>
        <v>52971271</v>
      </c>
      <c r="BS10" s="151">
        <f t="shared" si="37"/>
        <v>6813.901595060458</v>
      </c>
      <c r="BT10" s="151">
        <f t="shared" si="38"/>
        <v>15005.719192179058</v>
      </c>
      <c r="BU10" s="151">
        <f t="shared" si="13"/>
        <v>77056076</v>
      </c>
      <c r="BV10" s="151">
        <f t="shared" si="39"/>
        <v>8679.4408650596979</v>
      </c>
      <c r="BW10" s="151">
        <f t="shared" si="40"/>
        <v>18277.436922730343</v>
      </c>
      <c r="BX10" s="151">
        <f t="shared" si="14"/>
        <v>2999810</v>
      </c>
      <c r="BY10" s="151">
        <f t="shared" si="41"/>
        <v>10308.625429553265</v>
      </c>
      <c r="BZ10" s="151">
        <f t="shared" si="42"/>
        <v>20163.780068728523</v>
      </c>
      <c r="CA10" s="151">
        <f t="shared" si="15"/>
        <v>142738680</v>
      </c>
      <c r="CB10" s="151">
        <f t="shared" si="43"/>
        <v>12057.668525088697</v>
      </c>
      <c r="CC10" s="155">
        <f t="shared" si="44"/>
        <v>25471.350397026526</v>
      </c>
      <c r="CD10" s="155">
        <f t="shared" si="16"/>
        <v>12</v>
      </c>
      <c r="CE10" s="227">
        <f t="shared" si="45"/>
        <v>2017</v>
      </c>
      <c r="CF10" s="228">
        <f t="shared" si="46"/>
        <v>43070</v>
      </c>
      <c r="CG10" s="229">
        <f t="shared" si="47"/>
        <v>31</v>
      </c>
      <c r="CH10" s="155">
        <f t="shared" si="17"/>
        <v>5129152</v>
      </c>
      <c r="CI10" s="155">
        <f t="shared" si="17"/>
        <v>79513726</v>
      </c>
      <c r="CJ10" s="155">
        <f t="shared" si="17"/>
        <v>135519987</v>
      </c>
      <c r="CK10" s="155">
        <f t="shared" si="17"/>
        <v>58652554</v>
      </c>
      <c r="CL10" s="155">
        <f t="shared" si="17"/>
        <v>70912596</v>
      </c>
      <c r="CM10" s="155">
        <f t="shared" si="17"/>
        <v>1490351974</v>
      </c>
      <c r="CN10" s="155">
        <f t="shared" si="17"/>
        <v>2009721685</v>
      </c>
      <c r="CO10" s="155">
        <f t="shared" si="17"/>
        <v>292854170</v>
      </c>
      <c r="CP10" s="155">
        <f t="shared" si="17"/>
        <v>994380</v>
      </c>
      <c r="CQ10" s="155">
        <f t="shared" si="17"/>
        <v>3480409</v>
      </c>
      <c r="CR10" s="155">
        <f t="shared" si="17"/>
        <v>116654461</v>
      </c>
      <c r="CS10" s="155">
        <f t="shared" si="17"/>
        <v>162267085</v>
      </c>
      <c r="CT10" s="155">
        <f t="shared" si="17"/>
        <v>5867660</v>
      </c>
      <c r="CU10" s="155">
        <f t="shared" si="17"/>
        <v>301529846</v>
      </c>
      <c r="CV10" s="230"/>
      <c r="CW10" s="141"/>
    </row>
    <row r="11" spans="1:107" x14ac:dyDescent="0.2">
      <c r="A11" s="152" t="str">
        <f t="shared" si="1"/>
        <v>2017-18JANUARYEng</v>
      </c>
      <c r="B11" s="114" t="str">
        <f t="shared" si="18"/>
        <v>2017-18</v>
      </c>
      <c r="C11" s="35" t="s">
        <v>824</v>
      </c>
      <c r="D11" s="153" t="str">
        <f t="shared" si="48"/>
        <v>Eng</v>
      </c>
      <c r="F11" s="153" t="str">
        <f t="shared" si="2"/>
        <v>Eng</v>
      </c>
      <c r="H11" s="154">
        <f t="shared" si="3"/>
        <v>983747</v>
      </c>
      <c r="I11" s="154">
        <f t="shared" si="3"/>
        <v>727947</v>
      </c>
      <c r="J11" s="154">
        <f t="shared" si="3"/>
        <v>8142916</v>
      </c>
      <c r="K11" s="151">
        <f t="shared" ref="K11" si="49">IFERROR(J11/I11,"-")</f>
        <v>11.186138551295629</v>
      </c>
      <c r="L11" s="154">
        <f t="shared" si="20"/>
        <v>1.3813546865362452</v>
      </c>
      <c r="M11" s="154">
        <f t="shared" si="21"/>
        <v>58.912185914633895</v>
      </c>
      <c r="N11" s="154">
        <f t="shared" si="22"/>
        <v>123.04906675898108</v>
      </c>
      <c r="O11" s="154">
        <f t="shared" si="4"/>
        <v>714166</v>
      </c>
      <c r="P11" s="154">
        <f t="shared" si="4"/>
        <v>60170</v>
      </c>
      <c r="Q11" s="154">
        <f t="shared" si="4"/>
        <v>40663</v>
      </c>
      <c r="R11" s="154">
        <f t="shared" si="4"/>
        <v>373093</v>
      </c>
      <c r="S11" s="154">
        <f t="shared" si="4"/>
        <v>177982</v>
      </c>
      <c r="T11" s="154">
        <f t="shared" si="4"/>
        <v>20024</v>
      </c>
      <c r="U11" s="154">
        <f t="shared" si="4"/>
        <v>30034837</v>
      </c>
      <c r="V11" s="154">
        <f t="shared" ref="V11" si="50">IFERROR(U11/P11,"-")</f>
        <v>499.16631211567227</v>
      </c>
      <c r="W11" s="154">
        <f t="shared" si="24"/>
        <v>868.62562738906433</v>
      </c>
      <c r="X11" s="154">
        <f t="shared" si="5"/>
        <v>33694074</v>
      </c>
      <c r="Y11" s="154">
        <f t="shared" ref="Y11" si="51">IFERROR(X11/Q11,"-")</f>
        <v>828.61751469394778</v>
      </c>
      <c r="Z11" s="154">
        <f t="shared" si="26"/>
        <v>1565.8755871431031</v>
      </c>
      <c r="AA11" s="154">
        <f t="shared" si="6"/>
        <v>583552937</v>
      </c>
      <c r="AB11" s="154">
        <f t="shared" ref="AB11" si="52">IFERROR(AA11/R11,"-")</f>
        <v>1564.0951103344207</v>
      </c>
      <c r="AC11" s="154">
        <f t="shared" si="28"/>
        <v>3332.8044053359349</v>
      </c>
      <c r="AD11" s="154">
        <f t="shared" si="7"/>
        <v>673175414</v>
      </c>
      <c r="AE11" s="154">
        <f t="shared" ref="AE11" si="53">IFERROR(AD11/S11,"-")</f>
        <v>3782.2668247350857</v>
      </c>
      <c r="AF11" s="154">
        <f t="shared" si="30"/>
        <v>8897.4690137204889</v>
      </c>
      <c r="AG11" s="154">
        <f t="shared" si="8"/>
        <v>105066910</v>
      </c>
      <c r="AH11" s="154">
        <f t="shared" ref="AH11" si="54">IFERROR(AG11/T11,"-")</f>
        <v>5247.0490411506189</v>
      </c>
      <c r="AI11" s="154">
        <f t="shared" si="32"/>
        <v>11760.84343787455</v>
      </c>
      <c r="AJ11" s="154">
        <f t="shared" si="9"/>
        <v>39691</v>
      </c>
      <c r="AK11" s="154">
        <f t="shared" si="9"/>
        <v>3836</v>
      </c>
      <c r="AL11" s="154">
        <f t="shared" si="9"/>
        <v>14073</v>
      </c>
      <c r="AM11" s="154">
        <f t="shared" si="9"/>
        <v>20533</v>
      </c>
      <c r="AN11" s="154">
        <f t="shared" si="9"/>
        <v>2631</v>
      </c>
      <c r="AO11" s="154">
        <f t="shared" si="9"/>
        <v>19151</v>
      </c>
      <c r="AP11" s="154">
        <f t="shared" si="9"/>
        <v>5138</v>
      </c>
      <c r="AQ11" s="154">
        <f t="shared" si="9"/>
        <v>420002</v>
      </c>
      <c r="AR11" s="154">
        <f t="shared" si="9"/>
        <v>40170</v>
      </c>
      <c r="AS11" s="154">
        <f t="shared" si="9"/>
        <v>214303</v>
      </c>
      <c r="AT11" s="154">
        <f t="shared" si="10"/>
        <v>674475</v>
      </c>
      <c r="AU11" s="154">
        <f t="shared" si="10"/>
        <v>129158</v>
      </c>
      <c r="AV11" s="154">
        <f t="shared" si="10"/>
        <v>101117</v>
      </c>
      <c r="AW11" s="154">
        <f t="shared" si="10"/>
        <v>81732</v>
      </c>
      <c r="AX11" s="154">
        <f t="shared" si="10"/>
        <v>68856</v>
      </c>
      <c r="AY11" s="154">
        <f t="shared" si="10"/>
        <v>524983</v>
      </c>
      <c r="AZ11" s="154">
        <f t="shared" si="10"/>
        <v>424920</v>
      </c>
      <c r="BA11" s="154">
        <f t="shared" si="10"/>
        <v>287369</v>
      </c>
      <c r="BB11" s="154">
        <f t="shared" si="10"/>
        <v>196303</v>
      </c>
      <c r="BC11" s="154">
        <f t="shared" si="10"/>
        <v>34819</v>
      </c>
      <c r="BD11" s="154">
        <f t="shared" si="10"/>
        <v>21754</v>
      </c>
      <c r="BE11" s="151">
        <f t="shared" si="10"/>
        <v>1914</v>
      </c>
      <c r="BF11" s="151">
        <f t="shared" si="10"/>
        <v>534779</v>
      </c>
      <c r="BG11" s="151">
        <f t="shared" ref="BG11" si="55">IFERROR(BF11/BE11,"-")</f>
        <v>279.40386624869382</v>
      </c>
      <c r="BH11" s="151">
        <f t="shared" si="34"/>
        <v>455.52351097178683</v>
      </c>
      <c r="BI11" s="151">
        <f t="shared" si="11"/>
        <v>31254</v>
      </c>
      <c r="BJ11" s="151">
        <f t="shared" si="11"/>
        <v>1434142</v>
      </c>
      <c r="BK11" s="151">
        <f t="shared" ref="BK11" si="56">IFERROR(BJ11/BI11,"-")</f>
        <v>45.886670506175207</v>
      </c>
      <c r="BL11" s="151">
        <f t="shared" si="36"/>
        <v>89.257471043706403</v>
      </c>
      <c r="BM11" s="151">
        <f t="shared" si="12"/>
        <v>8349</v>
      </c>
      <c r="BN11" s="151">
        <f t="shared" si="12"/>
        <v>8599</v>
      </c>
      <c r="BO11" s="151">
        <f t="shared" si="12"/>
        <v>10318</v>
      </c>
      <c r="BP11" s="151">
        <f t="shared" si="12"/>
        <v>319</v>
      </c>
      <c r="BQ11" s="151">
        <f t="shared" si="12"/>
        <v>12967</v>
      </c>
      <c r="BR11" s="151">
        <f t="shared" si="12"/>
        <v>47485343</v>
      </c>
      <c r="BS11" s="151">
        <f t="shared" ref="BS11" si="57">IFERROR(BR11/BN11,"-")</f>
        <v>5522.1936271659497</v>
      </c>
      <c r="BT11" s="151">
        <f t="shared" si="38"/>
        <v>11647.114083032911</v>
      </c>
      <c r="BU11" s="151">
        <f t="shared" si="13"/>
        <v>71457475</v>
      </c>
      <c r="BV11" s="151">
        <f t="shared" ref="BV11" si="58">IFERROR(BU11/BO11,"-")</f>
        <v>6925.5160883892231</v>
      </c>
      <c r="BW11" s="151">
        <f t="shared" si="40"/>
        <v>14409.901531304517</v>
      </c>
      <c r="BX11" s="151">
        <f t="shared" si="14"/>
        <v>2813979</v>
      </c>
      <c r="BY11" s="151">
        <f t="shared" ref="BY11" si="59">IFERROR(BX11/BP11,"-")</f>
        <v>8821.250783699059</v>
      </c>
      <c r="BZ11" s="151">
        <f t="shared" si="42"/>
        <v>18952.329153605016</v>
      </c>
      <c r="CA11" s="151">
        <f t="shared" si="15"/>
        <v>128987706</v>
      </c>
      <c r="CB11" s="151">
        <f t="shared" ref="CB11" si="60">IFERROR(CA11/BQ11,"-")</f>
        <v>9947.3822780905375</v>
      </c>
      <c r="CC11" s="155">
        <f t="shared" si="44"/>
        <v>21022.253181152155</v>
      </c>
      <c r="CD11" s="155">
        <f t="shared" si="16"/>
        <v>1</v>
      </c>
      <c r="CE11" s="227">
        <f t="shared" si="45"/>
        <v>2018</v>
      </c>
      <c r="CF11" s="228">
        <f t="shared" si="46"/>
        <v>43101</v>
      </c>
      <c r="CG11" s="229">
        <f t="shared" si="47"/>
        <v>31</v>
      </c>
      <c r="CH11" s="155">
        <f t="shared" si="17"/>
        <v>1005553</v>
      </c>
      <c r="CI11" s="155">
        <f t="shared" si="17"/>
        <v>42884949</v>
      </c>
      <c r="CJ11" s="155">
        <f t="shared" si="17"/>
        <v>89573199</v>
      </c>
      <c r="CK11" s="155">
        <f t="shared" si="17"/>
        <v>52265204</v>
      </c>
      <c r="CL11" s="155">
        <f t="shared" si="17"/>
        <v>63673199</v>
      </c>
      <c r="CM11" s="155">
        <f t="shared" si="17"/>
        <v>1243445994</v>
      </c>
      <c r="CN11" s="155">
        <f t="shared" si="17"/>
        <v>1583589330</v>
      </c>
      <c r="CO11" s="155">
        <f t="shared" si="17"/>
        <v>235499129</v>
      </c>
      <c r="CP11" s="155">
        <f t="shared" si="17"/>
        <v>871872</v>
      </c>
      <c r="CQ11" s="155">
        <f t="shared" si="17"/>
        <v>2789653</v>
      </c>
      <c r="CR11" s="155">
        <f t="shared" si="17"/>
        <v>100153534</v>
      </c>
      <c r="CS11" s="155">
        <f t="shared" si="17"/>
        <v>148681364</v>
      </c>
      <c r="CT11" s="155">
        <f t="shared" si="17"/>
        <v>6045793</v>
      </c>
      <c r="CU11" s="155">
        <f t="shared" si="17"/>
        <v>272595557</v>
      </c>
      <c r="CV11" s="230"/>
      <c r="CW11" s="141"/>
    </row>
    <row r="12" spans="1:107" x14ac:dyDescent="0.2">
      <c r="A12" s="152" t="str">
        <f t="shared" ref="A12" si="61">B12&amp;C12&amp;D12</f>
        <v>2017-18FEBRUARYEng</v>
      </c>
      <c r="B12" s="114" t="str">
        <f t="shared" si="18"/>
        <v>2017-18</v>
      </c>
      <c r="C12" s="35" t="s">
        <v>829</v>
      </c>
      <c r="D12" s="153" t="str">
        <f t="shared" si="48"/>
        <v>Eng</v>
      </c>
      <c r="F12" s="153" t="str">
        <f t="shared" si="2"/>
        <v>Eng</v>
      </c>
      <c r="H12" s="154">
        <f t="shared" si="3"/>
        <v>900323</v>
      </c>
      <c r="I12" s="154">
        <f t="shared" si="3"/>
        <v>672523</v>
      </c>
      <c r="J12" s="154">
        <f t="shared" si="3"/>
        <v>8751856</v>
      </c>
      <c r="K12" s="151">
        <f t="shared" ref="K12" si="62">IFERROR(J12/I12,"-")</f>
        <v>13.013467197404401</v>
      </c>
      <c r="L12" s="154">
        <f t="shared" si="20"/>
        <v>1.3752392111496559</v>
      </c>
      <c r="M12" s="154">
        <f t="shared" si="21"/>
        <v>67.163265791653217</v>
      </c>
      <c r="N12" s="154">
        <f t="shared" si="22"/>
        <v>127.19574795211464</v>
      </c>
      <c r="O12" s="154">
        <f t="shared" si="4"/>
        <v>633772</v>
      </c>
      <c r="P12" s="154">
        <f t="shared" si="4"/>
        <v>52766</v>
      </c>
      <c r="Q12" s="154">
        <f t="shared" si="4"/>
        <v>36035</v>
      </c>
      <c r="R12" s="154">
        <f t="shared" si="4"/>
        <v>328216</v>
      </c>
      <c r="S12" s="154">
        <f t="shared" si="4"/>
        <v>162470</v>
      </c>
      <c r="T12" s="154">
        <f t="shared" si="4"/>
        <v>17534</v>
      </c>
      <c r="U12" s="154">
        <f t="shared" si="4"/>
        <v>26222888</v>
      </c>
      <c r="V12" s="154">
        <f t="shared" ref="V12" si="63">IFERROR(U12/P12,"-")</f>
        <v>496.96562180191791</v>
      </c>
      <c r="W12" s="154">
        <f t="shared" si="24"/>
        <v>856.89794564681802</v>
      </c>
      <c r="X12" s="154">
        <f t="shared" si="5"/>
        <v>29741164</v>
      </c>
      <c r="Y12" s="154">
        <f t="shared" ref="Y12" si="64">IFERROR(X12/Q12,"-")</f>
        <v>825.34102955459969</v>
      </c>
      <c r="Z12" s="154">
        <f t="shared" si="26"/>
        <v>1571.1042042458721</v>
      </c>
      <c r="AA12" s="154">
        <f t="shared" si="6"/>
        <v>503886913</v>
      </c>
      <c r="AB12" s="154">
        <f t="shared" ref="AB12" si="65">IFERROR(AA12/R12,"-")</f>
        <v>1535.2295835669192</v>
      </c>
      <c r="AC12" s="154">
        <f t="shared" si="28"/>
        <v>3238.369753455042</v>
      </c>
      <c r="AD12" s="154">
        <f t="shared" si="7"/>
        <v>669081762</v>
      </c>
      <c r="AE12" s="154">
        <f t="shared" ref="AE12" si="66">IFERROR(AD12/S12,"-")</f>
        <v>4118.1865082784516</v>
      </c>
      <c r="AF12" s="154">
        <f t="shared" si="30"/>
        <v>9694.8714778112881</v>
      </c>
      <c r="AG12" s="154">
        <f t="shared" si="8"/>
        <v>98492024</v>
      </c>
      <c r="AH12" s="154">
        <f t="shared" ref="AH12" si="67">IFERROR(AG12/T12,"-")</f>
        <v>5617.2022356564394</v>
      </c>
      <c r="AI12" s="154">
        <f t="shared" si="32"/>
        <v>12590.220485913083</v>
      </c>
      <c r="AJ12" s="154">
        <f t="shared" si="9"/>
        <v>34484</v>
      </c>
      <c r="AK12" s="154">
        <f t="shared" si="9"/>
        <v>3264</v>
      </c>
      <c r="AL12" s="154">
        <f t="shared" si="9"/>
        <v>11102</v>
      </c>
      <c r="AM12" s="154">
        <f t="shared" si="9"/>
        <v>20231</v>
      </c>
      <c r="AN12" s="154">
        <f t="shared" si="9"/>
        <v>2526</v>
      </c>
      <c r="AO12" s="154">
        <f t="shared" si="9"/>
        <v>17592</v>
      </c>
      <c r="AP12" s="154">
        <f t="shared" si="9"/>
        <v>4361</v>
      </c>
      <c r="AQ12" s="154">
        <f t="shared" si="9"/>
        <v>376157</v>
      </c>
      <c r="AR12" s="154">
        <f t="shared" si="9"/>
        <v>35490</v>
      </c>
      <c r="AS12" s="154">
        <f t="shared" si="9"/>
        <v>187641</v>
      </c>
      <c r="AT12" s="154">
        <f t="shared" si="10"/>
        <v>599288</v>
      </c>
      <c r="AU12" s="154">
        <f t="shared" si="10"/>
        <v>114043</v>
      </c>
      <c r="AV12" s="154">
        <f t="shared" si="10"/>
        <v>88834</v>
      </c>
      <c r="AW12" s="154">
        <f t="shared" si="10"/>
        <v>73094</v>
      </c>
      <c r="AX12" s="154">
        <f t="shared" si="10"/>
        <v>61218</v>
      </c>
      <c r="AY12" s="154">
        <f t="shared" si="10"/>
        <v>465254</v>
      </c>
      <c r="AZ12" s="154">
        <f t="shared" si="10"/>
        <v>336034</v>
      </c>
      <c r="BA12" s="154">
        <f t="shared" si="10"/>
        <v>264143</v>
      </c>
      <c r="BB12" s="154">
        <f t="shared" si="10"/>
        <v>178784</v>
      </c>
      <c r="BC12" s="154">
        <f t="shared" si="10"/>
        <v>29811</v>
      </c>
      <c r="BD12" s="154">
        <f t="shared" si="10"/>
        <v>18946</v>
      </c>
      <c r="BE12" s="151">
        <f t="shared" si="10"/>
        <v>1984</v>
      </c>
      <c r="BF12" s="151">
        <f t="shared" si="10"/>
        <v>628690</v>
      </c>
      <c r="BG12" s="151">
        <f t="shared" ref="BG12" si="68">IFERROR(BF12/BE12,"-")</f>
        <v>316.88004032258067</v>
      </c>
      <c r="BH12" s="151">
        <f t="shared" si="34"/>
        <v>539.55645161290317</v>
      </c>
      <c r="BI12" s="151">
        <f t="shared" si="11"/>
        <v>30179</v>
      </c>
      <c r="BJ12" s="151">
        <f t="shared" si="11"/>
        <v>1502448</v>
      </c>
      <c r="BK12" s="151">
        <f t="shared" ref="BK12" si="69">IFERROR(BJ12/BI12,"-")</f>
        <v>49.784552172040158</v>
      </c>
      <c r="BL12" s="151">
        <f t="shared" si="36"/>
        <v>92.638788561582558</v>
      </c>
      <c r="BM12" s="151">
        <f t="shared" si="12"/>
        <v>7148</v>
      </c>
      <c r="BN12" s="151">
        <f t="shared" si="12"/>
        <v>7533</v>
      </c>
      <c r="BO12" s="151">
        <f t="shared" si="12"/>
        <v>9124</v>
      </c>
      <c r="BP12" s="151">
        <f t="shared" si="12"/>
        <v>264</v>
      </c>
      <c r="BQ12" s="151">
        <f t="shared" si="12"/>
        <v>10948</v>
      </c>
      <c r="BR12" s="151">
        <f t="shared" si="12"/>
        <v>40981428</v>
      </c>
      <c r="BS12" s="151">
        <f t="shared" ref="BS12" si="70">IFERROR(BR12/BN12,"-")</f>
        <v>5440.2532855436084</v>
      </c>
      <c r="BT12" s="151">
        <f t="shared" si="38"/>
        <v>11448.069295101554</v>
      </c>
      <c r="BU12" s="151">
        <f t="shared" si="13"/>
        <v>65407349</v>
      </c>
      <c r="BV12" s="151">
        <f t="shared" ref="BV12" si="71">IFERROR(BU12/BO12,"-")</f>
        <v>7168.714270056993</v>
      </c>
      <c r="BW12" s="151">
        <f t="shared" si="40"/>
        <v>15001.215366067514</v>
      </c>
      <c r="BX12" s="151">
        <f t="shared" si="14"/>
        <v>2367342</v>
      </c>
      <c r="BY12" s="151">
        <f t="shared" ref="BY12" si="72">IFERROR(BX12/BP12,"-")</f>
        <v>8967.204545454546</v>
      </c>
      <c r="BZ12" s="151">
        <f t="shared" si="42"/>
        <v>18131.46212121212</v>
      </c>
      <c r="CA12" s="151">
        <f t="shared" si="15"/>
        <v>106758665</v>
      </c>
      <c r="CB12" s="151">
        <f t="shared" ref="CB12" si="73">IFERROR(CA12/BQ12,"-")</f>
        <v>9751.4308549506768</v>
      </c>
      <c r="CC12" s="155">
        <f t="shared" si="44"/>
        <v>20775.374862988672</v>
      </c>
      <c r="CD12" s="155">
        <f t="shared" si="16"/>
        <v>2</v>
      </c>
      <c r="CE12" s="227">
        <f t="shared" si="45"/>
        <v>2018</v>
      </c>
      <c r="CF12" s="228">
        <f t="shared" si="46"/>
        <v>43132</v>
      </c>
      <c r="CG12" s="229">
        <f t="shared" si="47"/>
        <v>28</v>
      </c>
      <c r="CH12" s="155">
        <f t="shared" si="17"/>
        <v>924880</v>
      </c>
      <c r="CI12" s="155">
        <f t="shared" si="17"/>
        <v>45168841</v>
      </c>
      <c r="CJ12" s="155">
        <f t="shared" si="17"/>
        <v>85542066</v>
      </c>
      <c r="CK12" s="155">
        <f t="shared" si="17"/>
        <v>45215077</v>
      </c>
      <c r="CL12" s="155">
        <f t="shared" si="17"/>
        <v>56614740</v>
      </c>
      <c r="CM12" s="155">
        <f t="shared" si="17"/>
        <v>1062884767</v>
      </c>
      <c r="CN12" s="155">
        <f t="shared" si="17"/>
        <v>1575125769</v>
      </c>
      <c r="CO12" s="155">
        <f t="shared" si="17"/>
        <v>220756926</v>
      </c>
      <c r="CP12" s="155">
        <f t="shared" si="17"/>
        <v>1070480</v>
      </c>
      <c r="CQ12" s="155">
        <f t="shared" si="17"/>
        <v>2795746</v>
      </c>
      <c r="CR12" s="155">
        <f t="shared" si="17"/>
        <v>86238306</v>
      </c>
      <c r="CS12" s="155">
        <f t="shared" si="17"/>
        <v>136871089</v>
      </c>
      <c r="CT12" s="155">
        <f t="shared" si="17"/>
        <v>4786706</v>
      </c>
      <c r="CU12" s="155">
        <f t="shared" si="17"/>
        <v>227448804</v>
      </c>
      <c r="CV12" s="230"/>
      <c r="CW12" s="141"/>
    </row>
    <row r="13" spans="1:107" x14ac:dyDescent="0.2">
      <c r="A13" s="152" t="str">
        <f t="shared" ref="A13:A14" si="74">B13&amp;C13&amp;D13</f>
        <v>2017-18MARCHEng</v>
      </c>
      <c r="B13" s="114" t="str">
        <f t="shared" si="18"/>
        <v>2017-18</v>
      </c>
      <c r="C13" s="35" t="s">
        <v>830</v>
      </c>
      <c r="D13" s="153" t="str">
        <f t="shared" si="48"/>
        <v>Eng</v>
      </c>
      <c r="F13" s="153" t="str">
        <f t="shared" si="2"/>
        <v>Eng</v>
      </c>
      <c r="H13" s="154">
        <f t="shared" si="3"/>
        <v>1019159</v>
      </c>
      <c r="I13" s="154">
        <f t="shared" si="3"/>
        <v>767156</v>
      </c>
      <c r="J13" s="154">
        <f t="shared" si="3"/>
        <v>10571953</v>
      </c>
      <c r="K13" s="151">
        <f t="shared" ref="K13:K14" si="75">IFERROR(J13/I13,"-")</f>
        <v>13.780708226227782</v>
      </c>
      <c r="L13" s="154">
        <f t="shared" si="20"/>
        <v>1.3944869100939052</v>
      </c>
      <c r="M13" s="154">
        <f t="shared" si="21"/>
        <v>70.664348580992652</v>
      </c>
      <c r="N13" s="154">
        <f t="shared" si="22"/>
        <v>135.59402129423481</v>
      </c>
      <c r="O13" s="154">
        <f t="shared" si="4"/>
        <v>702614</v>
      </c>
      <c r="P13" s="154">
        <f t="shared" si="4"/>
        <v>58932</v>
      </c>
      <c r="Q13" s="154">
        <f t="shared" si="4"/>
        <v>39934</v>
      </c>
      <c r="R13" s="154">
        <f t="shared" si="4"/>
        <v>371274</v>
      </c>
      <c r="S13" s="154">
        <f t="shared" si="4"/>
        <v>172617</v>
      </c>
      <c r="T13" s="154">
        <f t="shared" si="4"/>
        <v>18387</v>
      </c>
      <c r="U13" s="154">
        <f t="shared" si="4"/>
        <v>30323652</v>
      </c>
      <c r="V13" s="154">
        <f t="shared" ref="V13:V14" si="76">IFERROR(U13/P13,"-")</f>
        <v>514.5532478110365</v>
      </c>
      <c r="W13" s="154">
        <f t="shared" si="24"/>
        <v>896.26411796646983</v>
      </c>
      <c r="X13" s="154">
        <f t="shared" si="5"/>
        <v>33814371</v>
      </c>
      <c r="Y13" s="154">
        <f t="shared" ref="Y13:Y14" si="77">IFERROR(X13/Q13,"-")</f>
        <v>846.7564230981119</v>
      </c>
      <c r="Z13" s="154">
        <f t="shared" si="26"/>
        <v>1593.3265137476837</v>
      </c>
      <c r="AA13" s="154">
        <f t="shared" si="6"/>
        <v>617927136</v>
      </c>
      <c r="AB13" s="154">
        <f t="shared" ref="AB13:AB14" si="78">IFERROR(AA13/R13,"-")</f>
        <v>1664.3426041144814</v>
      </c>
      <c r="AC13" s="154">
        <f t="shared" si="28"/>
        <v>3556.6873225703926</v>
      </c>
      <c r="AD13" s="154">
        <f t="shared" si="7"/>
        <v>779196279</v>
      </c>
      <c r="AE13" s="154">
        <f t="shared" ref="AE13:AE14" si="79">IFERROR(AD13/S13,"-")</f>
        <v>4514.0181963537771</v>
      </c>
      <c r="AF13" s="154">
        <f t="shared" si="30"/>
        <v>10776.317454248423</v>
      </c>
      <c r="AG13" s="154">
        <f t="shared" si="8"/>
        <v>107618386</v>
      </c>
      <c r="AH13" s="154">
        <f t="shared" ref="AH13:AH14" si="80">IFERROR(AG13/T13,"-")</f>
        <v>5852.9605699679123</v>
      </c>
      <c r="AI13" s="154">
        <f t="shared" si="32"/>
        <v>13042.332898243325</v>
      </c>
      <c r="AJ13" s="154">
        <f t="shared" si="9"/>
        <v>40249</v>
      </c>
      <c r="AK13" s="154">
        <f t="shared" si="9"/>
        <v>3659</v>
      </c>
      <c r="AL13" s="154">
        <f t="shared" si="9"/>
        <v>12720</v>
      </c>
      <c r="AM13" s="154">
        <f t="shared" si="9"/>
        <v>26142</v>
      </c>
      <c r="AN13" s="154">
        <f t="shared" si="9"/>
        <v>3151</v>
      </c>
      <c r="AO13" s="154">
        <f t="shared" si="9"/>
        <v>20719</v>
      </c>
      <c r="AP13" s="154">
        <f t="shared" si="9"/>
        <v>10477</v>
      </c>
      <c r="AQ13" s="154">
        <f t="shared" si="9"/>
        <v>413976</v>
      </c>
      <c r="AR13" s="154">
        <f t="shared" si="9"/>
        <v>41202</v>
      </c>
      <c r="AS13" s="154">
        <f t="shared" si="9"/>
        <v>207187</v>
      </c>
      <c r="AT13" s="154">
        <f t="shared" si="10"/>
        <v>662365</v>
      </c>
      <c r="AU13" s="154">
        <f t="shared" si="10"/>
        <v>126003</v>
      </c>
      <c r="AV13" s="154">
        <f t="shared" si="10"/>
        <v>98491</v>
      </c>
      <c r="AW13" s="154">
        <f t="shared" si="10"/>
        <v>80161</v>
      </c>
      <c r="AX13" s="154">
        <f t="shared" si="10"/>
        <v>67535</v>
      </c>
      <c r="AY13" s="154">
        <f t="shared" si="10"/>
        <v>526268</v>
      </c>
      <c r="AZ13" s="154">
        <f t="shared" si="10"/>
        <v>423514</v>
      </c>
      <c r="BA13" s="154">
        <f t="shared" si="10"/>
        <v>282076</v>
      </c>
      <c r="BB13" s="154">
        <f t="shared" si="10"/>
        <v>190345</v>
      </c>
      <c r="BC13" s="154">
        <f t="shared" si="10"/>
        <v>31333</v>
      </c>
      <c r="BD13" s="154">
        <f t="shared" si="10"/>
        <v>19958</v>
      </c>
      <c r="BE13" s="151">
        <f t="shared" si="10"/>
        <v>2217</v>
      </c>
      <c r="BF13" s="151">
        <f t="shared" si="10"/>
        <v>717327</v>
      </c>
      <c r="BG13" s="151">
        <f t="shared" ref="BG13:BG14" si="81">IFERROR(BF13/BE13,"-")</f>
        <v>323.55751014884981</v>
      </c>
      <c r="BH13" s="151">
        <f t="shared" si="34"/>
        <v>548.70906630581862</v>
      </c>
      <c r="BI13" s="151">
        <f t="shared" si="11"/>
        <v>33812</v>
      </c>
      <c r="BJ13" s="151">
        <f t="shared" si="11"/>
        <v>1642218</v>
      </c>
      <c r="BK13" s="151">
        <f t="shared" ref="BK13:BK14" si="82">IFERROR(BJ13/BI13,"-")</f>
        <v>48.569087897787767</v>
      </c>
      <c r="BL13" s="151">
        <f t="shared" si="36"/>
        <v>124.45557790133681</v>
      </c>
      <c r="BM13" s="151">
        <f t="shared" si="12"/>
        <v>7482</v>
      </c>
      <c r="BN13" s="151">
        <f t="shared" si="12"/>
        <v>7969</v>
      </c>
      <c r="BO13" s="151">
        <f t="shared" si="12"/>
        <v>9521</v>
      </c>
      <c r="BP13" s="151">
        <f t="shared" si="12"/>
        <v>321</v>
      </c>
      <c r="BQ13" s="151">
        <f t="shared" si="12"/>
        <v>12044</v>
      </c>
      <c r="BR13" s="151">
        <f t="shared" si="12"/>
        <v>45053266</v>
      </c>
      <c r="BS13" s="151">
        <f t="shared" ref="BS13:BS14" si="83">IFERROR(BR13/BN13,"-")</f>
        <v>5653.5658175429789</v>
      </c>
      <c r="BT13" s="151">
        <f t="shared" si="38"/>
        <v>12152.462165892835</v>
      </c>
      <c r="BU13" s="151">
        <f t="shared" si="13"/>
        <v>69840155</v>
      </c>
      <c r="BV13" s="151">
        <f t="shared" ref="BV13:BV14" si="84">IFERROR(BU13/BO13,"-")</f>
        <v>7335.3802121625877</v>
      </c>
      <c r="BW13" s="151">
        <f t="shared" si="40"/>
        <v>15772.63848335259</v>
      </c>
      <c r="BX13" s="151">
        <f t="shared" si="14"/>
        <v>2946967</v>
      </c>
      <c r="BY13" s="151">
        <f t="shared" ref="BY13:BY14" si="85">IFERROR(BX13/BP13,"-")</f>
        <v>9180.5825545171338</v>
      </c>
      <c r="BZ13" s="151">
        <f t="shared" si="42"/>
        <v>17638.507788161995</v>
      </c>
      <c r="CA13" s="151">
        <f t="shared" si="15"/>
        <v>123141239</v>
      </c>
      <c r="CB13" s="151">
        <f t="shared" ref="CB13:CB14" si="86">IFERROR(CA13/BQ13,"-")</f>
        <v>10224.280886748589</v>
      </c>
      <c r="CC13" s="155">
        <f t="shared" si="44"/>
        <v>22542.134091663898</v>
      </c>
      <c r="CD13" s="155">
        <f t="shared" si="16"/>
        <v>3</v>
      </c>
      <c r="CE13" s="227">
        <f t="shared" si="45"/>
        <v>2018</v>
      </c>
      <c r="CF13" s="228">
        <f t="shared" si="46"/>
        <v>43160</v>
      </c>
      <c r="CG13" s="229">
        <f t="shared" si="47"/>
        <v>31</v>
      </c>
      <c r="CH13" s="155">
        <f t="shared" si="17"/>
        <v>1069789</v>
      </c>
      <c r="CI13" s="155">
        <f t="shared" si="17"/>
        <v>54210579</v>
      </c>
      <c r="CJ13" s="155">
        <f t="shared" si="17"/>
        <v>104021767</v>
      </c>
      <c r="CK13" s="155">
        <f t="shared" si="17"/>
        <v>52818637</v>
      </c>
      <c r="CL13" s="155">
        <f t="shared" si="17"/>
        <v>63627901</v>
      </c>
      <c r="CM13" s="155">
        <f t="shared" si="17"/>
        <v>1320505529</v>
      </c>
      <c r="CN13" s="155">
        <f t="shared" si="17"/>
        <v>1860175590</v>
      </c>
      <c r="CO13" s="155">
        <f t="shared" si="17"/>
        <v>239809375</v>
      </c>
      <c r="CP13" s="155">
        <f t="shared" si="17"/>
        <v>1216488</v>
      </c>
      <c r="CQ13" s="155">
        <f t="shared" si="17"/>
        <v>4208092</v>
      </c>
      <c r="CR13" s="155">
        <f t="shared" si="17"/>
        <v>96842971</v>
      </c>
      <c r="CS13" s="155">
        <f t="shared" si="17"/>
        <v>150171291</v>
      </c>
      <c r="CT13" s="155">
        <f t="shared" si="17"/>
        <v>5661961</v>
      </c>
      <c r="CU13" s="155">
        <f t="shared" si="17"/>
        <v>271497463</v>
      </c>
      <c r="CV13" s="230"/>
      <c r="CW13" s="141"/>
    </row>
    <row r="14" spans="1:107" x14ac:dyDescent="0.2">
      <c r="A14" s="152" t="str">
        <f t="shared" si="74"/>
        <v>2018-19APRILEng</v>
      </c>
      <c r="B14" s="114" t="str">
        <f t="shared" si="18"/>
        <v>2018-19</v>
      </c>
      <c r="C14" s="35" t="s">
        <v>832</v>
      </c>
      <c r="D14" s="153" t="str">
        <f t="shared" si="48"/>
        <v>Eng</v>
      </c>
      <c r="F14" s="153" t="str">
        <f t="shared" ref="F14:F19" si="87">D14</f>
        <v>Eng</v>
      </c>
      <c r="H14" s="154">
        <f t="shared" si="3"/>
        <v>888890</v>
      </c>
      <c r="I14" s="154">
        <f t="shared" si="3"/>
        <v>658115</v>
      </c>
      <c r="J14" s="154">
        <f t="shared" si="3"/>
        <v>3850618</v>
      </c>
      <c r="K14" s="151">
        <f t="shared" si="75"/>
        <v>5.8509804517447561</v>
      </c>
      <c r="L14" s="154">
        <f t="shared" si="20"/>
        <v>1.3884047620856537</v>
      </c>
      <c r="M14" s="154">
        <f t="shared" si="21"/>
        <v>30.879641096161006</v>
      </c>
      <c r="N14" s="154">
        <f t="shared" si="22"/>
        <v>90.58076475995837</v>
      </c>
      <c r="O14" s="154">
        <f t="shared" si="4"/>
        <v>660005</v>
      </c>
      <c r="P14" s="154">
        <f t="shared" si="4"/>
        <v>53634</v>
      </c>
      <c r="Q14" s="154">
        <f t="shared" si="4"/>
        <v>36607</v>
      </c>
      <c r="R14" s="154">
        <f t="shared" si="4"/>
        <v>334113</v>
      </c>
      <c r="S14" s="154">
        <f t="shared" si="4"/>
        <v>177872</v>
      </c>
      <c r="T14" s="154">
        <f t="shared" si="4"/>
        <v>19136</v>
      </c>
      <c r="U14" s="154">
        <f t="shared" si="4"/>
        <v>24585908</v>
      </c>
      <c r="V14" s="154">
        <f t="shared" si="76"/>
        <v>458.40153633888951</v>
      </c>
      <c r="W14" s="154">
        <f t="shared" si="24"/>
        <v>805.99261662378342</v>
      </c>
      <c r="X14" s="154">
        <f t="shared" si="5"/>
        <v>26699914</v>
      </c>
      <c r="Y14" s="154">
        <f t="shared" si="77"/>
        <v>729.36635069795398</v>
      </c>
      <c r="Z14" s="154">
        <f t="shared" si="26"/>
        <v>1334.8043816756358</v>
      </c>
      <c r="AA14" s="154">
        <f t="shared" si="6"/>
        <v>405870395</v>
      </c>
      <c r="AB14" s="154">
        <f t="shared" si="78"/>
        <v>1214.7698383481038</v>
      </c>
      <c r="AC14" s="154">
        <f t="shared" si="28"/>
        <v>2500.8455851762728</v>
      </c>
      <c r="AD14" s="154">
        <f t="shared" si="7"/>
        <v>529763190</v>
      </c>
      <c r="AE14" s="154">
        <f t="shared" si="79"/>
        <v>2978.3394238553565</v>
      </c>
      <c r="AF14" s="154">
        <f t="shared" si="30"/>
        <v>6947.9441564720701</v>
      </c>
      <c r="AG14" s="154">
        <f t="shared" si="8"/>
        <v>84529569</v>
      </c>
      <c r="AH14" s="154">
        <f t="shared" si="80"/>
        <v>4417.3060723244143</v>
      </c>
      <c r="AI14" s="154">
        <f t="shared" si="32"/>
        <v>9782.2536580267551</v>
      </c>
      <c r="AJ14" s="154">
        <f t="shared" si="9"/>
        <v>34282</v>
      </c>
      <c r="AK14" s="154">
        <f t="shared" si="9"/>
        <v>2872</v>
      </c>
      <c r="AL14" s="154">
        <f t="shared" si="9"/>
        <v>9513</v>
      </c>
      <c r="AM14" s="154">
        <f t="shared" si="9"/>
        <v>24377</v>
      </c>
      <c r="AN14" s="154">
        <f t="shared" si="9"/>
        <v>3073</v>
      </c>
      <c r="AO14" s="154">
        <f t="shared" si="9"/>
        <v>18824</v>
      </c>
      <c r="AP14" s="154">
        <f t="shared" si="9"/>
        <v>10065</v>
      </c>
      <c r="AQ14" s="154">
        <f t="shared" si="9"/>
        <v>394500</v>
      </c>
      <c r="AR14" s="154">
        <f t="shared" si="9"/>
        <v>38703</v>
      </c>
      <c r="AS14" s="154">
        <f t="shared" si="9"/>
        <v>192520</v>
      </c>
      <c r="AT14" s="154">
        <f t="shared" si="10"/>
        <v>625723</v>
      </c>
      <c r="AU14" s="154">
        <f t="shared" si="10"/>
        <v>115581</v>
      </c>
      <c r="AV14" s="154">
        <f t="shared" si="10"/>
        <v>90677</v>
      </c>
      <c r="AW14" s="154">
        <f t="shared" si="10"/>
        <v>74389</v>
      </c>
      <c r="AX14" s="154">
        <f t="shared" si="10"/>
        <v>62568</v>
      </c>
      <c r="AY14" s="154">
        <f t="shared" si="10"/>
        <v>463639</v>
      </c>
      <c r="AZ14" s="154">
        <f t="shared" si="10"/>
        <v>378217</v>
      </c>
      <c r="BA14" s="154">
        <f t="shared" si="10"/>
        <v>278888</v>
      </c>
      <c r="BB14" s="154">
        <f t="shared" si="10"/>
        <v>193438</v>
      </c>
      <c r="BC14" s="154">
        <f t="shared" si="10"/>
        <v>31936</v>
      </c>
      <c r="BD14" s="154">
        <f t="shared" si="10"/>
        <v>20591</v>
      </c>
      <c r="BE14" s="151">
        <f t="shared" si="10"/>
        <v>1808</v>
      </c>
      <c r="BF14" s="151">
        <f t="shared" si="10"/>
        <v>563934</v>
      </c>
      <c r="BG14" s="151">
        <f t="shared" si="81"/>
        <v>311.9103982300885</v>
      </c>
      <c r="BH14" s="151">
        <f t="shared" si="34"/>
        <v>524.61283185840705</v>
      </c>
      <c r="BI14" s="151">
        <f t="shared" si="11"/>
        <v>31315</v>
      </c>
      <c r="BJ14" s="151">
        <f t="shared" si="11"/>
        <v>1387864</v>
      </c>
      <c r="BK14" s="151">
        <f t="shared" si="82"/>
        <v>44.319463515886952</v>
      </c>
      <c r="BL14" s="151">
        <f t="shared" si="36"/>
        <v>81.599776464952896</v>
      </c>
      <c r="BM14" s="151">
        <f t="shared" si="12"/>
        <v>6117</v>
      </c>
      <c r="BN14" s="151">
        <f t="shared" si="12"/>
        <v>8350</v>
      </c>
      <c r="BO14" s="151">
        <f t="shared" si="12"/>
        <v>9984</v>
      </c>
      <c r="BP14" s="151">
        <f t="shared" si="12"/>
        <v>306</v>
      </c>
      <c r="BQ14" s="151">
        <f t="shared" si="12"/>
        <v>11496</v>
      </c>
      <c r="BR14" s="151">
        <f t="shared" si="12"/>
        <v>37227110</v>
      </c>
      <c r="BS14" s="151">
        <f t="shared" si="83"/>
        <v>4458.3365269461074</v>
      </c>
      <c r="BT14" s="151">
        <f t="shared" si="38"/>
        <v>9303.9524550898204</v>
      </c>
      <c r="BU14" s="151">
        <f t="shared" si="13"/>
        <v>57096284</v>
      </c>
      <c r="BV14" s="151">
        <f t="shared" si="84"/>
        <v>5718.7784455128203</v>
      </c>
      <c r="BW14" s="151">
        <f t="shared" si="40"/>
        <v>12258.794871794871</v>
      </c>
      <c r="BX14" s="151">
        <f t="shared" si="14"/>
        <v>2278392</v>
      </c>
      <c r="BY14" s="151">
        <f t="shared" si="85"/>
        <v>7445.7254901960787</v>
      </c>
      <c r="BZ14" s="151">
        <f t="shared" si="42"/>
        <v>16086.754901960785</v>
      </c>
      <c r="CA14" s="151">
        <f t="shared" si="15"/>
        <v>88433014</v>
      </c>
      <c r="CB14" s="151">
        <f t="shared" si="86"/>
        <v>7692.5029575504523</v>
      </c>
      <c r="CC14" s="155">
        <f t="shared" si="44"/>
        <v>16825.403879610298</v>
      </c>
      <c r="CD14" s="155">
        <f t="shared" si="16"/>
        <v>4</v>
      </c>
      <c r="CE14" s="227">
        <f t="shared" si="45"/>
        <v>2018</v>
      </c>
      <c r="CF14" s="228">
        <f t="shared" si="46"/>
        <v>43191</v>
      </c>
      <c r="CG14" s="229">
        <f t="shared" si="47"/>
        <v>30</v>
      </c>
      <c r="CH14" s="155">
        <f t="shared" si="17"/>
        <v>913730</v>
      </c>
      <c r="CI14" s="155">
        <f t="shared" si="17"/>
        <v>20322355</v>
      </c>
      <c r="CJ14" s="155">
        <f t="shared" si="17"/>
        <v>59612560</v>
      </c>
      <c r="CK14" s="155">
        <f t="shared" si="17"/>
        <v>43228608</v>
      </c>
      <c r="CL14" s="155">
        <f t="shared" si="17"/>
        <v>48863184</v>
      </c>
      <c r="CM14" s="155">
        <f t="shared" si="17"/>
        <v>835565021</v>
      </c>
      <c r="CN14" s="155">
        <f t="shared" si="17"/>
        <v>1235844723</v>
      </c>
      <c r="CO14" s="155">
        <f t="shared" si="17"/>
        <v>187193206</v>
      </c>
      <c r="CP14" s="155">
        <f t="shared" si="17"/>
        <v>948500</v>
      </c>
      <c r="CQ14" s="155">
        <f t="shared" si="17"/>
        <v>2555297</v>
      </c>
      <c r="CR14" s="155">
        <f t="shared" si="17"/>
        <v>77688003</v>
      </c>
      <c r="CS14" s="155">
        <f t="shared" si="17"/>
        <v>122391808</v>
      </c>
      <c r="CT14" s="155">
        <f t="shared" si="17"/>
        <v>4922547</v>
      </c>
      <c r="CU14" s="155">
        <f t="shared" si="17"/>
        <v>193424843</v>
      </c>
      <c r="CV14" s="230"/>
      <c r="CW14" s="141"/>
    </row>
    <row r="15" spans="1:107" x14ac:dyDescent="0.2">
      <c r="A15" s="152" t="str">
        <f t="shared" ref="A15" si="88">B15&amp;C15&amp;D15</f>
        <v>2018-19MAYEng</v>
      </c>
      <c r="B15" s="114" t="str">
        <f t="shared" si="18"/>
        <v>2018-19</v>
      </c>
      <c r="C15" s="35" t="s">
        <v>879</v>
      </c>
      <c r="D15" s="153" t="str">
        <f t="shared" si="48"/>
        <v>Eng</v>
      </c>
      <c r="F15" s="153" t="str">
        <f t="shared" si="87"/>
        <v>Eng</v>
      </c>
      <c r="H15" s="154">
        <f t="shared" si="3"/>
        <v>974274</v>
      </c>
      <c r="I15" s="154">
        <f t="shared" si="3"/>
        <v>731671</v>
      </c>
      <c r="J15" s="154">
        <f t="shared" si="3"/>
        <v>5947908</v>
      </c>
      <c r="K15" s="151">
        <f t="shared" ref="K15" si="89">IFERROR(J15/I15,"-")</f>
        <v>8.1292110798432624</v>
      </c>
      <c r="L15" s="154">
        <f t="shared" si="20"/>
        <v>1.3879680894828412</v>
      </c>
      <c r="M15" s="154">
        <f t="shared" si="21"/>
        <v>45.253937903784625</v>
      </c>
      <c r="N15" s="154">
        <f t="shared" si="22"/>
        <v>101.63219124442543</v>
      </c>
      <c r="O15" s="154">
        <f t="shared" si="4"/>
        <v>697156</v>
      </c>
      <c r="P15" s="154">
        <f t="shared" si="4"/>
        <v>57336</v>
      </c>
      <c r="Q15" s="154">
        <f t="shared" si="4"/>
        <v>39196</v>
      </c>
      <c r="R15" s="154">
        <f t="shared" si="4"/>
        <v>353865</v>
      </c>
      <c r="S15" s="154">
        <f t="shared" si="4"/>
        <v>186037</v>
      </c>
      <c r="T15" s="154">
        <f t="shared" si="4"/>
        <v>19664</v>
      </c>
      <c r="U15" s="154">
        <f t="shared" si="4"/>
        <v>26671080</v>
      </c>
      <c r="V15" s="154">
        <f t="shared" ref="V15" si="90">IFERROR(U15/P15,"-")</f>
        <v>465.17161992465469</v>
      </c>
      <c r="W15" s="154">
        <f t="shared" si="24"/>
        <v>813.36701199944184</v>
      </c>
      <c r="X15" s="154">
        <f t="shared" si="5"/>
        <v>29324091</v>
      </c>
      <c r="Y15" s="154">
        <f t="shared" ref="Y15" si="91">IFERROR(X15/Q15,"-")</f>
        <v>748.13988672313496</v>
      </c>
      <c r="Z15" s="154">
        <f t="shared" si="26"/>
        <v>1387.9336667006837</v>
      </c>
      <c r="AA15" s="154">
        <f t="shared" si="6"/>
        <v>451884331</v>
      </c>
      <c r="AB15" s="154">
        <f t="shared" ref="AB15" si="92">IFERROR(AA15/R15,"-")</f>
        <v>1276.9963997569694</v>
      </c>
      <c r="AC15" s="154">
        <f t="shared" si="28"/>
        <v>2644.4492956353411</v>
      </c>
      <c r="AD15" s="154">
        <f t="shared" si="7"/>
        <v>649919560</v>
      </c>
      <c r="AE15" s="154">
        <f t="shared" ref="AE15" si="93">IFERROR(AD15/S15,"-")</f>
        <v>3493.4962399952697</v>
      </c>
      <c r="AF15" s="154">
        <f t="shared" si="30"/>
        <v>8185.3753500647717</v>
      </c>
      <c r="AG15" s="154">
        <f t="shared" si="8"/>
        <v>100827168</v>
      </c>
      <c r="AH15" s="154">
        <f t="shared" ref="AH15" si="94">IFERROR(AG15/T15,"-")</f>
        <v>5127.5004068348253</v>
      </c>
      <c r="AI15" s="154">
        <f t="shared" si="32"/>
        <v>11409.165327502034</v>
      </c>
      <c r="AJ15" s="154">
        <f t="shared" si="9"/>
        <v>38045</v>
      </c>
      <c r="AK15" s="154">
        <f t="shared" si="9"/>
        <v>3260</v>
      </c>
      <c r="AL15" s="154">
        <f t="shared" si="9"/>
        <v>11360</v>
      </c>
      <c r="AM15" s="154">
        <f t="shared" si="9"/>
        <v>26979</v>
      </c>
      <c r="AN15" s="154">
        <f t="shared" si="9"/>
        <v>3098</v>
      </c>
      <c r="AO15" s="154">
        <f t="shared" si="9"/>
        <v>20327</v>
      </c>
      <c r="AP15" s="154">
        <f t="shared" si="9"/>
        <v>10528</v>
      </c>
      <c r="AQ15" s="154">
        <f t="shared" si="9"/>
        <v>413048</v>
      </c>
      <c r="AR15" s="154">
        <f t="shared" si="9"/>
        <v>40327</v>
      </c>
      <c r="AS15" s="154">
        <f t="shared" si="9"/>
        <v>205736</v>
      </c>
      <c r="AT15" s="154">
        <f t="shared" si="10"/>
        <v>659111</v>
      </c>
      <c r="AU15" s="154">
        <f t="shared" si="10"/>
        <v>123821</v>
      </c>
      <c r="AV15" s="154">
        <f t="shared" si="10"/>
        <v>96896</v>
      </c>
      <c r="AW15" s="154">
        <f t="shared" si="10"/>
        <v>85429</v>
      </c>
      <c r="AX15" s="154">
        <f t="shared" si="10"/>
        <v>70211</v>
      </c>
      <c r="AY15" s="154">
        <f t="shared" si="10"/>
        <v>495543</v>
      </c>
      <c r="AZ15" s="154">
        <f t="shared" si="10"/>
        <v>401219</v>
      </c>
      <c r="BA15" s="154">
        <f t="shared" si="10"/>
        <v>295744</v>
      </c>
      <c r="BB15" s="154">
        <f t="shared" si="10"/>
        <v>202247</v>
      </c>
      <c r="BC15" s="154">
        <f t="shared" si="10"/>
        <v>33215</v>
      </c>
      <c r="BD15" s="154">
        <f t="shared" si="10"/>
        <v>21060</v>
      </c>
      <c r="BE15" s="151">
        <f t="shared" si="10"/>
        <v>1820</v>
      </c>
      <c r="BF15" s="151">
        <f t="shared" si="10"/>
        <v>577777</v>
      </c>
      <c r="BG15" s="151">
        <f t="shared" ref="BG15" si="95">IFERROR(BF15/BE15,"-")</f>
        <v>317.45989010989013</v>
      </c>
      <c r="BH15" s="151">
        <f t="shared" si="34"/>
        <v>541.8181318681319</v>
      </c>
      <c r="BI15" s="151">
        <f t="shared" si="11"/>
        <v>34051</v>
      </c>
      <c r="BJ15" s="151">
        <f t="shared" si="11"/>
        <v>1608283</v>
      </c>
      <c r="BK15" s="151">
        <f t="shared" ref="BK15" si="96">IFERROR(BJ15/BI15,"-")</f>
        <v>47.231593785791901</v>
      </c>
      <c r="BL15" s="151">
        <f t="shared" si="36"/>
        <v>87.224897947196851</v>
      </c>
      <c r="BM15" s="151">
        <f t="shared" si="12"/>
        <v>6335</v>
      </c>
      <c r="BN15" s="151">
        <f t="shared" si="12"/>
        <v>8358</v>
      </c>
      <c r="BO15" s="151">
        <f t="shared" si="12"/>
        <v>10233</v>
      </c>
      <c r="BP15" s="151">
        <f t="shared" si="12"/>
        <v>275</v>
      </c>
      <c r="BQ15" s="151">
        <f t="shared" si="12"/>
        <v>12312</v>
      </c>
      <c r="BR15" s="151">
        <f t="shared" si="12"/>
        <v>43598607</v>
      </c>
      <c r="BS15" s="151">
        <f t="shared" ref="BS15" si="97">IFERROR(BR15/BN15,"-")</f>
        <v>5216.3923187365399</v>
      </c>
      <c r="BT15" s="151">
        <f t="shared" si="38"/>
        <v>11283.782005264417</v>
      </c>
      <c r="BU15" s="151">
        <f t="shared" si="13"/>
        <v>67120132</v>
      </c>
      <c r="BV15" s="151">
        <f t="shared" ref="BV15" si="98">IFERROR(BU15/BO15,"-")</f>
        <v>6559.1842079546568</v>
      </c>
      <c r="BW15" s="151">
        <f t="shared" si="40"/>
        <v>14041.395192025799</v>
      </c>
      <c r="BX15" s="151">
        <f t="shared" si="14"/>
        <v>2268235</v>
      </c>
      <c r="BY15" s="151">
        <f t="shared" ref="BY15" si="99">IFERROR(BX15/BP15,"-")</f>
        <v>8248.1272727272735</v>
      </c>
      <c r="BZ15" s="151">
        <f t="shared" si="42"/>
        <v>15640.745454545455</v>
      </c>
      <c r="CA15" s="151">
        <f t="shared" si="15"/>
        <v>109718673</v>
      </c>
      <c r="CB15" s="151">
        <f t="shared" ref="CB15" si="100">IFERROR(CA15/BQ15,"-")</f>
        <v>8911.5231481481478</v>
      </c>
      <c r="CC15" s="155">
        <f t="shared" si="44"/>
        <v>19576.317251461987</v>
      </c>
      <c r="CD15" s="155">
        <f t="shared" ref="CD15" si="101">MONTH(1&amp;C15)</f>
        <v>5</v>
      </c>
      <c r="CE15" s="227">
        <f t="shared" si="45"/>
        <v>2018</v>
      </c>
      <c r="CF15" s="228">
        <f t="shared" si="46"/>
        <v>43221</v>
      </c>
      <c r="CG15" s="229">
        <f t="shared" si="47"/>
        <v>31</v>
      </c>
      <c r="CH15" s="155">
        <f t="shared" si="17"/>
        <v>1015536</v>
      </c>
      <c r="CI15" s="155">
        <f t="shared" si="17"/>
        <v>33110994</v>
      </c>
      <c r="CJ15" s="155">
        <f t="shared" si="17"/>
        <v>74361327</v>
      </c>
      <c r="CK15" s="155">
        <f t="shared" si="17"/>
        <v>46635211</v>
      </c>
      <c r="CL15" s="155">
        <f t="shared" si="17"/>
        <v>54401448</v>
      </c>
      <c r="CM15" s="155">
        <f t="shared" si="17"/>
        <v>935778050</v>
      </c>
      <c r="CN15" s="155">
        <f t="shared" si="17"/>
        <v>1522782674</v>
      </c>
      <c r="CO15" s="155">
        <f t="shared" si="17"/>
        <v>224349827</v>
      </c>
      <c r="CP15" s="155">
        <f t="shared" si="17"/>
        <v>986109</v>
      </c>
      <c r="CQ15" s="155">
        <f t="shared" si="17"/>
        <v>2970095</v>
      </c>
      <c r="CR15" s="155">
        <f t="shared" si="17"/>
        <v>94309850</v>
      </c>
      <c r="CS15" s="155">
        <f t="shared" si="17"/>
        <v>143685597</v>
      </c>
      <c r="CT15" s="155">
        <f t="shared" si="17"/>
        <v>4301205</v>
      </c>
      <c r="CU15" s="155">
        <f t="shared" si="17"/>
        <v>241023618</v>
      </c>
      <c r="CV15" s="230"/>
      <c r="CW15" s="141"/>
    </row>
    <row r="16" spans="1:107" x14ac:dyDescent="0.2">
      <c r="A16" s="152" t="str">
        <f t="shared" ref="A16:A18" si="102">B16&amp;C16&amp;D16</f>
        <v>2018-19JUNEEng</v>
      </c>
      <c r="B16" s="114" t="str">
        <f t="shared" si="18"/>
        <v>2018-19</v>
      </c>
      <c r="C16" s="35" t="s">
        <v>908</v>
      </c>
      <c r="D16" s="153" t="str">
        <f t="shared" si="48"/>
        <v>Eng</v>
      </c>
      <c r="F16" s="153" t="str">
        <f t="shared" si="87"/>
        <v>Eng</v>
      </c>
      <c r="H16" s="154">
        <f t="shared" si="3"/>
        <v>951931</v>
      </c>
      <c r="I16" s="154">
        <f t="shared" si="3"/>
        <v>724568</v>
      </c>
      <c r="J16" s="154">
        <f t="shared" si="3"/>
        <v>7718074</v>
      </c>
      <c r="K16" s="151">
        <f t="shared" ref="K16" si="103">IFERROR(J16/I16,"-")</f>
        <v>10.651966413090284</v>
      </c>
      <c r="L16" s="154">
        <f t="shared" si="20"/>
        <v>1.3883389826765742</v>
      </c>
      <c r="M16" s="154">
        <f t="shared" si="21"/>
        <v>59.14032913404953</v>
      </c>
      <c r="N16" s="154">
        <f t="shared" si="22"/>
        <v>121.55544020713032</v>
      </c>
      <c r="O16" s="154">
        <f t="shared" si="4"/>
        <v>670620</v>
      </c>
      <c r="P16" s="154">
        <f t="shared" si="4"/>
        <v>55660</v>
      </c>
      <c r="Q16" s="154">
        <f t="shared" si="4"/>
        <v>37839</v>
      </c>
      <c r="R16" s="154">
        <f t="shared" si="4"/>
        <v>342637</v>
      </c>
      <c r="S16" s="154">
        <f t="shared" si="4"/>
        <v>178398</v>
      </c>
      <c r="T16" s="154">
        <f t="shared" si="4"/>
        <v>17343</v>
      </c>
      <c r="U16" s="154">
        <f t="shared" si="4"/>
        <v>25430254</v>
      </c>
      <c r="V16" s="154">
        <f t="shared" ref="V16" si="104">IFERROR(U16/P16,"-")</f>
        <v>456.88562702120015</v>
      </c>
      <c r="W16" s="154">
        <f t="shared" si="24"/>
        <v>798.40454545454543</v>
      </c>
      <c r="X16" s="154">
        <f t="shared" si="5"/>
        <v>27941142</v>
      </c>
      <c r="Y16" s="154">
        <f t="shared" ref="Y16" si="105">IFERROR(X16/Q16,"-")</f>
        <v>738.42178704511218</v>
      </c>
      <c r="Z16" s="154">
        <f t="shared" si="26"/>
        <v>1359.6207352202753</v>
      </c>
      <c r="AA16" s="154">
        <f t="shared" si="6"/>
        <v>444848249</v>
      </c>
      <c r="AB16" s="154">
        <f t="shared" ref="AB16" si="106">IFERROR(AA16/R16,"-")</f>
        <v>1298.3076813070393</v>
      </c>
      <c r="AC16" s="154">
        <f t="shared" si="28"/>
        <v>2674.4716741040811</v>
      </c>
      <c r="AD16" s="154">
        <f t="shared" si="7"/>
        <v>645470554</v>
      </c>
      <c r="AE16" s="154">
        <f t="shared" ref="AE16" si="107">IFERROR(AD16/S16,"-")</f>
        <v>3618.1490487561518</v>
      </c>
      <c r="AF16" s="154">
        <f t="shared" si="30"/>
        <v>8446.5095572820319</v>
      </c>
      <c r="AG16" s="154">
        <f t="shared" si="8"/>
        <v>92450880</v>
      </c>
      <c r="AH16" s="154">
        <f t="shared" ref="AH16" si="108">IFERROR(AG16/T16,"-")</f>
        <v>5330.7317073170734</v>
      </c>
      <c r="AI16" s="154">
        <f t="shared" si="32"/>
        <v>11737.390186242288</v>
      </c>
      <c r="AJ16" s="154">
        <f t="shared" si="9"/>
        <v>37017</v>
      </c>
      <c r="AK16" s="154">
        <f t="shared" si="9"/>
        <v>3129</v>
      </c>
      <c r="AL16" s="154">
        <f t="shared" si="9"/>
        <v>11601</v>
      </c>
      <c r="AM16" s="154">
        <f t="shared" si="9"/>
        <v>25916</v>
      </c>
      <c r="AN16" s="154">
        <f t="shared" si="9"/>
        <v>2967</v>
      </c>
      <c r="AO16" s="154">
        <f t="shared" si="9"/>
        <v>19320</v>
      </c>
      <c r="AP16" s="154">
        <f t="shared" si="9"/>
        <v>9647</v>
      </c>
      <c r="AQ16" s="154">
        <f t="shared" si="9"/>
        <v>395755</v>
      </c>
      <c r="AR16" s="154">
        <f t="shared" si="9"/>
        <v>38408</v>
      </c>
      <c r="AS16" s="154">
        <f t="shared" si="9"/>
        <v>199440</v>
      </c>
      <c r="AT16" s="154">
        <f t="shared" si="10"/>
        <v>633603</v>
      </c>
      <c r="AU16" s="154">
        <f t="shared" si="10"/>
        <v>120148</v>
      </c>
      <c r="AV16" s="154">
        <f t="shared" si="10"/>
        <v>93813</v>
      </c>
      <c r="AW16" s="154">
        <f t="shared" si="10"/>
        <v>81838</v>
      </c>
      <c r="AX16" s="154">
        <f t="shared" si="10"/>
        <v>67181</v>
      </c>
      <c r="AY16" s="154">
        <f t="shared" si="10"/>
        <v>480860</v>
      </c>
      <c r="AZ16" s="154">
        <f t="shared" si="10"/>
        <v>387455</v>
      </c>
      <c r="BA16" s="154">
        <f t="shared" si="10"/>
        <v>284818</v>
      </c>
      <c r="BB16" s="154">
        <f t="shared" si="10"/>
        <v>193323</v>
      </c>
      <c r="BC16" s="154">
        <f t="shared" si="10"/>
        <v>28856</v>
      </c>
      <c r="BD16" s="154">
        <f t="shared" si="10"/>
        <v>18579</v>
      </c>
      <c r="BE16" s="151">
        <f t="shared" si="10"/>
        <v>1746</v>
      </c>
      <c r="BF16" s="151">
        <f t="shared" si="10"/>
        <v>552194</v>
      </c>
      <c r="BG16" s="151">
        <f t="shared" ref="BG16" si="109">IFERROR(BF16/BE16,"-")</f>
        <v>316.26231386025199</v>
      </c>
      <c r="BH16" s="151">
        <f t="shared" si="34"/>
        <v>550.02634593356242</v>
      </c>
      <c r="BI16" s="151">
        <f t="shared" si="11"/>
        <v>32412</v>
      </c>
      <c r="BJ16" s="151">
        <f t="shared" si="11"/>
        <v>1566992</v>
      </c>
      <c r="BK16" s="151">
        <f t="shared" ref="BK16" si="110">IFERROR(BJ16/BI16,"-")</f>
        <v>48.3460446748118</v>
      </c>
      <c r="BL16" s="151">
        <f t="shared" si="36"/>
        <v>93.844255214118235</v>
      </c>
      <c r="BM16" s="151">
        <f t="shared" si="12"/>
        <v>8449</v>
      </c>
      <c r="BN16" s="151">
        <f t="shared" si="12"/>
        <v>8089</v>
      </c>
      <c r="BO16" s="151">
        <f t="shared" si="12"/>
        <v>9511</v>
      </c>
      <c r="BP16" s="151">
        <f t="shared" si="12"/>
        <v>247</v>
      </c>
      <c r="BQ16" s="151">
        <f t="shared" si="12"/>
        <v>11501</v>
      </c>
      <c r="BR16" s="151">
        <f t="shared" si="12"/>
        <v>42716051</v>
      </c>
      <c r="BS16" s="151">
        <f t="shared" ref="BS16" si="111">IFERROR(BR16/BN16,"-")</f>
        <v>5280.7579428853996</v>
      </c>
      <c r="BT16" s="151">
        <f t="shared" si="38"/>
        <v>11449.551860551366</v>
      </c>
      <c r="BU16" s="151">
        <f t="shared" si="13"/>
        <v>64151732</v>
      </c>
      <c r="BV16" s="151">
        <f t="shared" ref="BV16" si="112">IFERROR(BU16/BO16,"-")</f>
        <v>6745.0038902323622</v>
      </c>
      <c r="BW16" s="151">
        <f t="shared" si="40"/>
        <v>14401.161392072338</v>
      </c>
      <c r="BX16" s="151">
        <f t="shared" si="14"/>
        <v>2196919</v>
      </c>
      <c r="BY16" s="151">
        <f t="shared" ref="BY16" si="113">IFERROR(BX16/BP16,"-")</f>
        <v>8894.4089068825906</v>
      </c>
      <c r="BZ16" s="151">
        <f t="shared" si="42"/>
        <v>20306.663967611337</v>
      </c>
      <c r="CA16" s="151">
        <f t="shared" si="15"/>
        <v>102386891</v>
      </c>
      <c r="CB16" s="151">
        <f t="shared" ref="CB16" si="114">IFERROR(CA16/BQ16,"-")</f>
        <v>8902.4337883662283</v>
      </c>
      <c r="CC16" s="155">
        <f t="shared" si="44"/>
        <v>19676.080688635771</v>
      </c>
      <c r="CD16" s="155">
        <f t="shared" ref="CD16" si="115">MONTH(1&amp;C16)</f>
        <v>6</v>
      </c>
      <c r="CE16" s="227">
        <f t="shared" si="45"/>
        <v>2018</v>
      </c>
      <c r="CF16" s="228">
        <f t="shared" si="46"/>
        <v>43252</v>
      </c>
      <c r="CG16" s="229">
        <f t="shared" ref="CG16" si="116">DAY(DATE(LEFT($B16,4)+IF(CD16&lt;4,1,0),$CD16+1,1)-1)</f>
        <v>30</v>
      </c>
      <c r="CH16" s="155">
        <f t="shared" si="17"/>
        <v>1005946</v>
      </c>
      <c r="CI16" s="155">
        <f t="shared" si="17"/>
        <v>42851190</v>
      </c>
      <c r="CJ16" s="155">
        <f t="shared" si="17"/>
        <v>88075182.200000003</v>
      </c>
      <c r="CK16" s="155">
        <f t="shared" si="17"/>
        <v>44439197</v>
      </c>
      <c r="CL16" s="155">
        <f t="shared" si="17"/>
        <v>51446689</v>
      </c>
      <c r="CM16" s="155">
        <f t="shared" si="17"/>
        <v>916372951</v>
      </c>
      <c r="CN16" s="155">
        <f t="shared" si="17"/>
        <v>1506840412</v>
      </c>
      <c r="CO16" s="155">
        <f t="shared" si="17"/>
        <v>203561558</v>
      </c>
      <c r="CP16" s="155">
        <f t="shared" si="17"/>
        <v>960346</v>
      </c>
      <c r="CQ16" s="155">
        <f t="shared" si="17"/>
        <v>3041680</v>
      </c>
      <c r="CR16" s="155">
        <f t="shared" si="17"/>
        <v>92615425</v>
      </c>
      <c r="CS16" s="155">
        <f t="shared" si="17"/>
        <v>136969446</v>
      </c>
      <c r="CT16" s="155">
        <f t="shared" si="17"/>
        <v>5015746</v>
      </c>
      <c r="CU16" s="155">
        <f t="shared" si="17"/>
        <v>226294604</v>
      </c>
      <c r="CV16" s="230"/>
      <c r="CW16" s="141"/>
    </row>
    <row r="17" spans="1:101" x14ac:dyDescent="0.2">
      <c r="A17" s="152" t="str">
        <f t="shared" si="102"/>
        <v>2018-19JULYEng</v>
      </c>
      <c r="B17" s="114" t="str">
        <f t="shared" si="18"/>
        <v>2018-19</v>
      </c>
      <c r="C17" s="35" t="s">
        <v>911</v>
      </c>
      <c r="D17" s="153" t="str">
        <f t="shared" si="48"/>
        <v>Eng</v>
      </c>
      <c r="F17" s="153" t="str">
        <f t="shared" si="87"/>
        <v>Eng</v>
      </c>
      <c r="H17" s="154">
        <f t="shared" si="3"/>
        <v>1035450</v>
      </c>
      <c r="I17" s="154">
        <f t="shared" si="3"/>
        <v>787210</v>
      </c>
      <c r="J17" s="154">
        <f t="shared" si="3"/>
        <v>9965795</v>
      </c>
      <c r="K17" s="151">
        <f t="shared" ref="K17" si="117">IFERROR(J17/I17,"-")</f>
        <v>12.659639740348826</v>
      </c>
      <c r="L17" s="154">
        <f t="shared" si="20"/>
        <v>1.4588534190368516</v>
      </c>
      <c r="M17" s="154">
        <f t="shared" si="21"/>
        <v>70.19349982850828</v>
      </c>
      <c r="N17" s="154">
        <f t="shared" si="22"/>
        <v>132.79562035543248</v>
      </c>
      <c r="O17" s="154">
        <f t="shared" si="4"/>
        <v>705291</v>
      </c>
      <c r="P17" s="154">
        <f t="shared" si="4"/>
        <v>57913</v>
      </c>
      <c r="Q17" s="154">
        <f t="shared" si="4"/>
        <v>39072</v>
      </c>
      <c r="R17" s="154">
        <f t="shared" si="4"/>
        <v>365633</v>
      </c>
      <c r="S17" s="154">
        <f t="shared" si="4"/>
        <v>184798</v>
      </c>
      <c r="T17" s="154">
        <f t="shared" si="4"/>
        <v>15546</v>
      </c>
      <c r="U17" s="154">
        <f t="shared" si="4"/>
        <v>26463606</v>
      </c>
      <c r="V17" s="154">
        <f t="shared" ref="V17" si="118">IFERROR(U17/P17,"-")</f>
        <v>456.95450071659212</v>
      </c>
      <c r="W17" s="154">
        <f t="shared" si="24"/>
        <v>795.15866903803987</v>
      </c>
      <c r="X17" s="154">
        <f t="shared" si="5"/>
        <v>28523624</v>
      </c>
      <c r="Y17" s="154">
        <f t="shared" ref="Y17" si="119">IFERROR(X17/Q17,"-")</f>
        <v>730.0272317772318</v>
      </c>
      <c r="Z17" s="154">
        <f t="shared" si="26"/>
        <v>1362.0002815315315</v>
      </c>
      <c r="AA17" s="154">
        <f t="shared" si="6"/>
        <v>497451760</v>
      </c>
      <c r="AB17" s="154">
        <f t="shared" ref="AB17" si="120">IFERROR(AA17/R17,"-")</f>
        <v>1360.5220535345552</v>
      </c>
      <c r="AC17" s="154">
        <f t="shared" si="28"/>
        <v>2830.267125779128</v>
      </c>
      <c r="AD17" s="154">
        <f t="shared" si="7"/>
        <v>741709143</v>
      </c>
      <c r="AE17" s="154">
        <f t="shared" ref="AE17" si="121">IFERROR(AD17/S17,"-")</f>
        <v>4013.6210510936266</v>
      </c>
      <c r="AF17" s="154">
        <f t="shared" si="30"/>
        <v>9529.89768828667</v>
      </c>
      <c r="AG17" s="154">
        <f t="shared" si="8"/>
        <v>86386172</v>
      </c>
      <c r="AH17" s="154">
        <f t="shared" ref="AH17" si="122">IFERROR(AG17/T17,"-")</f>
        <v>5556.8102405763539</v>
      </c>
      <c r="AI17" s="154">
        <f t="shared" si="32"/>
        <v>12144.73221407436</v>
      </c>
      <c r="AJ17" s="154">
        <f t="shared" si="9"/>
        <v>39912</v>
      </c>
      <c r="AK17" s="154">
        <f t="shared" si="9"/>
        <v>3472</v>
      </c>
      <c r="AL17" s="154">
        <f t="shared" si="9"/>
        <v>12252</v>
      </c>
      <c r="AM17" s="154">
        <f t="shared" si="9"/>
        <v>27866</v>
      </c>
      <c r="AN17" s="154">
        <f t="shared" si="9"/>
        <v>3269</v>
      </c>
      <c r="AO17" s="154">
        <f t="shared" si="9"/>
        <v>20919</v>
      </c>
      <c r="AP17" s="154">
        <f t="shared" si="9"/>
        <v>7354</v>
      </c>
      <c r="AQ17" s="154">
        <f t="shared" si="9"/>
        <v>412511</v>
      </c>
      <c r="AR17" s="154">
        <f t="shared" si="9"/>
        <v>38762</v>
      </c>
      <c r="AS17" s="154">
        <f t="shared" si="9"/>
        <v>214106</v>
      </c>
      <c r="AT17" s="154">
        <f t="shared" si="10"/>
        <v>665379</v>
      </c>
      <c r="AU17" s="154">
        <f t="shared" si="10"/>
        <v>124273</v>
      </c>
      <c r="AV17" s="154">
        <f t="shared" si="10"/>
        <v>96447</v>
      </c>
      <c r="AW17" s="154">
        <f t="shared" si="10"/>
        <v>83982</v>
      </c>
      <c r="AX17" s="154">
        <f t="shared" si="10"/>
        <v>68857</v>
      </c>
      <c r="AY17" s="154">
        <f t="shared" si="10"/>
        <v>513090</v>
      </c>
      <c r="AZ17" s="154">
        <f t="shared" si="10"/>
        <v>411865</v>
      </c>
      <c r="BA17" s="154">
        <f t="shared" si="10"/>
        <v>296971</v>
      </c>
      <c r="BB17" s="154">
        <f t="shared" si="10"/>
        <v>199873</v>
      </c>
      <c r="BC17" s="154">
        <f t="shared" si="10"/>
        <v>25789</v>
      </c>
      <c r="BD17" s="154">
        <f t="shared" si="10"/>
        <v>16715</v>
      </c>
      <c r="BE17" s="151">
        <f t="shared" si="10"/>
        <v>1911</v>
      </c>
      <c r="BF17" s="151">
        <f t="shared" si="10"/>
        <v>621065</v>
      </c>
      <c r="BG17" s="151">
        <f t="shared" ref="BG17" si="123">IFERROR(BF17/BE17,"-")</f>
        <v>324.99476713762431</v>
      </c>
      <c r="BH17" s="151">
        <f t="shared" si="34"/>
        <v>528.46206174777603</v>
      </c>
      <c r="BI17" s="151">
        <f t="shared" si="11"/>
        <v>36148</v>
      </c>
      <c r="BJ17" s="151">
        <f t="shared" si="11"/>
        <v>1678561</v>
      </c>
      <c r="BK17" s="151">
        <f t="shared" ref="BK17" si="124">IFERROR(BJ17/BI17,"-")</f>
        <v>46.435791745048135</v>
      </c>
      <c r="BL17" s="151">
        <f t="shared" si="36"/>
        <v>94.46727343144849</v>
      </c>
      <c r="BM17" s="151">
        <f t="shared" si="12"/>
        <v>8310</v>
      </c>
      <c r="BN17" s="151">
        <f t="shared" si="12"/>
        <v>7881</v>
      </c>
      <c r="BO17" s="151">
        <f t="shared" si="12"/>
        <v>9301</v>
      </c>
      <c r="BP17" s="151">
        <f t="shared" si="12"/>
        <v>258</v>
      </c>
      <c r="BQ17" s="151">
        <f t="shared" si="12"/>
        <v>12086</v>
      </c>
      <c r="BR17" s="151">
        <f t="shared" si="12"/>
        <v>44168734</v>
      </c>
      <c r="BS17" s="151">
        <f t="shared" ref="BS17" si="125">IFERROR(BR17/BN17,"-")</f>
        <v>5604.4580636975006</v>
      </c>
      <c r="BT17" s="151">
        <f t="shared" si="38"/>
        <v>11623.589645984011</v>
      </c>
      <c r="BU17" s="151">
        <f t="shared" si="13"/>
        <v>66654176</v>
      </c>
      <c r="BV17" s="151">
        <f t="shared" ref="BV17" si="126">IFERROR(BU17/BO17,"-")</f>
        <v>7166.3451241801959</v>
      </c>
      <c r="BW17" s="151">
        <f t="shared" si="40"/>
        <v>14976.678099129125</v>
      </c>
      <c r="BX17" s="151">
        <f t="shared" si="14"/>
        <v>2069599</v>
      </c>
      <c r="BY17" s="151">
        <f t="shared" ref="BY17" si="127">IFERROR(BX17/BP17,"-")</f>
        <v>8021.7015503875973</v>
      </c>
      <c r="BZ17" s="151">
        <f t="shared" si="42"/>
        <v>17475.852713178294</v>
      </c>
      <c r="CA17" s="151">
        <f t="shared" si="15"/>
        <v>113467498</v>
      </c>
      <c r="CB17" s="151">
        <f t="shared" ref="CB17" si="128">IFERROR(CA17/BQ17,"-")</f>
        <v>9388.3417176898893</v>
      </c>
      <c r="CC17" s="155">
        <f t="shared" si="44"/>
        <v>20457.268409730266</v>
      </c>
      <c r="CD17" s="155">
        <f t="shared" ref="CD17" si="129">MONTH(1&amp;C17)</f>
        <v>7</v>
      </c>
      <c r="CE17" s="227">
        <f t="shared" ref="CE17" si="130">LEFT($B17,4)+IF(CD17&lt;4,1,0)</f>
        <v>2018</v>
      </c>
      <c r="CF17" s="228">
        <f t="shared" ref="CF17" si="131">DATE(LEFT($B17,4)+IF(CD17&lt;4,1,0),CD17,1)</f>
        <v>43282</v>
      </c>
      <c r="CG17" s="229">
        <f t="shared" ref="CG17" si="132">DAY(DATE(LEFT($B17,4)+IF(CD17&lt;4,1,0),$CD17+1,1)-1)</f>
        <v>31</v>
      </c>
      <c r="CH17" s="155">
        <f t="shared" si="17"/>
        <v>1148424</v>
      </c>
      <c r="CI17" s="155">
        <f t="shared" si="17"/>
        <v>55257025</v>
      </c>
      <c r="CJ17" s="155">
        <f t="shared" si="17"/>
        <v>104538040.3</v>
      </c>
      <c r="CK17" s="155">
        <f t="shared" si="17"/>
        <v>46050024</v>
      </c>
      <c r="CL17" s="155">
        <f t="shared" si="17"/>
        <v>53216075</v>
      </c>
      <c r="CM17" s="155">
        <f t="shared" si="17"/>
        <v>1034839060</v>
      </c>
      <c r="CN17" s="155">
        <f t="shared" si="17"/>
        <v>1761106033</v>
      </c>
      <c r="CO17" s="155">
        <f t="shared" si="17"/>
        <v>188802007</v>
      </c>
      <c r="CP17" s="155">
        <f t="shared" si="17"/>
        <v>1009891</v>
      </c>
      <c r="CQ17" s="155">
        <f t="shared" si="17"/>
        <v>3414803</v>
      </c>
      <c r="CR17" s="155">
        <f t="shared" si="17"/>
        <v>91605510</v>
      </c>
      <c r="CS17" s="155">
        <f t="shared" si="17"/>
        <v>139298083</v>
      </c>
      <c r="CT17" s="155">
        <f t="shared" si="17"/>
        <v>4508770</v>
      </c>
      <c r="CU17" s="155">
        <f t="shared" si="17"/>
        <v>247246546</v>
      </c>
      <c r="CV17" s="230"/>
      <c r="CW17" s="141"/>
    </row>
    <row r="18" spans="1:101" x14ac:dyDescent="0.2">
      <c r="A18" s="152" t="str">
        <f t="shared" si="102"/>
        <v>2018-19AUGUSTEng</v>
      </c>
      <c r="B18" s="114" t="str">
        <f t="shared" si="18"/>
        <v>2018-19</v>
      </c>
      <c r="C18" s="35" t="s">
        <v>682</v>
      </c>
      <c r="D18" s="153" t="str">
        <f t="shared" si="48"/>
        <v>Eng</v>
      </c>
      <c r="F18" s="153" t="str">
        <f t="shared" si="87"/>
        <v>Eng</v>
      </c>
      <c r="H18" s="154">
        <f t="shared" si="3"/>
        <v>944281</v>
      </c>
      <c r="I18" s="154">
        <f t="shared" si="3"/>
        <v>712273</v>
      </c>
      <c r="J18" s="154">
        <f t="shared" si="3"/>
        <v>5022101</v>
      </c>
      <c r="K18" s="151">
        <f t="shared" ref="K18" si="133">IFERROR(J18/I18,"-")</f>
        <v>7.0508091700794502</v>
      </c>
      <c r="L18" s="154">
        <f t="shared" si="20"/>
        <v>1.4121046284219674</v>
      </c>
      <c r="M18" s="154">
        <f t="shared" si="21"/>
        <v>41.070371893922697</v>
      </c>
      <c r="N18" s="154">
        <f t="shared" si="22"/>
        <v>95.052519188569548</v>
      </c>
      <c r="O18" s="154">
        <f t="shared" si="4"/>
        <v>672548</v>
      </c>
      <c r="P18" s="154">
        <f t="shared" si="4"/>
        <v>52458</v>
      </c>
      <c r="Q18" s="154">
        <f t="shared" si="4"/>
        <v>35200</v>
      </c>
      <c r="R18" s="154">
        <f t="shared" si="4"/>
        <v>349930</v>
      </c>
      <c r="S18" s="154">
        <f t="shared" si="4"/>
        <v>178279</v>
      </c>
      <c r="T18" s="154">
        <f t="shared" si="4"/>
        <v>14783</v>
      </c>
      <c r="U18" s="154">
        <f t="shared" si="4"/>
        <v>22927523</v>
      </c>
      <c r="V18" s="154">
        <f t="shared" ref="V18" si="134">IFERROR(U18/P18,"-")</f>
        <v>437.06437530977161</v>
      </c>
      <c r="W18" s="154">
        <f t="shared" si="24"/>
        <v>766.11895230470088</v>
      </c>
      <c r="X18" s="154">
        <f t="shared" si="5"/>
        <v>24345564</v>
      </c>
      <c r="Y18" s="154">
        <f t="shared" ref="Y18" si="135">IFERROR(X18/Q18,"-")</f>
        <v>691.63534090909093</v>
      </c>
      <c r="Z18" s="154">
        <f t="shared" si="26"/>
        <v>1298.6821306818181</v>
      </c>
      <c r="AA18" s="154">
        <f t="shared" si="6"/>
        <v>434513113</v>
      </c>
      <c r="AB18" s="154">
        <f t="shared" ref="AB18" si="136">IFERROR(AA18/R18,"-")</f>
        <v>1241.714380018861</v>
      </c>
      <c r="AC18" s="154">
        <f t="shared" si="28"/>
        <v>2553.5543308661731</v>
      </c>
      <c r="AD18" s="154">
        <f t="shared" si="7"/>
        <v>615809226</v>
      </c>
      <c r="AE18" s="154">
        <f t="shared" ref="AE18" si="137">IFERROR(AD18/S18,"-")</f>
        <v>3454.1882442688147</v>
      </c>
      <c r="AF18" s="154">
        <f t="shared" si="30"/>
        <v>8117.5972548645659</v>
      </c>
      <c r="AG18" s="154">
        <f t="shared" si="8"/>
        <v>70406076</v>
      </c>
      <c r="AH18" s="154">
        <f t="shared" ref="AH18" si="138">IFERROR(AG18/T18,"-")</f>
        <v>4762.6378948792535</v>
      </c>
      <c r="AI18" s="154">
        <f t="shared" si="32"/>
        <v>10574.048975174186</v>
      </c>
      <c r="AJ18" s="154">
        <f t="shared" si="9"/>
        <v>35152</v>
      </c>
      <c r="AK18" s="154">
        <f t="shared" si="9"/>
        <v>3114</v>
      </c>
      <c r="AL18" s="154">
        <f t="shared" si="9"/>
        <v>10586</v>
      </c>
      <c r="AM18" s="154">
        <f t="shared" si="9"/>
        <v>26288</v>
      </c>
      <c r="AN18" s="154">
        <f t="shared" si="9"/>
        <v>3057</v>
      </c>
      <c r="AO18" s="154">
        <f t="shared" si="9"/>
        <v>18395</v>
      </c>
      <c r="AP18" s="154">
        <f t="shared" si="9"/>
        <v>7329</v>
      </c>
      <c r="AQ18" s="154">
        <f t="shared" si="9"/>
        <v>398181</v>
      </c>
      <c r="AR18" s="154">
        <f t="shared" si="9"/>
        <v>38352</v>
      </c>
      <c r="AS18" s="154">
        <f t="shared" si="9"/>
        <v>200863</v>
      </c>
      <c r="AT18" s="154">
        <f t="shared" si="10"/>
        <v>637396</v>
      </c>
      <c r="AU18" s="154">
        <f t="shared" si="10"/>
        <v>115382</v>
      </c>
      <c r="AV18" s="154">
        <f t="shared" si="10"/>
        <v>88635</v>
      </c>
      <c r="AW18" s="154">
        <f t="shared" si="10"/>
        <v>77639</v>
      </c>
      <c r="AX18" s="154">
        <f t="shared" si="10"/>
        <v>62808</v>
      </c>
      <c r="AY18" s="154">
        <f t="shared" si="10"/>
        <v>486876</v>
      </c>
      <c r="AZ18" s="154">
        <f t="shared" si="10"/>
        <v>392522</v>
      </c>
      <c r="BA18" s="154">
        <f t="shared" si="10"/>
        <v>281995</v>
      </c>
      <c r="BB18" s="154">
        <f t="shared" si="10"/>
        <v>191508</v>
      </c>
      <c r="BC18" s="154">
        <f t="shared" si="10"/>
        <v>23734</v>
      </c>
      <c r="BD18" s="154">
        <f t="shared" si="10"/>
        <v>15804</v>
      </c>
      <c r="BE18" s="151">
        <f t="shared" si="10"/>
        <v>1822</v>
      </c>
      <c r="BF18" s="151">
        <f t="shared" si="10"/>
        <v>600907</v>
      </c>
      <c r="BG18" s="151">
        <f t="shared" ref="BG18" si="139">IFERROR(BF18/BE18,"-")</f>
        <v>329.80625686059278</v>
      </c>
      <c r="BH18" s="151">
        <f t="shared" si="34"/>
        <v>513.69429198682769</v>
      </c>
      <c r="BI18" s="151">
        <f t="shared" si="11"/>
        <v>33465</v>
      </c>
      <c r="BJ18" s="151">
        <f t="shared" si="11"/>
        <v>1413279</v>
      </c>
      <c r="BK18" s="151">
        <f t="shared" ref="BK18" si="140">IFERROR(BJ18/BI18,"-")</f>
        <v>42.231555356342447</v>
      </c>
      <c r="BL18" s="151">
        <f t="shared" si="36"/>
        <v>83.088032272523535</v>
      </c>
      <c r="BM18" s="151">
        <f t="shared" si="12"/>
        <v>6990</v>
      </c>
      <c r="BN18" s="151">
        <f t="shared" si="12"/>
        <v>7586</v>
      </c>
      <c r="BO18" s="151">
        <f t="shared" si="12"/>
        <v>11982</v>
      </c>
      <c r="BP18" s="151">
        <f t="shared" si="12"/>
        <v>236</v>
      </c>
      <c r="BQ18" s="151">
        <f t="shared" si="12"/>
        <v>11607</v>
      </c>
      <c r="BR18" s="151">
        <f t="shared" si="12"/>
        <v>37990728</v>
      </c>
      <c r="BS18" s="151">
        <f t="shared" ref="BS18" si="141">IFERROR(BR18/BN18,"-")</f>
        <v>5008.005272871078</v>
      </c>
      <c r="BT18" s="151">
        <f t="shared" si="38"/>
        <v>10680.66939098339</v>
      </c>
      <c r="BU18" s="151">
        <f t="shared" si="13"/>
        <v>71061551</v>
      </c>
      <c r="BV18" s="151">
        <f t="shared" ref="BV18" si="142">IFERROR(BU18/BO18,"-")</f>
        <v>5930.6919545985647</v>
      </c>
      <c r="BW18" s="151">
        <f t="shared" si="40"/>
        <v>12574.439909864797</v>
      </c>
      <c r="BX18" s="151">
        <f t="shared" si="14"/>
        <v>2000268</v>
      </c>
      <c r="BY18" s="151">
        <f t="shared" ref="BY18" si="143">IFERROR(BX18/BP18,"-")</f>
        <v>8475.7118644067796</v>
      </c>
      <c r="BZ18" s="151">
        <f t="shared" si="42"/>
        <v>16448.860169491527</v>
      </c>
      <c r="CA18" s="151">
        <f t="shared" si="15"/>
        <v>99661753</v>
      </c>
      <c r="CB18" s="151">
        <f t="shared" ref="CB18" si="144">IFERROR(CA18/BQ18,"-")</f>
        <v>8586.3490135263201</v>
      </c>
      <c r="CC18" s="155">
        <f t="shared" si="44"/>
        <v>19049.603601275092</v>
      </c>
      <c r="CD18" s="155">
        <f t="shared" ref="CD18" si="145">MONTH(1&amp;C18)</f>
        <v>8</v>
      </c>
      <c r="CE18" s="227">
        <f t="shared" ref="CE18" si="146">LEFT($B18,4)+IF(CD18&lt;4,1,0)</f>
        <v>2018</v>
      </c>
      <c r="CF18" s="228">
        <f t="shared" ref="CF18" si="147">DATE(LEFT($B18,4)+IF(CD18&lt;4,1,0),CD18,1)</f>
        <v>43313</v>
      </c>
      <c r="CG18" s="229">
        <f t="shared" ref="CG18" si="148">DAY(DATE(LEFT($B18,4)+IF(CD18&lt;4,1,0),$CD18+1,1)-1)</f>
        <v>31</v>
      </c>
      <c r="CH18" s="155">
        <f t="shared" si="17"/>
        <v>1005804</v>
      </c>
      <c r="CI18" s="155">
        <f t="shared" si="17"/>
        <v>29253317</v>
      </c>
      <c r="CJ18" s="155">
        <f t="shared" si="17"/>
        <v>67703343</v>
      </c>
      <c r="CK18" s="155">
        <f t="shared" si="17"/>
        <v>40189068</v>
      </c>
      <c r="CL18" s="155">
        <f t="shared" si="17"/>
        <v>45713611</v>
      </c>
      <c r="CM18" s="155">
        <f t="shared" si="17"/>
        <v>893565267</v>
      </c>
      <c r="CN18" s="155">
        <f t="shared" si="17"/>
        <v>1447197121</v>
      </c>
      <c r="CO18" s="155">
        <f t="shared" si="17"/>
        <v>156316166</v>
      </c>
      <c r="CP18" s="155">
        <f t="shared" si="17"/>
        <v>935951</v>
      </c>
      <c r="CQ18" s="155">
        <f t="shared" si="17"/>
        <v>2780541</v>
      </c>
      <c r="CR18" s="155">
        <f t="shared" si="17"/>
        <v>81023558</v>
      </c>
      <c r="CS18" s="155">
        <f t="shared" si="17"/>
        <v>150666939</v>
      </c>
      <c r="CT18" s="155">
        <f t="shared" si="17"/>
        <v>3881931</v>
      </c>
      <c r="CU18" s="155">
        <f t="shared" si="17"/>
        <v>221108749</v>
      </c>
      <c r="CV18" s="230"/>
      <c r="CW18" s="141"/>
    </row>
    <row r="19" spans="1:101" x14ac:dyDescent="0.2">
      <c r="A19" s="152" t="str">
        <f t="shared" ref="A19" si="149">B19&amp;C19&amp;D19</f>
        <v>2018-19SEPTEMBEREng</v>
      </c>
      <c r="B19" s="114" t="str">
        <f>IF($C19="April",LEFT($B18,4)+1&amp;"-"&amp;RIGHT($B18,2)+1,$B18)</f>
        <v>2018-19</v>
      </c>
      <c r="C19" s="35" t="s">
        <v>708</v>
      </c>
      <c r="D19" s="153" t="str">
        <f t="shared" si="48"/>
        <v>Eng</v>
      </c>
      <c r="F19" s="153" t="str">
        <f t="shared" si="87"/>
        <v>Eng</v>
      </c>
      <c r="H19" s="154">
        <f t="shared" si="3"/>
        <v>939693</v>
      </c>
      <c r="I19" s="154">
        <f t="shared" si="3"/>
        <v>711193</v>
      </c>
      <c r="J19" s="154">
        <f t="shared" si="3"/>
        <v>5665148</v>
      </c>
      <c r="K19" s="151">
        <f t="shared" ref="K19" si="150">IFERROR(J19/I19,"-")</f>
        <v>7.9656970751961849</v>
      </c>
      <c r="L19" s="154">
        <f t="shared" ref="L19" si="151">IFERROR(CH19/I19,"-")</f>
        <v>1.403517751158968</v>
      </c>
      <c r="M19" s="154">
        <f t="shared" ref="M19" si="152">IFERROR(CI19/I19,"-")</f>
        <v>45.248346088895701</v>
      </c>
      <c r="N19" s="154">
        <f t="shared" ref="N19" si="153">IFERROR(CJ19/I19,"-")</f>
        <v>99.394107366073641</v>
      </c>
      <c r="O19" s="154">
        <f t="shared" si="4"/>
        <v>661350</v>
      </c>
      <c r="P19" s="154">
        <f t="shared" si="4"/>
        <v>51744</v>
      </c>
      <c r="Q19" s="154">
        <f t="shared" si="4"/>
        <v>34906</v>
      </c>
      <c r="R19" s="154">
        <f t="shared" si="4"/>
        <v>352326</v>
      </c>
      <c r="S19" s="154">
        <f t="shared" si="4"/>
        <v>169080</v>
      </c>
      <c r="T19" s="154">
        <f t="shared" si="4"/>
        <v>13799</v>
      </c>
      <c r="U19" s="154">
        <f t="shared" si="4"/>
        <v>22763698</v>
      </c>
      <c r="V19" s="154">
        <f t="shared" ref="V19" si="154">IFERROR(U19/P19,"-")</f>
        <v>439.92922850958564</v>
      </c>
      <c r="W19" s="154">
        <f t="shared" ref="W19" si="155">IFERROR(CK19/P19,"-")</f>
        <v>765.98067408781696</v>
      </c>
      <c r="X19" s="154">
        <f t="shared" si="5"/>
        <v>24182745</v>
      </c>
      <c r="Y19" s="154">
        <f t="shared" ref="Y19" si="156">IFERROR(X19/Q19,"-")</f>
        <v>692.79622414484618</v>
      </c>
      <c r="Z19" s="154">
        <f t="shared" ref="Z19" si="157">IFERROR(CL19/Q19,"-")</f>
        <v>1302.6750128917665</v>
      </c>
      <c r="AA19" s="154">
        <f t="shared" si="6"/>
        <v>458455213</v>
      </c>
      <c r="AB19" s="154">
        <f t="shared" ref="AB19" si="158">IFERROR(AA19/R19,"-")</f>
        <v>1301.224471086437</v>
      </c>
      <c r="AC19" s="154">
        <f t="shared" ref="AC19" si="159">IFERROR(CM19/R19,"-")</f>
        <v>2667.5500445610032</v>
      </c>
      <c r="AD19" s="154">
        <f t="shared" si="7"/>
        <v>633744827</v>
      </c>
      <c r="AE19" s="154">
        <f t="shared" ref="AE19" si="160">IFERROR(AD19/S19,"-")</f>
        <v>3748.1950969955051</v>
      </c>
      <c r="AF19" s="154">
        <f t="shared" ref="AF19" si="161">IFERROR(CN19/S19,"-")</f>
        <v>8768.9899160160876</v>
      </c>
      <c r="AG19" s="154">
        <f t="shared" si="8"/>
        <v>68632211</v>
      </c>
      <c r="AH19" s="154">
        <f t="shared" ref="AH19" si="162">IFERROR(AG19/T19,"-")</f>
        <v>4973.7090368867312</v>
      </c>
      <c r="AI19" s="154">
        <f t="shared" ref="AI19" si="163">IFERROR(CO19/T19,"-")</f>
        <v>11792.891803753895</v>
      </c>
      <c r="AJ19" s="154">
        <f t="shared" si="9"/>
        <v>34252</v>
      </c>
      <c r="AK19" s="154">
        <f t="shared" si="9"/>
        <v>3238</v>
      </c>
      <c r="AL19" s="154">
        <f t="shared" si="9"/>
        <v>10121</v>
      </c>
      <c r="AM19" s="154">
        <f t="shared" si="9"/>
        <v>25634</v>
      </c>
      <c r="AN19" s="154">
        <f t="shared" si="9"/>
        <v>3035</v>
      </c>
      <c r="AO19" s="154">
        <f t="shared" si="9"/>
        <v>17858</v>
      </c>
      <c r="AP19" s="154">
        <f t="shared" si="9"/>
        <v>6814</v>
      </c>
      <c r="AQ19" s="154">
        <f t="shared" si="9"/>
        <v>393703</v>
      </c>
      <c r="AR19" s="154">
        <f t="shared" si="9"/>
        <v>37113</v>
      </c>
      <c r="AS19" s="154">
        <f t="shared" si="9"/>
        <v>196282</v>
      </c>
      <c r="AT19" s="154">
        <f t="shared" si="10"/>
        <v>627098</v>
      </c>
      <c r="AU19" s="154">
        <f t="shared" si="10"/>
        <v>113393</v>
      </c>
      <c r="AV19" s="154">
        <f t="shared" si="10"/>
        <v>87000</v>
      </c>
      <c r="AW19" s="154">
        <f t="shared" si="10"/>
        <v>76968</v>
      </c>
      <c r="AX19" s="154">
        <f t="shared" si="10"/>
        <v>62215</v>
      </c>
      <c r="AY19" s="154">
        <f t="shared" si="10"/>
        <v>490833</v>
      </c>
      <c r="AZ19" s="154">
        <f t="shared" si="10"/>
        <v>395097</v>
      </c>
      <c r="BA19" s="154">
        <f t="shared" si="10"/>
        <v>273962</v>
      </c>
      <c r="BB19" s="154">
        <f t="shared" si="10"/>
        <v>184281</v>
      </c>
      <c r="BC19" s="154">
        <f t="shared" si="10"/>
        <v>22611</v>
      </c>
      <c r="BD19" s="154">
        <f t="shared" si="10"/>
        <v>14866</v>
      </c>
      <c r="BE19" s="151">
        <f t="shared" si="10"/>
        <v>1774</v>
      </c>
      <c r="BF19" s="151">
        <f t="shared" si="10"/>
        <v>550779</v>
      </c>
      <c r="BG19" s="151">
        <f t="shared" ref="BG19" si="164">IFERROR(BF19/BE19,"-")</f>
        <v>310.47294250281851</v>
      </c>
      <c r="BH19" s="151">
        <f t="shared" ref="BH19" si="165">IFERROR(CP19/BE19,"-")</f>
        <v>528.71082299887257</v>
      </c>
      <c r="BI19" s="151">
        <f t="shared" si="11"/>
        <v>33729</v>
      </c>
      <c r="BJ19" s="151">
        <f t="shared" si="11"/>
        <v>1452542</v>
      </c>
      <c r="BK19" s="151">
        <f t="shared" ref="BK19" si="166">IFERROR(BJ19/BI19,"-")</f>
        <v>43.065077529722195</v>
      </c>
      <c r="BL19" s="151">
        <f t="shared" ref="BL19" si="167">IFERROR(CQ19/BI19,"-")</f>
        <v>85.050520323756999</v>
      </c>
      <c r="BM19" s="151">
        <f t="shared" si="12"/>
        <v>5994</v>
      </c>
      <c r="BN19" s="151">
        <f t="shared" si="12"/>
        <v>8879</v>
      </c>
      <c r="BO19" s="151">
        <f t="shared" si="12"/>
        <v>10912</v>
      </c>
      <c r="BP19" s="151">
        <f t="shared" si="12"/>
        <v>223</v>
      </c>
      <c r="BQ19" s="151">
        <f t="shared" si="12"/>
        <v>10621</v>
      </c>
      <c r="BR19" s="151">
        <f t="shared" si="12"/>
        <v>45975127</v>
      </c>
      <c r="BS19" s="151">
        <f t="shared" ref="BS19" si="168">IFERROR(BR19/BN19,"-")</f>
        <v>5177.9622705259599</v>
      </c>
      <c r="BT19" s="151">
        <f t="shared" ref="BT19" si="169">IFERROR(CR19/BN19,"-")</f>
        <v>10863.512445095168</v>
      </c>
      <c r="BU19" s="151">
        <f t="shared" si="13"/>
        <v>75434747</v>
      </c>
      <c r="BV19" s="151">
        <f t="shared" ref="BV19" si="170">IFERROR(BU19/BO19,"-")</f>
        <v>6913.0083394428157</v>
      </c>
      <c r="BW19" s="151">
        <f t="shared" ref="BW19" si="171">IFERROR(CS19/BO19,"-")</f>
        <v>14479.446114369501</v>
      </c>
      <c r="BX19" s="151">
        <f t="shared" si="14"/>
        <v>1984388</v>
      </c>
      <c r="BY19" s="151">
        <f t="shared" ref="BY19" si="172">IFERROR(BX19/BP19,"-")</f>
        <v>8898.6008968609858</v>
      </c>
      <c r="BZ19" s="151">
        <f t="shared" ref="BZ19" si="173">IFERROR(CT19/BP19,"-")</f>
        <v>18938.852017937221</v>
      </c>
      <c r="CA19" s="151">
        <f t="shared" si="15"/>
        <v>97765457</v>
      </c>
      <c r="CB19" s="151">
        <f t="shared" ref="CB19" si="174">IFERROR(CA19/BQ19,"-")</f>
        <v>9204.9201581771958</v>
      </c>
      <c r="CC19" s="155">
        <f t="shared" ref="CC19" si="175">IFERROR(CU19/BQ19,"-")</f>
        <v>20219.376329912437</v>
      </c>
      <c r="CD19" s="155">
        <f t="shared" ref="CD19" si="176">MONTH(1&amp;C19)</f>
        <v>9</v>
      </c>
      <c r="CE19" s="227">
        <f t="shared" ref="CE19" si="177">LEFT($B19,4)+IF(CD19&lt;4,1,0)</f>
        <v>2018</v>
      </c>
      <c r="CF19" s="228">
        <f t="shared" ref="CF19" si="178">DATE(LEFT($B19,4)+IF(CD19&lt;4,1,0),CD19,1)</f>
        <v>43344</v>
      </c>
      <c r="CG19" s="229">
        <f t="shared" ref="CG19" si="179">DAY(DATE(LEFT($B19,4)+IF(CD19&lt;4,1,0),$CD19+1,1)-1)</f>
        <v>30</v>
      </c>
      <c r="CH19" s="155">
        <f t="shared" si="17"/>
        <v>998172</v>
      </c>
      <c r="CI19" s="155">
        <f t="shared" si="17"/>
        <v>32180307</v>
      </c>
      <c r="CJ19" s="155">
        <f t="shared" si="17"/>
        <v>70688393.400000006</v>
      </c>
      <c r="CK19" s="155">
        <f t="shared" si="17"/>
        <v>39634904</v>
      </c>
      <c r="CL19" s="155">
        <f t="shared" si="17"/>
        <v>45471174</v>
      </c>
      <c r="CM19" s="155">
        <f t="shared" si="17"/>
        <v>939847237</v>
      </c>
      <c r="CN19" s="155">
        <f t="shared" si="17"/>
        <v>1482660815</v>
      </c>
      <c r="CO19" s="155">
        <f t="shared" si="17"/>
        <v>162730114</v>
      </c>
      <c r="CP19" s="155">
        <f t="shared" si="17"/>
        <v>937933</v>
      </c>
      <c r="CQ19" s="155">
        <f t="shared" si="17"/>
        <v>2868669</v>
      </c>
      <c r="CR19" s="155">
        <f t="shared" si="17"/>
        <v>96457127</v>
      </c>
      <c r="CS19" s="155">
        <f t="shared" si="17"/>
        <v>157999716</v>
      </c>
      <c r="CT19" s="155">
        <f t="shared" si="17"/>
        <v>4223364</v>
      </c>
      <c r="CU19" s="155">
        <f t="shared" si="17"/>
        <v>214749996</v>
      </c>
      <c r="CV19" s="230"/>
      <c r="CW19" s="141"/>
    </row>
    <row r="20" spans="1:101" x14ac:dyDescent="0.2">
      <c r="A20" s="137"/>
      <c r="H20" s="154"/>
      <c r="I20" s="154"/>
      <c r="J20" s="154"/>
      <c r="K20" s="151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5"/>
      <c r="CD20" s="155"/>
      <c r="CE20" s="231"/>
      <c r="CF20" s="231"/>
      <c r="CG20" s="232"/>
    </row>
    <row r="21" spans="1:101" x14ac:dyDescent="0.2">
      <c r="A21" s="175" t="str">
        <f>B21&amp;C21&amp;D21</f>
        <v>2017-18AUGUSTY54</v>
      </c>
      <c r="B21" s="165" t="s">
        <v>681</v>
      </c>
      <c r="C21" s="166" t="s">
        <v>682</v>
      </c>
      <c r="D21" s="166" t="s">
        <v>688</v>
      </c>
      <c r="E21" s="166" t="s">
        <v>5</v>
      </c>
      <c r="F21" s="176" t="str">
        <f t="shared" ref="F21:F88" si="180">D21</f>
        <v>Y54</v>
      </c>
      <c r="G21" s="166"/>
      <c r="H21" s="171">
        <f t="shared" ref="H21:J34" si="181">SUMIFS(H$97:H$10050,$B$97:$B$10050,$B21,$C$97:$C$10050,$C21,$D$97:$D$10050,$D21)</f>
        <v>99343</v>
      </c>
      <c r="I21" s="171">
        <f t="shared" si="181"/>
        <v>75832</v>
      </c>
      <c r="J21" s="171">
        <f t="shared" si="181"/>
        <v>1466629</v>
      </c>
      <c r="K21" s="172">
        <f>IFERROR(J21/I21,"-")</f>
        <v>19.340502690157191</v>
      </c>
      <c r="L21" s="171">
        <f>IFERROR(CH21/I21,"-")</f>
        <v>1</v>
      </c>
      <c r="M21" s="171">
        <f>IFERROR(CI21/I21,"-")</f>
        <v>98</v>
      </c>
      <c r="N21" s="171">
        <f>IFERROR(CJ21/I21,"-")</f>
        <v>203</v>
      </c>
      <c r="O21" s="171">
        <f t="shared" ref="O21:U34" si="182">SUMIFS(O$97:O$10050,$B$97:$B$10050,$B21,$C$97:$C$10050,$C21,$D$97:$D$10050,$D21)</f>
        <v>0</v>
      </c>
      <c r="P21" s="171">
        <f t="shared" si="182"/>
        <v>5973</v>
      </c>
      <c r="Q21" s="171">
        <f t="shared" si="182"/>
        <v>4181</v>
      </c>
      <c r="R21" s="171">
        <f t="shared" si="182"/>
        <v>37433</v>
      </c>
      <c r="S21" s="171">
        <f t="shared" si="182"/>
        <v>18239</v>
      </c>
      <c r="T21" s="171">
        <f t="shared" si="182"/>
        <v>2359</v>
      </c>
      <c r="U21" s="171">
        <f t="shared" si="182"/>
        <v>3627802</v>
      </c>
      <c r="V21" s="171">
        <f t="shared" si="23"/>
        <v>607.3668173447179</v>
      </c>
      <c r="W21" s="171">
        <f>IFERROR(CK21/P21,"-")</f>
        <v>959</v>
      </c>
      <c r="X21" s="171">
        <f t="shared" ref="X21:X34" si="183">SUMIFS(X$97:X$10050,$B$97:$B$10050,$B21,$C$97:$C$10050,$C21,$D$97:$D$10050,$D21)</f>
        <v>3926783</v>
      </c>
      <c r="Y21" s="171">
        <f t="shared" si="25"/>
        <v>939.19708203778998</v>
      </c>
      <c r="Z21" s="171">
        <f>IFERROR(CL21/Q21,"-")</f>
        <v>1765</v>
      </c>
      <c r="AA21" s="171">
        <f t="shared" ref="AA21:AA34" si="184">SUMIFS(AA$97:AA$10050,$B$97:$B$10050,$B21,$C$97:$C$10050,$C21,$D$97:$D$10050,$D21)</f>
        <v>54641393</v>
      </c>
      <c r="AB21" s="171">
        <f t="shared" si="27"/>
        <v>1459.7118318061603</v>
      </c>
      <c r="AC21" s="171">
        <f>IFERROR(CM21/R21,"-")</f>
        <v>3354</v>
      </c>
      <c r="AD21" s="171">
        <f t="shared" ref="AD21:AD34" si="185">SUMIFS(AD$97:AD$10050,$B$97:$B$10050,$B21,$C$97:$C$10050,$C21,$D$97:$D$10050,$D21)</f>
        <v>46719293</v>
      </c>
      <c r="AE21" s="171">
        <f>IFERROR(AD21/S21,"-")</f>
        <v>2561.5051812051101</v>
      </c>
      <c r="AF21" s="171">
        <f>IFERROR(CN21/S21,"-")</f>
        <v>5849</v>
      </c>
      <c r="AG21" s="171">
        <f t="shared" ref="AG21:AG34" si="186">SUMIFS(AG$97:AG$10050,$B$97:$B$10050,$B21,$C$97:$C$10050,$C21,$D$97:$D$10050,$D21)</f>
        <v>11918626</v>
      </c>
      <c r="AH21" s="171">
        <f>IFERROR(AG21/T21,"-")</f>
        <v>5052.4061042814756</v>
      </c>
      <c r="AI21" s="171">
        <f>IFERROR(CO21/T21,"-")</f>
        <v>9261</v>
      </c>
      <c r="AJ21" s="171">
        <f t="shared" ref="AJ21:AS34" si="187">SUMIFS(AJ$97:AJ$10050,$B$97:$B$10050,$B21,$C$97:$C$10050,$C21,$D$97:$D$10050,$D21)</f>
        <v>0</v>
      </c>
      <c r="AK21" s="171">
        <f t="shared" si="187"/>
        <v>0</v>
      </c>
      <c r="AL21" s="171">
        <f t="shared" si="187"/>
        <v>0</v>
      </c>
      <c r="AM21" s="171">
        <f t="shared" si="187"/>
        <v>0</v>
      </c>
      <c r="AN21" s="171">
        <f t="shared" si="187"/>
        <v>0</v>
      </c>
      <c r="AO21" s="171">
        <f t="shared" si="187"/>
        <v>0</v>
      </c>
      <c r="AP21" s="171">
        <f t="shared" si="187"/>
        <v>0</v>
      </c>
      <c r="AQ21" s="171">
        <f t="shared" si="187"/>
        <v>47271</v>
      </c>
      <c r="AR21" s="171">
        <f t="shared" si="187"/>
        <v>5598</v>
      </c>
      <c r="AS21" s="171">
        <f t="shared" si="187"/>
        <v>17661</v>
      </c>
      <c r="AT21" s="171">
        <f t="shared" ref="AT21:BF34" si="188">SUMIFS(AT$97:AT$10050,$B$97:$B$10050,$B21,$C$97:$C$10050,$C21,$D$97:$D$10050,$D21)</f>
        <v>70530</v>
      </c>
      <c r="AU21" s="171">
        <f t="shared" si="188"/>
        <v>12125</v>
      </c>
      <c r="AV21" s="171">
        <f t="shared" si="188"/>
        <v>10524</v>
      </c>
      <c r="AW21" s="171">
        <f t="shared" si="188"/>
        <v>8474</v>
      </c>
      <c r="AX21" s="171">
        <f t="shared" si="188"/>
        <v>7508</v>
      </c>
      <c r="AY21" s="171">
        <f t="shared" si="188"/>
        <v>52232</v>
      </c>
      <c r="AZ21" s="171">
        <f t="shared" si="188"/>
        <v>44938</v>
      </c>
      <c r="BA21" s="171">
        <f t="shared" si="188"/>
        <v>26150</v>
      </c>
      <c r="BB21" s="171">
        <f t="shared" si="188"/>
        <v>20740</v>
      </c>
      <c r="BC21" s="171">
        <f t="shared" si="188"/>
        <v>3367</v>
      </c>
      <c r="BD21" s="171">
        <f t="shared" si="188"/>
        <v>2579</v>
      </c>
      <c r="BE21" s="172">
        <f t="shared" si="188"/>
        <v>0</v>
      </c>
      <c r="BF21" s="172">
        <f t="shared" si="188"/>
        <v>0</v>
      </c>
      <c r="BG21" s="172" t="str">
        <f>IFERROR(BF21/BE21,"-")</f>
        <v>-</v>
      </c>
      <c r="BH21" s="172" t="str">
        <f>IFERROR(CP21/BE21,"-")</f>
        <v>-</v>
      </c>
      <c r="BI21" s="172">
        <f t="shared" ref="BI21:BJ34" si="189">SUMIFS(BI$97:BI$10050,$B$97:$B$10050,$B21,$C$97:$C$10050,$C21,$D$97:$D$10050,$D21)</f>
        <v>1355</v>
      </c>
      <c r="BJ21" s="172">
        <f t="shared" si="189"/>
        <v>55934</v>
      </c>
      <c r="BK21" s="172">
        <f>IFERROR(BJ21/BI21,"-")</f>
        <v>41.27970479704797</v>
      </c>
      <c r="BL21" s="172">
        <f>IFERROR(CQ21/BI21,"-")</f>
        <v>94</v>
      </c>
      <c r="BM21" s="172">
        <f t="shared" ref="BM21:BR34" si="190">SUMIFS(BM$97:BM$10050,$B$97:$B$10050,$B21,$C$97:$C$10050,$C21,$D$97:$D$10050,$D21)</f>
        <v>192</v>
      </c>
      <c r="BN21" s="172">
        <f t="shared" si="190"/>
        <v>2722</v>
      </c>
      <c r="BO21" s="172">
        <f t="shared" si="190"/>
        <v>1314</v>
      </c>
      <c r="BP21" s="172">
        <f t="shared" si="190"/>
        <v>100</v>
      </c>
      <c r="BQ21" s="172">
        <f t="shared" si="190"/>
        <v>895</v>
      </c>
      <c r="BR21" s="172">
        <f t="shared" si="190"/>
        <v>11920690</v>
      </c>
      <c r="BS21" s="172">
        <f t="shared" si="37"/>
        <v>4379.3864805290232</v>
      </c>
      <c r="BT21" s="172">
        <f>IFERROR(CR21/BN21,"-")</f>
        <v>8741</v>
      </c>
      <c r="BU21" s="172">
        <f t="shared" ref="BU21:BU34" si="191">SUMIFS(BU$97:BU$10050,$B$97:$B$10050,$B21,$C$97:$C$10050,$C21,$D$97:$D$10050,$D21)</f>
        <v>6173884</v>
      </c>
      <c r="BV21" s="172">
        <f>IFERROR(BU21/BO21,"-")</f>
        <v>4698.5418569254189</v>
      </c>
      <c r="BW21" s="172">
        <f>IFERROR(CS21/BO21,"-")</f>
        <v>10027</v>
      </c>
      <c r="BX21" s="172">
        <f t="shared" ref="BX21:BX34" si="192">SUMIFS(BX$97:BX$10050,$B$97:$B$10050,$B21,$C$97:$C$10050,$C21,$D$97:$D$10050,$D21)</f>
        <v>559592</v>
      </c>
      <c r="BY21" s="172">
        <f>IFERROR(BX21/BP21,"-")</f>
        <v>5595.92</v>
      </c>
      <c r="BZ21" s="172">
        <f>IFERROR(CT21/BP21,"-")</f>
        <v>12455</v>
      </c>
      <c r="CA21" s="172">
        <f t="shared" ref="CA21:CA34" si="193">SUMIFS(CA$97:CA$10050,$B$97:$B$10050,$B21,$C$97:$C$10050,$C21,$D$97:$D$10050,$D21)</f>
        <v>4816254</v>
      </c>
      <c r="CB21" s="172">
        <f t="shared" si="43"/>
        <v>5381.28938547486</v>
      </c>
      <c r="CC21" s="173">
        <f>IFERROR(CU21/BQ21,"-")</f>
        <v>12379</v>
      </c>
      <c r="CD21" s="173">
        <f t="shared" ref="CD21:CD29" si="194">MONTH(1&amp;C21)</f>
        <v>8</v>
      </c>
      <c r="CE21" s="227">
        <f>LEFT($B21,4)+IF(CD21&lt;4,1,0)</f>
        <v>2017</v>
      </c>
      <c r="CF21" s="228">
        <f>DATE($CE21,$CD21,1)</f>
        <v>42948</v>
      </c>
      <c r="CG21" s="229">
        <f>DAY(DATE($CE21,$CD21+1,1)-1)</f>
        <v>31</v>
      </c>
      <c r="CH21" s="173">
        <f t="shared" ref="CH21:CU34" si="195">SUMIFS(CH$97:CH$10050,$B$97:$B$10050,$B21,$C$97:$C$10050,$C21,$D$97:$D$10050,$D21)</f>
        <v>75832</v>
      </c>
      <c r="CI21" s="173">
        <f t="shared" si="195"/>
        <v>7431536</v>
      </c>
      <c r="CJ21" s="173">
        <f t="shared" si="195"/>
        <v>15393896</v>
      </c>
      <c r="CK21" s="173">
        <f t="shared" si="195"/>
        <v>5728107</v>
      </c>
      <c r="CL21" s="173">
        <f t="shared" si="195"/>
        <v>7379465</v>
      </c>
      <c r="CM21" s="173">
        <f t="shared" si="195"/>
        <v>125550282</v>
      </c>
      <c r="CN21" s="173">
        <f t="shared" si="195"/>
        <v>106679911</v>
      </c>
      <c r="CO21" s="173">
        <f t="shared" si="195"/>
        <v>21846699</v>
      </c>
      <c r="CP21" s="173">
        <f t="shared" si="195"/>
        <v>0</v>
      </c>
      <c r="CQ21" s="173">
        <f t="shared" si="195"/>
        <v>127370</v>
      </c>
      <c r="CR21" s="173">
        <f t="shared" si="195"/>
        <v>23793002</v>
      </c>
      <c r="CS21" s="173">
        <f t="shared" si="195"/>
        <v>13175478</v>
      </c>
      <c r="CT21" s="173">
        <f t="shared" si="195"/>
        <v>1245500</v>
      </c>
      <c r="CU21" s="173">
        <f t="shared" si="195"/>
        <v>11079205</v>
      </c>
      <c r="CV21" s="230"/>
      <c r="CW21" s="141"/>
    </row>
    <row r="22" spans="1:101" x14ac:dyDescent="0.2">
      <c r="A22" s="152" t="str">
        <f t="shared" ref="A22:A26" si="196">B22&amp;C22&amp;D22</f>
        <v>2017-18SEPTEMBERY54</v>
      </c>
      <c r="B22" s="114" t="str">
        <f t="shared" ref="B22:B33" si="197">IF($C22="April",LEFT($B21,4)+1&amp;"-"&amp;RIGHT($B21,2)+1,$B21)</f>
        <v>2017-18</v>
      </c>
      <c r="C22" s="35" t="s">
        <v>708</v>
      </c>
      <c r="D22" s="153" t="str">
        <f>D21</f>
        <v>Y54</v>
      </c>
      <c r="E22" s="153" t="str">
        <f>E21</f>
        <v>North</v>
      </c>
      <c r="F22" s="153" t="str">
        <f t="shared" si="180"/>
        <v>Y54</v>
      </c>
      <c r="H22" s="154">
        <f t="shared" si="181"/>
        <v>214621</v>
      </c>
      <c r="I22" s="154">
        <f t="shared" si="181"/>
        <v>161528</v>
      </c>
      <c r="J22" s="154">
        <f t="shared" si="181"/>
        <v>5831449</v>
      </c>
      <c r="K22" s="151">
        <f t="shared" ref="K22:K25" si="198">IFERROR(J22/I22,"-")</f>
        <v>36.101784210786981</v>
      </c>
      <c r="L22" s="154">
        <f t="shared" ref="L22:L33" si="199">IFERROR(CH22/I22,"-")</f>
        <v>1.6004160269426972</v>
      </c>
      <c r="M22" s="154">
        <f t="shared" ref="M22:M33" si="200">IFERROR(CI22/I22,"-")</f>
        <v>114.26323609528998</v>
      </c>
      <c r="N22" s="154">
        <f t="shared" ref="N22:N33" si="201">IFERROR(CJ22/I22,"-")</f>
        <v>189.07696498439898</v>
      </c>
      <c r="O22" s="154">
        <f t="shared" si="182"/>
        <v>63236</v>
      </c>
      <c r="P22" s="154">
        <f t="shared" si="182"/>
        <v>16027</v>
      </c>
      <c r="Q22" s="154">
        <f t="shared" si="182"/>
        <v>11972</v>
      </c>
      <c r="R22" s="154">
        <f t="shared" si="182"/>
        <v>78400</v>
      </c>
      <c r="S22" s="154">
        <f t="shared" si="182"/>
        <v>34981</v>
      </c>
      <c r="T22" s="154">
        <f t="shared" si="182"/>
        <v>4097</v>
      </c>
      <c r="U22" s="154">
        <f t="shared" si="182"/>
        <v>8128662</v>
      </c>
      <c r="V22" s="154">
        <f t="shared" si="23"/>
        <v>507.18549946964498</v>
      </c>
      <c r="W22" s="154">
        <f t="shared" ref="W22:W33" si="202">IFERROR(CK22/P22,"-")</f>
        <v>889.1838148125039</v>
      </c>
      <c r="X22" s="154">
        <f t="shared" si="183"/>
        <v>8838812</v>
      </c>
      <c r="Y22" s="154">
        <f t="shared" si="25"/>
        <v>738.29034413631803</v>
      </c>
      <c r="Z22" s="154">
        <f t="shared" ref="Z22:Z33" si="203">IFERROR(CL22/Q22,"-")</f>
        <v>1389.5955562980287</v>
      </c>
      <c r="AA22" s="154">
        <f t="shared" si="184"/>
        <v>111042201</v>
      </c>
      <c r="AB22" s="154">
        <f t="shared" si="27"/>
        <v>1416.3546045918367</v>
      </c>
      <c r="AC22" s="154">
        <f t="shared" ref="AC22:AC33" si="204">IFERROR(CM22/R22,"-")</f>
        <v>3104.8877040816328</v>
      </c>
      <c r="AD22" s="154">
        <f t="shared" si="185"/>
        <v>104212689</v>
      </c>
      <c r="AE22" s="154">
        <f t="shared" ref="AE22:AE70" si="205">IFERROR(AD22/S22,"-")</f>
        <v>2979.1226380034877</v>
      </c>
      <c r="AF22" s="154">
        <f t="shared" ref="AF22:AF33" si="206">IFERROR(CN22/S22,"-")</f>
        <v>6894.5195963523056</v>
      </c>
      <c r="AG22" s="154">
        <f t="shared" si="186"/>
        <v>21401389</v>
      </c>
      <c r="AH22" s="154">
        <f t="shared" ref="AH22:AH70" si="207">IFERROR(AG22/T22,"-")</f>
        <v>5223.6731754942639</v>
      </c>
      <c r="AI22" s="154">
        <f t="shared" ref="AI22:AI33" si="208">IFERROR(CO22/T22,"-")</f>
        <v>10282.779594825482</v>
      </c>
      <c r="AJ22" s="154">
        <f t="shared" si="187"/>
        <v>4281</v>
      </c>
      <c r="AK22" s="154">
        <f t="shared" si="187"/>
        <v>1544</v>
      </c>
      <c r="AL22" s="154">
        <f t="shared" si="187"/>
        <v>119</v>
      </c>
      <c r="AM22" s="154">
        <f t="shared" si="187"/>
        <v>3421</v>
      </c>
      <c r="AN22" s="154">
        <f t="shared" si="187"/>
        <v>2596</v>
      </c>
      <c r="AO22" s="154">
        <f t="shared" si="187"/>
        <v>22</v>
      </c>
      <c r="AP22" s="154">
        <f t="shared" si="187"/>
        <v>1806</v>
      </c>
      <c r="AQ22" s="154">
        <f t="shared" si="187"/>
        <v>97809</v>
      </c>
      <c r="AR22" s="154">
        <f t="shared" si="187"/>
        <v>12817</v>
      </c>
      <c r="AS22" s="154">
        <f t="shared" si="187"/>
        <v>35607</v>
      </c>
      <c r="AT22" s="154">
        <f t="shared" si="188"/>
        <v>146233</v>
      </c>
      <c r="AU22" s="154">
        <f t="shared" si="188"/>
        <v>33806</v>
      </c>
      <c r="AV22" s="154">
        <f t="shared" si="188"/>
        <v>28038</v>
      </c>
      <c r="AW22" s="154">
        <f t="shared" si="188"/>
        <v>24987</v>
      </c>
      <c r="AX22" s="154">
        <f t="shared" si="188"/>
        <v>21178</v>
      </c>
      <c r="AY22" s="154">
        <f t="shared" si="188"/>
        <v>116233</v>
      </c>
      <c r="AZ22" s="154">
        <f t="shared" si="188"/>
        <v>95060</v>
      </c>
      <c r="BA22" s="154">
        <f t="shared" si="188"/>
        <v>57819</v>
      </c>
      <c r="BB22" s="154">
        <f t="shared" si="188"/>
        <v>41252</v>
      </c>
      <c r="BC22" s="154">
        <f t="shared" si="188"/>
        <v>6514</v>
      </c>
      <c r="BD22" s="154">
        <f t="shared" si="188"/>
        <v>4589</v>
      </c>
      <c r="BE22" s="151">
        <f t="shared" si="188"/>
        <v>0</v>
      </c>
      <c r="BF22" s="151">
        <f t="shared" si="188"/>
        <v>0</v>
      </c>
      <c r="BG22" s="151" t="str">
        <f t="shared" ref="BG22:BG70" si="209">IFERROR(BF22/BE22,"-")</f>
        <v>-</v>
      </c>
      <c r="BH22" s="151" t="str">
        <f t="shared" ref="BH22:BH33" si="210">IFERROR(CP22/BE22,"-")</f>
        <v>-</v>
      </c>
      <c r="BI22" s="151">
        <f t="shared" si="189"/>
        <v>5512</v>
      </c>
      <c r="BJ22" s="151">
        <f t="shared" si="189"/>
        <v>210993</v>
      </c>
      <c r="BK22" s="151">
        <f t="shared" ref="BK22:BK70" si="211">IFERROR(BJ22/BI22,"-")</f>
        <v>38.278846153846153</v>
      </c>
      <c r="BL22" s="151">
        <f t="shared" ref="BL22:BL33" si="212">IFERROR(CQ22/BI22,"-")</f>
        <v>78.877358490566039</v>
      </c>
      <c r="BM22" s="151">
        <f t="shared" si="190"/>
        <v>349</v>
      </c>
      <c r="BN22" s="151">
        <f t="shared" si="190"/>
        <v>5471</v>
      </c>
      <c r="BO22" s="151">
        <f t="shared" si="190"/>
        <v>2185</v>
      </c>
      <c r="BP22" s="151">
        <f t="shared" si="190"/>
        <v>203</v>
      </c>
      <c r="BQ22" s="151">
        <f t="shared" si="190"/>
        <v>3090</v>
      </c>
      <c r="BR22" s="151">
        <f t="shared" si="190"/>
        <v>33554255</v>
      </c>
      <c r="BS22" s="151">
        <f t="shared" si="37"/>
        <v>6133.1118625479803</v>
      </c>
      <c r="BT22" s="151">
        <f t="shared" ref="BT22:BT33" si="213">IFERROR(CR22/BN22,"-")</f>
        <v>13872.744836410162</v>
      </c>
      <c r="BU22" s="151">
        <f t="shared" si="191"/>
        <v>12591341</v>
      </c>
      <c r="BV22" s="151">
        <f t="shared" ref="BV22:BV70" si="214">IFERROR(BU22/BO22,"-")</f>
        <v>5762.627459954233</v>
      </c>
      <c r="BW22" s="151">
        <f t="shared" ref="BW22:BW33" si="215">IFERROR(CS22/BO22,"-")</f>
        <v>12128.305720823799</v>
      </c>
      <c r="BX22" s="151">
        <f t="shared" si="192"/>
        <v>1182912</v>
      </c>
      <c r="BY22" s="151">
        <f t="shared" ref="BY22:BY70" si="216">IFERROR(BX22/BP22,"-")</f>
        <v>5827.152709359606</v>
      </c>
      <c r="BZ22" s="151">
        <f t="shared" ref="BZ22:BZ33" si="217">IFERROR(CT22/BP22,"-")</f>
        <v>12063.650246305418</v>
      </c>
      <c r="CA22" s="151">
        <f t="shared" si="193"/>
        <v>28365646</v>
      </c>
      <c r="CB22" s="151">
        <f t="shared" si="43"/>
        <v>9179.8207119741091</v>
      </c>
      <c r="CC22" s="155">
        <f t="shared" ref="CC22:CC33" si="218">IFERROR(CU22/BQ22,"-")</f>
        <v>21488.969255663429</v>
      </c>
      <c r="CD22" s="155">
        <f t="shared" si="194"/>
        <v>9</v>
      </c>
      <c r="CE22" s="227">
        <f t="shared" ref="CE22:CE31" si="219">LEFT($B22,4)+IF(CD22&lt;4,1,0)</f>
        <v>2017</v>
      </c>
      <c r="CF22" s="228">
        <f t="shared" ref="CF22:CF31" si="220">DATE(LEFT($B22,4)+IF(CD22&lt;4,1,0),CD22,1)</f>
        <v>42979</v>
      </c>
      <c r="CG22" s="229">
        <f t="shared" ref="CG22:CG31" si="221">DAY(DATE(LEFT($B22,4)+IF(CD22&lt;4,1,0),$CD22+1,1)-1)</f>
        <v>30</v>
      </c>
      <c r="CH22" s="155">
        <f t="shared" si="195"/>
        <v>258512</v>
      </c>
      <c r="CI22" s="155">
        <f t="shared" si="195"/>
        <v>18456712</v>
      </c>
      <c r="CJ22" s="155">
        <f t="shared" si="195"/>
        <v>30541224</v>
      </c>
      <c r="CK22" s="155">
        <f t="shared" si="195"/>
        <v>14250949</v>
      </c>
      <c r="CL22" s="155">
        <f t="shared" si="195"/>
        <v>16636238</v>
      </c>
      <c r="CM22" s="155">
        <f t="shared" si="195"/>
        <v>243423196</v>
      </c>
      <c r="CN22" s="155">
        <f t="shared" si="195"/>
        <v>241177190</v>
      </c>
      <c r="CO22" s="155">
        <f t="shared" si="195"/>
        <v>42128548</v>
      </c>
      <c r="CP22" s="155">
        <f t="shared" si="195"/>
        <v>0</v>
      </c>
      <c r="CQ22" s="155">
        <f t="shared" si="195"/>
        <v>434772</v>
      </c>
      <c r="CR22" s="155">
        <f t="shared" si="195"/>
        <v>75897787</v>
      </c>
      <c r="CS22" s="155">
        <f t="shared" si="195"/>
        <v>26500348</v>
      </c>
      <c r="CT22" s="155">
        <f t="shared" si="195"/>
        <v>2448921</v>
      </c>
      <c r="CU22" s="155">
        <f t="shared" si="195"/>
        <v>66400915</v>
      </c>
      <c r="CV22" s="230"/>
      <c r="CW22" s="141"/>
    </row>
    <row r="23" spans="1:101" x14ac:dyDescent="0.2">
      <c r="A23" s="152" t="str">
        <f t="shared" si="196"/>
        <v>2017-18OCTOBERY54</v>
      </c>
      <c r="B23" s="114" t="str">
        <f t="shared" si="197"/>
        <v>2017-18</v>
      </c>
      <c r="C23" s="35" t="s">
        <v>771</v>
      </c>
      <c r="D23" s="153" t="str">
        <f t="shared" ref="D23:E34" si="222">D22</f>
        <v>Y54</v>
      </c>
      <c r="E23" s="153" t="str">
        <f t="shared" si="222"/>
        <v>North</v>
      </c>
      <c r="F23" s="153" t="str">
        <f t="shared" si="180"/>
        <v>Y54</v>
      </c>
      <c r="H23" s="154">
        <f t="shared" si="181"/>
        <v>225361</v>
      </c>
      <c r="I23" s="154">
        <f t="shared" si="181"/>
        <v>168970</v>
      </c>
      <c r="J23" s="154">
        <f t="shared" si="181"/>
        <v>3786512</v>
      </c>
      <c r="K23" s="151">
        <f t="shared" si="198"/>
        <v>22.409374445167781</v>
      </c>
      <c r="L23" s="154">
        <f t="shared" si="199"/>
        <v>1.7843049061963663</v>
      </c>
      <c r="M23" s="154">
        <f t="shared" si="200"/>
        <v>95.588790909628926</v>
      </c>
      <c r="N23" s="154">
        <f t="shared" si="201"/>
        <v>180.94193052021069</v>
      </c>
      <c r="O23" s="154">
        <f t="shared" si="182"/>
        <v>161706</v>
      </c>
      <c r="P23" s="154">
        <f t="shared" si="182"/>
        <v>16449</v>
      </c>
      <c r="Q23" s="154">
        <f t="shared" si="182"/>
        <v>12350</v>
      </c>
      <c r="R23" s="154">
        <f t="shared" si="182"/>
        <v>84913</v>
      </c>
      <c r="S23" s="154">
        <f t="shared" si="182"/>
        <v>35011</v>
      </c>
      <c r="T23" s="154">
        <f t="shared" si="182"/>
        <v>4861</v>
      </c>
      <c r="U23" s="154">
        <f t="shared" si="182"/>
        <v>8168816</v>
      </c>
      <c r="V23" s="154">
        <f t="shared" si="23"/>
        <v>496.61474861693722</v>
      </c>
      <c r="W23" s="154">
        <f t="shared" si="202"/>
        <v>863.08182868259473</v>
      </c>
      <c r="X23" s="154">
        <f t="shared" si="183"/>
        <v>8997090</v>
      </c>
      <c r="Y23" s="154">
        <f t="shared" si="25"/>
        <v>728.50931174089067</v>
      </c>
      <c r="Z23" s="154">
        <f t="shared" si="203"/>
        <v>1357.181052631579</v>
      </c>
      <c r="AA23" s="154">
        <f t="shared" si="184"/>
        <v>120113200</v>
      </c>
      <c r="AB23" s="154">
        <f t="shared" si="27"/>
        <v>1414.5442982817708</v>
      </c>
      <c r="AC23" s="154">
        <f t="shared" si="204"/>
        <v>3093.2567804694218</v>
      </c>
      <c r="AD23" s="154">
        <f t="shared" si="185"/>
        <v>99237307</v>
      </c>
      <c r="AE23" s="154">
        <f t="shared" si="205"/>
        <v>2834.4607980349033</v>
      </c>
      <c r="AF23" s="154">
        <f t="shared" si="206"/>
        <v>6591.9359629830624</v>
      </c>
      <c r="AG23" s="154">
        <f t="shared" si="186"/>
        <v>22557438</v>
      </c>
      <c r="AH23" s="154">
        <f t="shared" si="207"/>
        <v>4640.4933141328947</v>
      </c>
      <c r="AI23" s="154">
        <f t="shared" si="208"/>
        <v>9399.0892820407316</v>
      </c>
      <c r="AJ23" s="154">
        <f t="shared" si="187"/>
        <v>6832</v>
      </c>
      <c r="AK23" s="154">
        <f t="shared" si="187"/>
        <v>1662</v>
      </c>
      <c r="AL23" s="154">
        <f t="shared" si="187"/>
        <v>1200</v>
      </c>
      <c r="AM23" s="154">
        <f t="shared" si="187"/>
        <v>8945</v>
      </c>
      <c r="AN23" s="154">
        <f t="shared" si="187"/>
        <v>2859</v>
      </c>
      <c r="AO23" s="154">
        <f t="shared" si="187"/>
        <v>1111</v>
      </c>
      <c r="AP23" s="154">
        <f t="shared" si="187"/>
        <v>2002</v>
      </c>
      <c r="AQ23" s="154">
        <f t="shared" si="187"/>
        <v>103711</v>
      </c>
      <c r="AR23" s="154">
        <f t="shared" si="187"/>
        <v>13319</v>
      </c>
      <c r="AS23" s="154">
        <f t="shared" si="187"/>
        <v>37844</v>
      </c>
      <c r="AT23" s="154">
        <f t="shared" si="188"/>
        <v>154874</v>
      </c>
      <c r="AU23" s="154">
        <f t="shared" si="188"/>
        <v>34433</v>
      </c>
      <c r="AV23" s="154">
        <f t="shared" si="188"/>
        <v>28534</v>
      </c>
      <c r="AW23" s="154">
        <f t="shared" si="188"/>
        <v>25563</v>
      </c>
      <c r="AX23" s="154">
        <f t="shared" si="188"/>
        <v>21589</v>
      </c>
      <c r="AY23" s="154">
        <f t="shared" si="188"/>
        <v>124287</v>
      </c>
      <c r="AZ23" s="154">
        <f t="shared" si="188"/>
        <v>101982</v>
      </c>
      <c r="BA23" s="154">
        <f t="shared" si="188"/>
        <v>58062</v>
      </c>
      <c r="BB23" s="154">
        <f t="shared" si="188"/>
        <v>41148</v>
      </c>
      <c r="BC23" s="154">
        <f t="shared" si="188"/>
        <v>7426</v>
      </c>
      <c r="BD23" s="154">
        <f t="shared" si="188"/>
        <v>5414</v>
      </c>
      <c r="BE23" s="151">
        <f t="shared" si="188"/>
        <v>0</v>
      </c>
      <c r="BF23" s="151">
        <f t="shared" si="188"/>
        <v>0</v>
      </c>
      <c r="BG23" s="151" t="str">
        <f t="shared" si="209"/>
        <v>-</v>
      </c>
      <c r="BH23" s="151" t="str">
        <f t="shared" si="210"/>
        <v>-</v>
      </c>
      <c r="BI23" s="151">
        <f t="shared" si="189"/>
        <v>5562</v>
      </c>
      <c r="BJ23" s="151">
        <f t="shared" si="189"/>
        <v>197084</v>
      </c>
      <c r="BK23" s="151">
        <f t="shared" si="211"/>
        <v>35.434016540812657</v>
      </c>
      <c r="BL23" s="151">
        <f t="shared" si="212"/>
        <v>71.429341963322543</v>
      </c>
      <c r="BM23" s="151">
        <f t="shared" si="190"/>
        <v>369</v>
      </c>
      <c r="BN23" s="151">
        <f t="shared" si="190"/>
        <v>5988</v>
      </c>
      <c r="BO23" s="151">
        <f t="shared" si="190"/>
        <v>2385</v>
      </c>
      <c r="BP23" s="151">
        <f t="shared" si="190"/>
        <v>233</v>
      </c>
      <c r="BQ23" s="151">
        <f t="shared" si="190"/>
        <v>3172</v>
      </c>
      <c r="BR23" s="151">
        <f t="shared" si="190"/>
        <v>34555821</v>
      </c>
      <c r="BS23" s="151">
        <f t="shared" si="37"/>
        <v>5770.8451903807618</v>
      </c>
      <c r="BT23" s="151">
        <f t="shared" si="213"/>
        <v>12984.906813627254</v>
      </c>
      <c r="BU23" s="151">
        <f t="shared" si="191"/>
        <v>13375221</v>
      </c>
      <c r="BV23" s="151">
        <f t="shared" si="214"/>
        <v>5608.0591194968556</v>
      </c>
      <c r="BW23" s="151">
        <f t="shared" si="215"/>
        <v>12215.584486373165</v>
      </c>
      <c r="BX23" s="151">
        <f t="shared" si="192"/>
        <v>1585311</v>
      </c>
      <c r="BY23" s="151">
        <f t="shared" si="216"/>
        <v>6803.9098712446348</v>
      </c>
      <c r="BZ23" s="151">
        <f t="shared" si="217"/>
        <v>13446.763948497854</v>
      </c>
      <c r="CA23" s="151">
        <f t="shared" si="193"/>
        <v>27356510</v>
      </c>
      <c r="CB23" s="151">
        <f t="shared" si="43"/>
        <v>8624.3726355611598</v>
      </c>
      <c r="CC23" s="155">
        <f t="shared" si="218"/>
        <v>19304.383354350568</v>
      </c>
      <c r="CD23" s="155">
        <f t="shared" si="194"/>
        <v>10</v>
      </c>
      <c r="CE23" s="227">
        <f t="shared" si="219"/>
        <v>2017</v>
      </c>
      <c r="CF23" s="228">
        <f t="shared" si="220"/>
        <v>43009</v>
      </c>
      <c r="CG23" s="229">
        <f t="shared" si="221"/>
        <v>31</v>
      </c>
      <c r="CH23" s="155">
        <f t="shared" si="195"/>
        <v>301494</v>
      </c>
      <c r="CI23" s="155">
        <f t="shared" si="195"/>
        <v>16151638</v>
      </c>
      <c r="CJ23" s="155">
        <f t="shared" si="195"/>
        <v>30573758</v>
      </c>
      <c r="CK23" s="155">
        <f t="shared" si="195"/>
        <v>14196833</v>
      </c>
      <c r="CL23" s="155">
        <f t="shared" si="195"/>
        <v>16761186</v>
      </c>
      <c r="CM23" s="155">
        <f t="shared" si="195"/>
        <v>262657713</v>
      </c>
      <c r="CN23" s="155">
        <f t="shared" si="195"/>
        <v>230790270</v>
      </c>
      <c r="CO23" s="155">
        <f t="shared" si="195"/>
        <v>45688973</v>
      </c>
      <c r="CP23" s="155">
        <f t="shared" si="195"/>
        <v>0</v>
      </c>
      <c r="CQ23" s="155">
        <f t="shared" si="195"/>
        <v>397290</v>
      </c>
      <c r="CR23" s="155">
        <f t="shared" si="195"/>
        <v>77753622</v>
      </c>
      <c r="CS23" s="155">
        <f t="shared" si="195"/>
        <v>29134169</v>
      </c>
      <c r="CT23" s="155">
        <f t="shared" si="195"/>
        <v>3133096</v>
      </c>
      <c r="CU23" s="155">
        <f t="shared" si="195"/>
        <v>61233504</v>
      </c>
      <c r="CV23" s="230"/>
      <c r="CW23" s="141"/>
    </row>
    <row r="24" spans="1:101" x14ac:dyDescent="0.2">
      <c r="A24" s="152" t="str">
        <f t="shared" si="196"/>
        <v>2017-18NOVEMBERY54</v>
      </c>
      <c r="B24" s="114" t="str">
        <f t="shared" si="197"/>
        <v>2017-18</v>
      </c>
      <c r="C24" s="35" t="s">
        <v>777</v>
      </c>
      <c r="D24" s="153" t="str">
        <f t="shared" si="222"/>
        <v>Y54</v>
      </c>
      <c r="E24" s="153" t="str">
        <f t="shared" si="222"/>
        <v>North</v>
      </c>
      <c r="F24" s="153" t="str">
        <f t="shared" si="180"/>
        <v>Y54</v>
      </c>
      <c r="H24" s="154">
        <f t="shared" si="181"/>
        <v>267303</v>
      </c>
      <c r="I24" s="154">
        <f t="shared" si="181"/>
        <v>194880</v>
      </c>
      <c r="J24" s="154">
        <f t="shared" si="181"/>
        <v>3734826</v>
      </c>
      <c r="K24" s="151">
        <f t="shared" si="198"/>
        <v>19.164747536945814</v>
      </c>
      <c r="L24" s="154">
        <f t="shared" si="199"/>
        <v>1</v>
      </c>
      <c r="M24" s="154">
        <f t="shared" si="200"/>
        <v>85.245658866995072</v>
      </c>
      <c r="N24" s="154">
        <f t="shared" si="201"/>
        <v>151.21719006568145</v>
      </c>
      <c r="O24" s="154">
        <f t="shared" si="182"/>
        <v>192628</v>
      </c>
      <c r="P24" s="154">
        <f t="shared" si="182"/>
        <v>19331</v>
      </c>
      <c r="Q24" s="154">
        <f t="shared" si="182"/>
        <v>14429</v>
      </c>
      <c r="R24" s="154">
        <f t="shared" si="182"/>
        <v>102859</v>
      </c>
      <c r="S24" s="154">
        <f t="shared" si="182"/>
        <v>41595</v>
      </c>
      <c r="T24" s="154">
        <f t="shared" si="182"/>
        <v>4376</v>
      </c>
      <c r="U24" s="154">
        <f t="shared" si="182"/>
        <v>9556958</v>
      </c>
      <c r="V24" s="154">
        <f t="shared" si="23"/>
        <v>494.38508095804667</v>
      </c>
      <c r="W24" s="154">
        <f t="shared" si="202"/>
        <v>851.36992395633956</v>
      </c>
      <c r="X24" s="154">
        <f t="shared" si="183"/>
        <v>10486734</v>
      </c>
      <c r="Y24" s="154">
        <f t="shared" si="25"/>
        <v>726.78175895765469</v>
      </c>
      <c r="Z24" s="154">
        <f t="shared" si="203"/>
        <v>1337.7585418254903</v>
      </c>
      <c r="AA24" s="154">
        <f t="shared" si="184"/>
        <v>157640911</v>
      </c>
      <c r="AB24" s="154">
        <f t="shared" si="27"/>
        <v>1532.5922962502066</v>
      </c>
      <c r="AC24" s="154">
        <f t="shared" si="204"/>
        <v>3390.5822436539338</v>
      </c>
      <c r="AD24" s="154">
        <f t="shared" si="185"/>
        <v>148132969</v>
      </c>
      <c r="AE24" s="154">
        <f t="shared" si="205"/>
        <v>3561.3167207597066</v>
      </c>
      <c r="AF24" s="154">
        <f t="shared" si="206"/>
        <v>8265.5668469768007</v>
      </c>
      <c r="AG24" s="154">
        <f t="shared" si="186"/>
        <v>21224364</v>
      </c>
      <c r="AH24" s="154">
        <f t="shared" si="207"/>
        <v>4850.174588665448</v>
      </c>
      <c r="AI24" s="154">
        <f t="shared" si="208"/>
        <v>10045.593692870201</v>
      </c>
      <c r="AJ24" s="154">
        <f t="shared" si="187"/>
        <v>9258</v>
      </c>
      <c r="AK24" s="154">
        <f t="shared" si="187"/>
        <v>1737</v>
      </c>
      <c r="AL24" s="154">
        <f t="shared" si="187"/>
        <v>2402</v>
      </c>
      <c r="AM24" s="154">
        <f t="shared" si="187"/>
        <v>12399</v>
      </c>
      <c r="AN24" s="154">
        <f t="shared" si="187"/>
        <v>2913</v>
      </c>
      <c r="AO24" s="154">
        <f t="shared" si="187"/>
        <v>2206</v>
      </c>
      <c r="AP24" s="154">
        <f t="shared" si="187"/>
        <v>2042</v>
      </c>
      <c r="AQ24" s="154">
        <f t="shared" si="187"/>
        <v>122295</v>
      </c>
      <c r="AR24" s="154">
        <f t="shared" si="187"/>
        <v>16813</v>
      </c>
      <c r="AS24" s="154">
        <f t="shared" si="187"/>
        <v>44262</v>
      </c>
      <c r="AT24" s="154">
        <f t="shared" si="188"/>
        <v>183370</v>
      </c>
      <c r="AU24" s="154">
        <f t="shared" si="188"/>
        <v>39478</v>
      </c>
      <c r="AV24" s="154">
        <f t="shared" si="188"/>
        <v>32655</v>
      </c>
      <c r="AW24" s="154">
        <f t="shared" si="188"/>
        <v>29308</v>
      </c>
      <c r="AX24" s="154">
        <f t="shared" si="188"/>
        <v>24672</v>
      </c>
      <c r="AY24" s="154">
        <f t="shared" si="188"/>
        <v>149975</v>
      </c>
      <c r="AZ24" s="154">
        <f t="shared" si="188"/>
        <v>122340</v>
      </c>
      <c r="BA24" s="154">
        <f t="shared" si="188"/>
        <v>69289</v>
      </c>
      <c r="BB24" s="154">
        <f t="shared" si="188"/>
        <v>47971</v>
      </c>
      <c r="BC24" s="154">
        <f t="shared" si="188"/>
        <v>6674</v>
      </c>
      <c r="BD24" s="154">
        <f t="shared" si="188"/>
        <v>4869</v>
      </c>
      <c r="BE24" s="151">
        <f t="shared" si="188"/>
        <v>92</v>
      </c>
      <c r="BF24" s="151">
        <f t="shared" si="188"/>
        <v>34934</v>
      </c>
      <c r="BG24" s="151">
        <f t="shared" si="209"/>
        <v>379.71739130434781</v>
      </c>
      <c r="BH24" s="151">
        <f t="shared" si="210"/>
        <v>630</v>
      </c>
      <c r="BI24" s="151">
        <f t="shared" si="189"/>
        <v>6583</v>
      </c>
      <c r="BJ24" s="151">
        <f t="shared" si="189"/>
        <v>233484</v>
      </c>
      <c r="BK24" s="151">
        <f t="shared" si="211"/>
        <v>35.467719884551116</v>
      </c>
      <c r="BL24" s="151">
        <f t="shared" si="212"/>
        <v>72.02627981163603</v>
      </c>
      <c r="BM24" s="151">
        <f t="shared" si="190"/>
        <v>1666</v>
      </c>
      <c r="BN24" s="151">
        <f t="shared" si="190"/>
        <v>6064</v>
      </c>
      <c r="BO24" s="151">
        <f t="shared" si="190"/>
        <v>2143</v>
      </c>
      <c r="BP24" s="151">
        <f t="shared" si="190"/>
        <v>204</v>
      </c>
      <c r="BQ24" s="151">
        <f t="shared" si="190"/>
        <v>3651</v>
      </c>
      <c r="BR24" s="151">
        <f t="shared" si="190"/>
        <v>36675367</v>
      </c>
      <c r="BS24" s="151">
        <f t="shared" si="37"/>
        <v>6048.0486477572558</v>
      </c>
      <c r="BT24" s="151">
        <f t="shared" si="213"/>
        <v>13494.149076517151</v>
      </c>
      <c r="BU24" s="151">
        <f t="shared" si="191"/>
        <v>14063034</v>
      </c>
      <c r="BV24" s="151">
        <f t="shared" si="214"/>
        <v>6562.3117125524968</v>
      </c>
      <c r="BW24" s="151">
        <f t="shared" si="215"/>
        <v>14709.868875408307</v>
      </c>
      <c r="BX24" s="151">
        <f t="shared" si="192"/>
        <v>1579639</v>
      </c>
      <c r="BY24" s="151">
        <f t="shared" si="216"/>
        <v>7743.3284313725489</v>
      </c>
      <c r="BZ24" s="151">
        <f t="shared" si="217"/>
        <v>16221.343137254902</v>
      </c>
      <c r="CA24" s="151">
        <f t="shared" si="193"/>
        <v>32299709</v>
      </c>
      <c r="CB24" s="151">
        <f t="shared" si="43"/>
        <v>8846.8115584771294</v>
      </c>
      <c r="CC24" s="155">
        <f t="shared" si="218"/>
        <v>20242.254998630513</v>
      </c>
      <c r="CD24" s="155">
        <f t="shared" si="194"/>
        <v>11</v>
      </c>
      <c r="CE24" s="227">
        <f t="shared" si="219"/>
        <v>2017</v>
      </c>
      <c r="CF24" s="228">
        <f t="shared" si="220"/>
        <v>43040</v>
      </c>
      <c r="CG24" s="229">
        <f t="shared" si="221"/>
        <v>30</v>
      </c>
      <c r="CH24" s="155">
        <f t="shared" si="195"/>
        <v>194880</v>
      </c>
      <c r="CI24" s="155">
        <f t="shared" si="195"/>
        <v>16612674</v>
      </c>
      <c r="CJ24" s="155">
        <f t="shared" si="195"/>
        <v>29469206</v>
      </c>
      <c r="CK24" s="155">
        <f t="shared" si="195"/>
        <v>16457832</v>
      </c>
      <c r="CL24" s="155">
        <f t="shared" si="195"/>
        <v>19302518</v>
      </c>
      <c r="CM24" s="155">
        <f t="shared" si="195"/>
        <v>348751899</v>
      </c>
      <c r="CN24" s="155">
        <f t="shared" si="195"/>
        <v>343806253</v>
      </c>
      <c r="CO24" s="155">
        <f t="shared" si="195"/>
        <v>43959518</v>
      </c>
      <c r="CP24" s="155">
        <f t="shared" si="195"/>
        <v>57960</v>
      </c>
      <c r="CQ24" s="155">
        <f t="shared" si="195"/>
        <v>474149</v>
      </c>
      <c r="CR24" s="155">
        <f t="shared" si="195"/>
        <v>81828520</v>
      </c>
      <c r="CS24" s="155">
        <f t="shared" si="195"/>
        <v>31523249</v>
      </c>
      <c r="CT24" s="155">
        <f t="shared" si="195"/>
        <v>3309154</v>
      </c>
      <c r="CU24" s="155">
        <f t="shared" si="195"/>
        <v>73904473</v>
      </c>
      <c r="CV24" s="230"/>
      <c r="CW24" s="141"/>
    </row>
    <row r="25" spans="1:101" x14ac:dyDescent="0.2">
      <c r="A25" s="152" t="str">
        <f t="shared" si="196"/>
        <v>2017-18DECEMBERY54</v>
      </c>
      <c r="B25" s="114" t="str">
        <f t="shared" si="197"/>
        <v>2017-18</v>
      </c>
      <c r="C25" s="35" t="s">
        <v>782</v>
      </c>
      <c r="D25" s="153" t="str">
        <f t="shared" si="222"/>
        <v>Y54</v>
      </c>
      <c r="E25" s="153" t="str">
        <f t="shared" si="222"/>
        <v>North</v>
      </c>
      <c r="F25" s="153" t="str">
        <f t="shared" si="180"/>
        <v>Y54</v>
      </c>
      <c r="H25" s="154">
        <f t="shared" si="181"/>
        <v>305740</v>
      </c>
      <c r="I25" s="154">
        <f t="shared" si="181"/>
        <v>225562</v>
      </c>
      <c r="J25" s="154">
        <f t="shared" si="181"/>
        <v>7515027</v>
      </c>
      <c r="K25" s="151">
        <f t="shared" si="198"/>
        <v>33.316901783101763</v>
      </c>
      <c r="L25" s="154">
        <f t="shared" si="199"/>
        <v>7.9508693840274516</v>
      </c>
      <c r="M25" s="154">
        <f t="shared" si="200"/>
        <v>120.94633847899912</v>
      </c>
      <c r="N25" s="154">
        <f t="shared" si="201"/>
        <v>181.13999698530782</v>
      </c>
      <c r="O25" s="154">
        <f t="shared" si="182"/>
        <v>208956</v>
      </c>
      <c r="P25" s="154">
        <f t="shared" si="182"/>
        <v>23059</v>
      </c>
      <c r="Q25" s="154">
        <f t="shared" si="182"/>
        <v>16707</v>
      </c>
      <c r="R25" s="154">
        <f t="shared" si="182"/>
        <v>117644</v>
      </c>
      <c r="S25" s="154">
        <f t="shared" si="182"/>
        <v>39127</v>
      </c>
      <c r="T25" s="154">
        <f t="shared" si="182"/>
        <v>5129</v>
      </c>
      <c r="U25" s="154">
        <f t="shared" si="182"/>
        <v>13014057</v>
      </c>
      <c r="V25" s="154">
        <f t="shared" si="23"/>
        <v>564.38080575913955</v>
      </c>
      <c r="W25" s="154">
        <f t="shared" si="202"/>
        <v>955.75636410945833</v>
      </c>
      <c r="X25" s="154">
        <f t="shared" si="183"/>
        <v>14204935</v>
      </c>
      <c r="Y25" s="154">
        <f t="shared" si="25"/>
        <v>850.23852277488481</v>
      </c>
      <c r="Z25" s="154">
        <f t="shared" si="203"/>
        <v>1553.8217513617046</v>
      </c>
      <c r="AA25" s="154">
        <f t="shared" si="184"/>
        <v>254859340</v>
      </c>
      <c r="AB25" s="154">
        <f t="shared" si="27"/>
        <v>2166.3607153785997</v>
      </c>
      <c r="AC25" s="154">
        <f t="shared" si="204"/>
        <v>4860.779232260039</v>
      </c>
      <c r="AD25" s="154">
        <f t="shared" si="185"/>
        <v>202295733</v>
      </c>
      <c r="AE25" s="154">
        <f t="shared" si="205"/>
        <v>5170.2336749559126</v>
      </c>
      <c r="AF25" s="154">
        <f t="shared" si="206"/>
        <v>11986.411710583485</v>
      </c>
      <c r="AG25" s="154">
        <f t="shared" si="186"/>
        <v>32514407</v>
      </c>
      <c r="AH25" s="154">
        <f t="shared" si="207"/>
        <v>6339.3267693507505</v>
      </c>
      <c r="AI25" s="154">
        <f t="shared" si="208"/>
        <v>13635.780658997855</v>
      </c>
      <c r="AJ25" s="154">
        <f t="shared" si="187"/>
        <v>12378</v>
      </c>
      <c r="AK25" s="154">
        <f t="shared" si="187"/>
        <v>1563</v>
      </c>
      <c r="AL25" s="154">
        <f t="shared" si="187"/>
        <v>4512</v>
      </c>
      <c r="AM25" s="154">
        <f t="shared" si="187"/>
        <v>13277</v>
      </c>
      <c r="AN25" s="154">
        <f t="shared" si="187"/>
        <v>1935</v>
      </c>
      <c r="AO25" s="154">
        <f t="shared" si="187"/>
        <v>4368</v>
      </c>
      <c r="AP25" s="154">
        <f t="shared" si="187"/>
        <v>2141</v>
      </c>
      <c r="AQ25" s="154">
        <f t="shared" si="187"/>
        <v>128928</v>
      </c>
      <c r="AR25" s="154">
        <f t="shared" si="187"/>
        <v>16726</v>
      </c>
      <c r="AS25" s="154">
        <f t="shared" si="187"/>
        <v>50924</v>
      </c>
      <c r="AT25" s="154">
        <f t="shared" si="188"/>
        <v>196578</v>
      </c>
      <c r="AU25" s="154">
        <f t="shared" si="188"/>
        <v>47800</v>
      </c>
      <c r="AV25" s="154">
        <f t="shared" si="188"/>
        <v>38435</v>
      </c>
      <c r="AW25" s="154">
        <f t="shared" si="188"/>
        <v>34262</v>
      </c>
      <c r="AX25" s="154">
        <f t="shared" si="188"/>
        <v>27985</v>
      </c>
      <c r="AY25" s="154">
        <f t="shared" si="188"/>
        <v>173242</v>
      </c>
      <c r="AZ25" s="154">
        <f t="shared" si="188"/>
        <v>139320</v>
      </c>
      <c r="BA25" s="154">
        <f t="shared" si="188"/>
        <v>65377</v>
      </c>
      <c r="BB25" s="154">
        <f t="shared" si="188"/>
        <v>45168</v>
      </c>
      <c r="BC25" s="154">
        <f t="shared" si="188"/>
        <v>7656</v>
      </c>
      <c r="BD25" s="154">
        <f t="shared" si="188"/>
        <v>5632</v>
      </c>
      <c r="BE25" s="151">
        <f t="shared" si="188"/>
        <v>118</v>
      </c>
      <c r="BF25" s="151">
        <f t="shared" si="188"/>
        <v>50365</v>
      </c>
      <c r="BG25" s="151">
        <f t="shared" si="209"/>
        <v>426.82203389830511</v>
      </c>
      <c r="BH25" s="151">
        <f t="shared" si="210"/>
        <v>705</v>
      </c>
      <c r="BI25" s="151">
        <f t="shared" si="189"/>
        <v>10213</v>
      </c>
      <c r="BJ25" s="151">
        <f t="shared" si="189"/>
        <v>601659</v>
      </c>
      <c r="BK25" s="151">
        <f t="shared" si="211"/>
        <v>58.911093704102612</v>
      </c>
      <c r="BL25" s="151">
        <f t="shared" si="212"/>
        <v>115.6134338588074</v>
      </c>
      <c r="BM25" s="151">
        <f t="shared" si="190"/>
        <v>1615</v>
      </c>
      <c r="BN25" s="151">
        <f t="shared" si="190"/>
        <v>2891</v>
      </c>
      <c r="BO25" s="151">
        <f t="shared" si="190"/>
        <v>1623</v>
      </c>
      <c r="BP25" s="151">
        <f t="shared" si="190"/>
        <v>148</v>
      </c>
      <c r="BQ25" s="151">
        <f t="shared" si="190"/>
        <v>4139</v>
      </c>
      <c r="BR25" s="151">
        <f t="shared" si="190"/>
        <v>18201044</v>
      </c>
      <c r="BS25" s="151">
        <f t="shared" si="37"/>
        <v>6295.7606364579733</v>
      </c>
      <c r="BT25" s="151">
        <f t="shared" si="213"/>
        <v>14546.885160843998</v>
      </c>
      <c r="BU25" s="151">
        <f t="shared" si="191"/>
        <v>11487393</v>
      </c>
      <c r="BV25" s="151">
        <f t="shared" si="214"/>
        <v>7077.8761552680226</v>
      </c>
      <c r="BW25" s="151">
        <f t="shared" si="215"/>
        <v>16183.327171903882</v>
      </c>
      <c r="BX25" s="151">
        <f t="shared" si="192"/>
        <v>1118810</v>
      </c>
      <c r="BY25" s="151">
        <f t="shared" si="216"/>
        <v>7559.5270270270266</v>
      </c>
      <c r="BZ25" s="151">
        <f t="shared" si="217"/>
        <v>15376.135135135135</v>
      </c>
      <c r="CA25" s="151">
        <f t="shared" si="193"/>
        <v>43154620</v>
      </c>
      <c r="CB25" s="151">
        <f t="shared" si="43"/>
        <v>10426.339695578643</v>
      </c>
      <c r="CC25" s="155">
        <f t="shared" si="218"/>
        <v>24144.743416284127</v>
      </c>
      <c r="CD25" s="155">
        <f t="shared" si="194"/>
        <v>12</v>
      </c>
      <c r="CE25" s="227">
        <f t="shared" si="219"/>
        <v>2017</v>
      </c>
      <c r="CF25" s="228">
        <f t="shared" si="220"/>
        <v>43070</v>
      </c>
      <c r="CG25" s="229">
        <f t="shared" si="221"/>
        <v>31</v>
      </c>
      <c r="CH25" s="155">
        <f t="shared" si="195"/>
        <v>1793414</v>
      </c>
      <c r="CI25" s="155">
        <f t="shared" si="195"/>
        <v>27280898</v>
      </c>
      <c r="CJ25" s="155">
        <f t="shared" si="195"/>
        <v>40858300</v>
      </c>
      <c r="CK25" s="155">
        <f t="shared" si="195"/>
        <v>22038786</v>
      </c>
      <c r="CL25" s="155">
        <f t="shared" si="195"/>
        <v>25959700</v>
      </c>
      <c r="CM25" s="155">
        <f t="shared" si="195"/>
        <v>571841512</v>
      </c>
      <c r="CN25" s="155">
        <f t="shared" si="195"/>
        <v>468992331</v>
      </c>
      <c r="CO25" s="155">
        <f t="shared" si="195"/>
        <v>69937919</v>
      </c>
      <c r="CP25" s="155">
        <f t="shared" si="195"/>
        <v>83190</v>
      </c>
      <c r="CQ25" s="155">
        <f t="shared" si="195"/>
        <v>1180760</v>
      </c>
      <c r="CR25" s="155">
        <f t="shared" si="195"/>
        <v>42055045</v>
      </c>
      <c r="CS25" s="155">
        <f t="shared" si="195"/>
        <v>26265540</v>
      </c>
      <c r="CT25" s="155">
        <f t="shared" si="195"/>
        <v>2275668</v>
      </c>
      <c r="CU25" s="155">
        <f t="shared" si="195"/>
        <v>99935093</v>
      </c>
      <c r="CV25" s="230"/>
      <c r="CW25" s="141"/>
    </row>
    <row r="26" spans="1:101" x14ac:dyDescent="0.2">
      <c r="A26" s="152" t="str">
        <f t="shared" si="196"/>
        <v>2017-18JANUARYY54</v>
      </c>
      <c r="B26" s="114" t="str">
        <f t="shared" si="197"/>
        <v>2017-18</v>
      </c>
      <c r="C26" s="35" t="s">
        <v>824</v>
      </c>
      <c r="D26" s="153" t="str">
        <f t="shared" si="222"/>
        <v>Y54</v>
      </c>
      <c r="E26" s="153" t="str">
        <f t="shared" si="222"/>
        <v>North</v>
      </c>
      <c r="F26" s="153" t="str">
        <f t="shared" si="180"/>
        <v>Y54</v>
      </c>
      <c r="H26" s="154">
        <f t="shared" si="181"/>
        <v>271051</v>
      </c>
      <c r="I26" s="154">
        <f t="shared" si="181"/>
        <v>196317</v>
      </c>
      <c r="J26" s="154">
        <f t="shared" si="181"/>
        <v>3057287</v>
      </c>
      <c r="K26" s="151">
        <f t="shared" ref="K26" si="223">IFERROR(J26/I26,"-")</f>
        <v>15.573215768374618</v>
      </c>
      <c r="L26" s="154">
        <f t="shared" si="199"/>
        <v>1</v>
      </c>
      <c r="M26" s="154">
        <f t="shared" si="200"/>
        <v>71.121370029085611</v>
      </c>
      <c r="N26" s="154">
        <f t="shared" si="201"/>
        <v>121.31970741199183</v>
      </c>
      <c r="O26" s="154">
        <f t="shared" si="182"/>
        <v>198851</v>
      </c>
      <c r="P26" s="154">
        <f t="shared" si="182"/>
        <v>21613</v>
      </c>
      <c r="Q26" s="154">
        <f t="shared" si="182"/>
        <v>15516</v>
      </c>
      <c r="R26" s="154">
        <f t="shared" si="182"/>
        <v>108743</v>
      </c>
      <c r="S26" s="154">
        <f t="shared" si="182"/>
        <v>39633</v>
      </c>
      <c r="T26" s="154">
        <f t="shared" si="182"/>
        <v>5275</v>
      </c>
      <c r="U26" s="154">
        <f t="shared" si="182"/>
        <v>11409842</v>
      </c>
      <c r="V26" s="154">
        <f t="shared" ref="V26" si="224">IFERROR(U26/P26,"-")</f>
        <v>527.91569888493041</v>
      </c>
      <c r="W26" s="154">
        <f t="shared" si="202"/>
        <v>899.91560634803125</v>
      </c>
      <c r="X26" s="154">
        <f t="shared" si="183"/>
        <v>12761733</v>
      </c>
      <c r="Y26" s="154">
        <f t="shared" ref="Y26" si="225">IFERROR(X26/Q26,"-")</f>
        <v>822.48859242072695</v>
      </c>
      <c r="Z26" s="154">
        <f t="shared" si="203"/>
        <v>1505.1104021655067</v>
      </c>
      <c r="AA26" s="154">
        <f t="shared" si="184"/>
        <v>212967756</v>
      </c>
      <c r="AB26" s="154">
        <f t="shared" ref="AB26" si="226">IFERROR(AA26/R26,"-")</f>
        <v>1958.4502542692403</v>
      </c>
      <c r="AC26" s="154">
        <f t="shared" si="204"/>
        <v>4390.9853048012283</v>
      </c>
      <c r="AD26" s="154">
        <f t="shared" si="185"/>
        <v>183940745</v>
      </c>
      <c r="AE26" s="154">
        <f t="shared" ref="AE26" si="227">IFERROR(AD26/S26,"-")</f>
        <v>4641.1007241440211</v>
      </c>
      <c r="AF26" s="154">
        <f t="shared" si="206"/>
        <v>11011.938990235411</v>
      </c>
      <c r="AG26" s="154">
        <f t="shared" si="186"/>
        <v>30906284</v>
      </c>
      <c r="AH26" s="154">
        <f t="shared" ref="AH26" si="228">IFERROR(AG26/T26,"-")</f>
        <v>5859.011184834123</v>
      </c>
      <c r="AI26" s="154">
        <f t="shared" si="208"/>
        <v>12031.150710900474</v>
      </c>
      <c r="AJ26" s="154">
        <f t="shared" si="187"/>
        <v>11033</v>
      </c>
      <c r="AK26" s="154">
        <f t="shared" si="187"/>
        <v>1066</v>
      </c>
      <c r="AL26" s="154">
        <f t="shared" si="187"/>
        <v>4354</v>
      </c>
      <c r="AM26" s="154">
        <f t="shared" si="187"/>
        <v>9182</v>
      </c>
      <c r="AN26" s="154">
        <f t="shared" si="187"/>
        <v>639</v>
      </c>
      <c r="AO26" s="154">
        <f t="shared" si="187"/>
        <v>4974</v>
      </c>
      <c r="AP26" s="154">
        <f t="shared" si="187"/>
        <v>40</v>
      </c>
      <c r="AQ26" s="154">
        <f t="shared" si="187"/>
        <v>122852</v>
      </c>
      <c r="AR26" s="154">
        <f t="shared" si="187"/>
        <v>17148</v>
      </c>
      <c r="AS26" s="154">
        <f t="shared" si="187"/>
        <v>47818</v>
      </c>
      <c r="AT26" s="154">
        <f t="shared" si="188"/>
        <v>187818</v>
      </c>
      <c r="AU26" s="154">
        <f t="shared" si="188"/>
        <v>45524</v>
      </c>
      <c r="AV26" s="154">
        <f t="shared" si="188"/>
        <v>36566</v>
      </c>
      <c r="AW26" s="154">
        <f t="shared" si="188"/>
        <v>32307</v>
      </c>
      <c r="AX26" s="154">
        <f t="shared" si="188"/>
        <v>26328</v>
      </c>
      <c r="AY26" s="154">
        <f t="shared" si="188"/>
        <v>155799</v>
      </c>
      <c r="AZ26" s="154">
        <f t="shared" si="188"/>
        <v>126485</v>
      </c>
      <c r="BA26" s="154">
        <f t="shared" si="188"/>
        <v>64972</v>
      </c>
      <c r="BB26" s="154">
        <f t="shared" si="188"/>
        <v>45456</v>
      </c>
      <c r="BC26" s="154">
        <f t="shared" si="188"/>
        <v>7711</v>
      </c>
      <c r="BD26" s="154">
        <f t="shared" si="188"/>
        <v>5759</v>
      </c>
      <c r="BE26" s="151">
        <f t="shared" si="188"/>
        <v>119</v>
      </c>
      <c r="BF26" s="151">
        <f t="shared" si="188"/>
        <v>49656</v>
      </c>
      <c r="BG26" s="151">
        <f t="shared" ref="BG26" si="229">IFERROR(BF26/BE26,"-")</f>
        <v>417.27731092436977</v>
      </c>
      <c r="BH26" s="151">
        <f t="shared" si="210"/>
        <v>645</v>
      </c>
      <c r="BI26" s="151">
        <f t="shared" si="189"/>
        <v>9860</v>
      </c>
      <c r="BJ26" s="151">
        <f t="shared" si="189"/>
        <v>437078</v>
      </c>
      <c r="BK26" s="151">
        <f t="shared" ref="BK26" si="230">IFERROR(BJ26/BI26,"-")</f>
        <v>44.32839756592292</v>
      </c>
      <c r="BL26" s="151">
        <f t="shared" si="212"/>
        <v>87.098174442190668</v>
      </c>
      <c r="BM26" s="151">
        <f t="shared" si="190"/>
        <v>1847</v>
      </c>
      <c r="BN26" s="151">
        <f t="shared" si="190"/>
        <v>2995</v>
      </c>
      <c r="BO26" s="151">
        <f t="shared" si="190"/>
        <v>1746</v>
      </c>
      <c r="BP26" s="151">
        <f t="shared" si="190"/>
        <v>157</v>
      </c>
      <c r="BQ26" s="151">
        <f t="shared" si="190"/>
        <v>4385</v>
      </c>
      <c r="BR26" s="151">
        <f t="shared" si="190"/>
        <v>17169457</v>
      </c>
      <c r="BS26" s="151">
        <f t="shared" ref="BS26" si="231">IFERROR(BR26/BN26,"-")</f>
        <v>5732.7068447412357</v>
      </c>
      <c r="BT26" s="151">
        <f t="shared" si="213"/>
        <v>12642.079465776294</v>
      </c>
      <c r="BU26" s="151">
        <f t="shared" si="191"/>
        <v>11438733</v>
      </c>
      <c r="BV26" s="151">
        <f t="shared" ref="BV26" si="232">IFERROR(BU26/BO26,"-")</f>
        <v>6551.3934707903782</v>
      </c>
      <c r="BW26" s="151">
        <f t="shared" si="215"/>
        <v>14013.404352806414</v>
      </c>
      <c r="BX26" s="151">
        <f t="shared" si="192"/>
        <v>1129533</v>
      </c>
      <c r="BY26" s="151">
        <f t="shared" ref="BY26" si="233">IFERROR(BX26/BP26,"-")</f>
        <v>7194.4777070063692</v>
      </c>
      <c r="BZ26" s="151">
        <f t="shared" si="217"/>
        <v>14148.388535031847</v>
      </c>
      <c r="CA26" s="151">
        <f t="shared" si="193"/>
        <v>36973627</v>
      </c>
      <c r="CB26" s="151">
        <f t="shared" ref="CB26" si="234">IFERROR(CA26/BQ26,"-")</f>
        <v>8431.8419612314701</v>
      </c>
      <c r="CC26" s="155">
        <f t="shared" si="218"/>
        <v>19112.790877993157</v>
      </c>
      <c r="CD26" s="155">
        <f t="shared" si="194"/>
        <v>1</v>
      </c>
      <c r="CE26" s="227">
        <f t="shared" si="219"/>
        <v>2018</v>
      </c>
      <c r="CF26" s="228">
        <f t="shared" si="220"/>
        <v>43101</v>
      </c>
      <c r="CG26" s="229">
        <f t="shared" si="221"/>
        <v>31</v>
      </c>
      <c r="CH26" s="155">
        <f t="shared" si="195"/>
        <v>196317</v>
      </c>
      <c r="CI26" s="155">
        <f t="shared" si="195"/>
        <v>13962334</v>
      </c>
      <c r="CJ26" s="155">
        <f t="shared" si="195"/>
        <v>23817121</v>
      </c>
      <c r="CK26" s="155">
        <f t="shared" si="195"/>
        <v>19449876</v>
      </c>
      <c r="CL26" s="155">
        <f t="shared" si="195"/>
        <v>23353293</v>
      </c>
      <c r="CM26" s="155">
        <f t="shared" si="195"/>
        <v>477488915</v>
      </c>
      <c r="CN26" s="155">
        <f t="shared" si="195"/>
        <v>436436178</v>
      </c>
      <c r="CO26" s="155">
        <f t="shared" si="195"/>
        <v>63464320</v>
      </c>
      <c r="CP26" s="155">
        <f t="shared" si="195"/>
        <v>76755</v>
      </c>
      <c r="CQ26" s="155">
        <f t="shared" si="195"/>
        <v>858788</v>
      </c>
      <c r="CR26" s="155">
        <f t="shared" si="195"/>
        <v>37863028</v>
      </c>
      <c r="CS26" s="155">
        <f t="shared" si="195"/>
        <v>24467404</v>
      </c>
      <c r="CT26" s="155">
        <f t="shared" si="195"/>
        <v>2221297</v>
      </c>
      <c r="CU26" s="155">
        <f t="shared" si="195"/>
        <v>83809588</v>
      </c>
      <c r="CV26" s="230"/>
      <c r="CW26" s="141"/>
    </row>
    <row r="27" spans="1:101" x14ac:dyDescent="0.2">
      <c r="A27" s="152" t="str">
        <f t="shared" ref="A27:A28" si="235">B27&amp;C27&amp;D27</f>
        <v>2017-18FEBRUARYY54</v>
      </c>
      <c r="B27" s="114" t="str">
        <f t="shared" si="197"/>
        <v>2017-18</v>
      </c>
      <c r="C27" s="35" t="s">
        <v>829</v>
      </c>
      <c r="D27" s="153" t="str">
        <f t="shared" si="222"/>
        <v>Y54</v>
      </c>
      <c r="E27" s="153" t="str">
        <f t="shared" si="222"/>
        <v>North</v>
      </c>
      <c r="F27" s="153" t="str">
        <f t="shared" si="180"/>
        <v>Y54</v>
      </c>
      <c r="H27" s="154">
        <f t="shared" si="181"/>
        <v>241098</v>
      </c>
      <c r="I27" s="154">
        <f t="shared" si="181"/>
        <v>181575</v>
      </c>
      <c r="J27" s="154">
        <f t="shared" si="181"/>
        <v>2475825</v>
      </c>
      <c r="K27" s="151">
        <f t="shared" ref="K27:K28" si="236">IFERROR(J27/I27,"-")</f>
        <v>13.635274679884345</v>
      </c>
      <c r="L27" s="154">
        <f t="shared" si="199"/>
        <v>1</v>
      </c>
      <c r="M27" s="154">
        <f t="shared" si="200"/>
        <v>64.121244664739095</v>
      </c>
      <c r="N27" s="154">
        <f t="shared" si="201"/>
        <v>111.3001349304695</v>
      </c>
      <c r="O27" s="154">
        <f t="shared" si="182"/>
        <v>174511</v>
      </c>
      <c r="P27" s="154">
        <f t="shared" si="182"/>
        <v>17580</v>
      </c>
      <c r="Q27" s="154">
        <f t="shared" si="182"/>
        <v>12722</v>
      </c>
      <c r="R27" s="154">
        <f t="shared" si="182"/>
        <v>93736</v>
      </c>
      <c r="S27" s="154">
        <f t="shared" si="182"/>
        <v>38065</v>
      </c>
      <c r="T27" s="154">
        <f t="shared" si="182"/>
        <v>4893</v>
      </c>
      <c r="U27" s="154">
        <f t="shared" si="182"/>
        <v>8754168</v>
      </c>
      <c r="V27" s="154">
        <f t="shared" ref="V27:V28" si="237">IFERROR(U27/P27,"-")</f>
        <v>497.96177474402731</v>
      </c>
      <c r="W27" s="154">
        <f t="shared" si="202"/>
        <v>843.56598407281001</v>
      </c>
      <c r="X27" s="154">
        <f t="shared" si="183"/>
        <v>9957973</v>
      </c>
      <c r="Y27" s="154">
        <f t="shared" ref="Y27:Y28" si="238">IFERROR(X27/Q27,"-")</f>
        <v>782.73644081119323</v>
      </c>
      <c r="Z27" s="154">
        <f t="shared" si="203"/>
        <v>1397.3038044332652</v>
      </c>
      <c r="AA27" s="154">
        <f t="shared" si="184"/>
        <v>153967036</v>
      </c>
      <c r="AB27" s="154">
        <f t="shared" ref="AB27:AB28" si="239">IFERROR(AA27/R27,"-")</f>
        <v>1642.5603396773918</v>
      </c>
      <c r="AC27" s="154">
        <f t="shared" si="204"/>
        <v>3623.5391098404029</v>
      </c>
      <c r="AD27" s="154">
        <f t="shared" si="185"/>
        <v>161816009</v>
      </c>
      <c r="AE27" s="154">
        <f t="shared" ref="AE27:AE28" si="240">IFERROR(AD27/S27,"-")</f>
        <v>4251.0445028241165</v>
      </c>
      <c r="AF27" s="154">
        <f t="shared" si="206"/>
        <v>10079.583790884015</v>
      </c>
      <c r="AG27" s="154">
        <f t="shared" si="186"/>
        <v>27650486</v>
      </c>
      <c r="AH27" s="154">
        <f t="shared" ref="AH27:AH28" si="241">IFERROR(AG27/T27,"-")</f>
        <v>5651.0292254240749</v>
      </c>
      <c r="AI27" s="154">
        <f t="shared" si="208"/>
        <v>11603.974862047824</v>
      </c>
      <c r="AJ27" s="154">
        <f t="shared" si="187"/>
        <v>9413</v>
      </c>
      <c r="AK27" s="154">
        <f t="shared" si="187"/>
        <v>896</v>
      </c>
      <c r="AL27" s="154">
        <f t="shared" si="187"/>
        <v>3603</v>
      </c>
      <c r="AM27" s="154">
        <f t="shared" si="187"/>
        <v>8239</v>
      </c>
      <c r="AN27" s="154">
        <f t="shared" si="187"/>
        <v>523</v>
      </c>
      <c r="AO27" s="154">
        <f t="shared" si="187"/>
        <v>4391</v>
      </c>
      <c r="AP27" s="154">
        <f t="shared" si="187"/>
        <v>0</v>
      </c>
      <c r="AQ27" s="154">
        <f t="shared" si="187"/>
        <v>108903</v>
      </c>
      <c r="AR27" s="154">
        <f t="shared" si="187"/>
        <v>15359</v>
      </c>
      <c r="AS27" s="154">
        <f t="shared" si="187"/>
        <v>40836</v>
      </c>
      <c r="AT27" s="154">
        <f t="shared" si="188"/>
        <v>165098</v>
      </c>
      <c r="AU27" s="154">
        <f t="shared" si="188"/>
        <v>37650</v>
      </c>
      <c r="AV27" s="154">
        <f t="shared" si="188"/>
        <v>30233</v>
      </c>
      <c r="AW27" s="154">
        <f t="shared" si="188"/>
        <v>26927</v>
      </c>
      <c r="AX27" s="154">
        <f t="shared" si="188"/>
        <v>21976</v>
      </c>
      <c r="AY27" s="154">
        <f t="shared" si="188"/>
        <v>134774</v>
      </c>
      <c r="AZ27" s="154">
        <f t="shared" si="188"/>
        <v>70265</v>
      </c>
      <c r="BA27" s="154">
        <f t="shared" si="188"/>
        <v>61469</v>
      </c>
      <c r="BB27" s="154">
        <f t="shared" si="188"/>
        <v>42947</v>
      </c>
      <c r="BC27" s="154">
        <f t="shared" si="188"/>
        <v>7052</v>
      </c>
      <c r="BD27" s="154">
        <f t="shared" si="188"/>
        <v>5315</v>
      </c>
      <c r="BE27" s="151">
        <f t="shared" si="188"/>
        <v>88</v>
      </c>
      <c r="BF27" s="151">
        <f t="shared" si="188"/>
        <v>34550</v>
      </c>
      <c r="BG27" s="151">
        <f t="shared" ref="BG27:BG28" si="242">IFERROR(BF27/BE27,"-")</f>
        <v>392.61363636363637</v>
      </c>
      <c r="BH27" s="151">
        <f t="shared" si="210"/>
        <v>593</v>
      </c>
      <c r="BI27" s="151">
        <f t="shared" si="189"/>
        <v>8278</v>
      </c>
      <c r="BJ27" s="151">
        <f t="shared" si="189"/>
        <v>352082</v>
      </c>
      <c r="BK27" s="151">
        <f t="shared" ref="BK27:BK28" si="243">IFERROR(BJ27/BI27,"-")</f>
        <v>42.532254167673351</v>
      </c>
      <c r="BL27" s="151">
        <f t="shared" si="212"/>
        <v>83.651365064025129</v>
      </c>
      <c r="BM27" s="151">
        <f t="shared" si="190"/>
        <v>1679</v>
      </c>
      <c r="BN27" s="151">
        <f t="shared" si="190"/>
        <v>2642</v>
      </c>
      <c r="BO27" s="151">
        <f t="shared" si="190"/>
        <v>1519</v>
      </c>
      <c r="BP27" s="151">
        <f t="shared" si="190"/>
        <v>132</v>
      </c>
      <c r="BQ27" s="151">
        <f t="shared" si="190"/>
        <v>3540</v>
      </c>
      <c r="BR27" s="151">
        <f t="shared" si="190"/>
        <v>14364008</v>
      </c>
      <c r="BS27" s="151">
        <f t="shared" ref="BS27:BS28" si="244">IFERROR(BR27/BN27,"-")</f>
        <v>5436.7933383800155</v>
      </c>
      <c r="BT27" s="151">
        <f t="shared" si="213"/>
        <v>11766.79031037093</v>
      </c>
      <c r="BU27" s="151">
        <f t="shared" si="191"/>
        <v>9155530</v>
      </c>
      <c r="BV27" s="151">
        <f t="shared" ref="BV27:BV28" si="245">IFERROR(BU27/BO27,"-")</f>
        <v>6027.3403554970373</v>
      </c>
      <c r="BW27" s="151">
        <f t="shared" si="215"/>
        <v>12824.859117840684</v>
      </c>
      <c r="BX27" s="151">
        <f t="shared" si="192"/>
        <v>1051471</v>
      </c>
      <c r="BY27" s="151">
        <f t="shared" ref="BY27:BY28" si="246">IFERROR(BX27/BP27,"-")</f>
        <v>7965.689393939394</v>
      </c>
      <c r="BZ27" s="151">
        <f t="shared" si="217"/>
        <v>16163.060606060606</v>
      </c>
      <c r="CA27" s="151">
        <f t="shared" si="193"/>
        <v>29415926</v>
      </c>
      <c r="CB27" s="151">
        <f t="shared" ref="CB27:CB28" si="247">IFERROR(CA27/BQ27,"-")</f>
        <v>8309.5836158192087</v>
      </c>
      <c r="CC27" s="155">
        <f t="shared" si="218"/>
        <v>19000.240960451978</v>
      </c>
      <c r="CD27" s="155">
        <f t="shared" si="194"/>
        <v>2</v>
      </c>
      <c r="CE27" s="227">
        <f t="shared" si="219"/>
        <v>2018</v>
      </c>
      <c r="CF27" s="228">
        <f t="shared" si="220"/>
        <v>43132</v>
      </c>
      <c r="CG27" s="229">
        <f t="shared" si="221"/>
        <v>28</v>
      </c>
      <c r="CH27" s="155">
        <f t="shared" si="195"/>
        <v>181575</v>
      </c>
      <c r="CI27" s="155">
        <f t="shared" si="195"/>
        <v>11642815</v>
      </c>
      <c r="CJ27" s="155">
        <f t="shared" si="195"/>
        <v>20209322</v>
      </c>
      <c r="CK27" s="155">
        <f t="shared" si="195"/>
        <v>14829890</v>
      </c>
      <c r="CL27" s="155">
        <f t="shared" si="195"/>
        <v>17776499</v>
      </c>
      <c r="CM27" s="155">
        <f t="shared" si="195"/>
        <v>339656062</v>
      </c>
      <c r="CN27" s="155">
        <f t="shared" si="195"/>
        <v>383679357</v>
      </c>
      <c r="CO27" s="155">
        <f t="shared" si="195"/>
        <v>56778249</v>
      </c>
      <c r="CP27" s="155">
        <f t="shared" si="195"/>
        <v>52184</v>
      </c>
      <c r="CQ27" s="155">
        <f t="shared" si="195"/>
        <v>692466</v>
      </c>
      <c r="CR27" s="155">
        <f t="shared" si="195"/>
        <v>31087860</v>
      </c>
      <c r="CS27" s="155">
        <f t="shared" si="195"/>
        <v>19480961</v>
      </c>
      <c r="CT27" s="155">
        <f t="shared" si="195"/>
        <v>2133524</v>
      </c>
      <c r="CU27" s="155">
        <f t="shared" si="195"/>
        <v>67260853</v>
      </c>
      <c r="CV27" s="230"/>
      <c r="CW27" s="141"/>
    </row>
    <row r="28" spans="1:101" x14ac:dyDescent="0.2">
      <c r="A28" s="152" t="str">
        <f t="shared" si="235"/>
        <v>2017-18MARCHY54</v>
      </c>
      <c r="B28" s="114" t="str">
        <f t="shared" si="197"/>
        <v>2017-18</v>
      </c>
      <c r="C28" s="35" t="s">
        <v>830</v>
      </c>
      <c r="D28" s="153" t="str">
        <f t="shared" si="222"/>
        <v>Y54</v>
      </c>
      <c r="E28" s="153" t="str">
        <f t="shared" si="222"/>
        <v>North</v>
      </c>
      <c r="F28" s="153" t="str">
        <f t="shared" si="180"/>
        <v>Y54</v>
      </c>
      <c r="H28" s="154">
        <f t="shared" si="181"/>
        <v>277125</v>
      </c>
      <c r="I28" s="154">
        <f t="shared" si="181"/>
        <v>207409</v>
      </c>
      <c r="J28" s="154">
        <f t="shared" si="181"/>
        <v>3196265</v>
      </c>
      <c r="K28" s="151">
        <f t="shared" si="236"/>
        <v>15.410445062653983</v>
      </c>
      <c r="L28" s="154">
        <f t="shared" si="199"/>
        <v>1</v>
      </c>
      <c r="M28" s="154">
        <f t="shared" si="200"/>
        <v>71.370846973853588</v>
      </c>
      <c r="N28" s="154">
        <f t="shared" si="201"/>
        <v>124.74824621882368</v>
      </c>
      <c r="O28" s="154">
        <f t="shared" si="182"/>
        <v>197432</v>
      </c>
      <c r="P28" s="154">
        <f t="shared" si="182"/>
        <v>20081</v>
      </c>
      <c r="Q28" s="154">
        <f t="shared" si="182"/>
        <v>14308</v>
      </c>
      <c r="R28" s="154">
        <f t="shared" si="182"/>
        <v>107875</v>
      </c>
      <c r="S28" s="154">
        <f t="shared" si="182"/>
        <v>41072</v>
      </c>
      <c r="T28" s="154">
        <f t="shared" si="182"/>
        <v>5117</v>
      </c>
      <c r="U28" s="154">
        <f t="shared" si="182"/>
        <v>10697554</v>
      </c>
      <c r="V28" s="154">
        <f t="shared" si="237"/>
        <v>532.72018325780584</v>
      </c>
      <c r="W28" s="154">
        <f t="shared" si="202"/>
        <v>907.93785170061255</v>
      </c>
      <c r="X28" s="154">
        <f t="shared" si="183"/>
        <v>12011615</v>
      </c>
      <c r="Y28" s="154">
        <f t="shared" si="238"/>
        <v>839.5034246575342</v>
      </c>
      <c r="Z28" s="154">
        <f t="shared" si="203"/>
        <v>1532.4574363992172</v>
      </c>
      <c r="AA28" s="154">
        <f t="shared" si="184"/>
        <v>197065263</v>
      </c>
      <c r="AB28" s="154">
        <f t="shared" si="239"/>
        <v>1826.7927045191193</v>
      </c>
      <c r="AC28" s="154">
        <f t="shared" si="204"/>
        <v>4095.0442085747391</v>
      </c>
      <c r="AD28" s="154">
        <f t="shared" si="185"/>
        <v>195089478</v>
      </c>
      <c r="AE28" s="154">
        <f t="shared" si="240"/>
        <v>4749.9385956369306</v>
      </c>
      <c r="AF28" s="154">
        <f t="shared" si="206"/>
        <v>11255.442686014803</v>
      </c>
      <c r="AG28" s="154">
        <f t="shared" si="186"/>
        <v>29803820</v>
      </c>
      <c r="AH28" s="154">
        <f t="shared" si="241"/>
        <v>5824.471369943326</v>
      </c>
      <c r="AI28" s="154">
        <f t="shared" si="208"/>
        <v>11700.709790893101</v>
      </c>
      <c r="AJ28" s="154">
        <f t="shared" si="187"/>
        <v>11044</v>
      </c>
      <c r="AK28" s="154">
        <f t="shared" si="187"/>
        <v>1045</v>
      </c>
      <c r="AL28" s="154">
        <f t="shared" si="187"/>
        <v>4602</v>
      </c>
      <c r="AM28" s="154">
        <f t="shared" si="187"/>
        <v>12933</v>
      </c>
      <c r="AN28" s="154">
        <f t="shared" si="187"/>
        <v>779</v>
      </c>
      <c r="AO28" s="154">
        <f t="shared" si="187"/>
        <v>4618</v>
      </c>
      <c r="AP28" s="154">
        <f t="shared" si="187"/>
        <v>2655</v>
      </c>
      <c r="AQ28" s="154">
        <f t="shared" si="187"/>
        <v>121642</v>
      </c>
      <c r="AR28" s="154">
        <f t="shared" si="187"/>
        <v>17698</v>
      </c>
      <c r="AS28" s="154">
        <f t="shared" si="187"/>
        <v>47048</v>
      </c>
      <c r="AT28" s="154">
        <f t="shared" si="188"/>
        <v>186388</v>
      </c>
      <c r="AU28" s="154">
        <f t="shared" si="188"/>
        <v>42057</v>
      </c>
      <c r="AV28" s="154">
        <f t="shared" si="188"/>
        <v>34025</v>
      </c>
      <c r="AW28" s="154">
        <f t="shared" si="188"/>
        <v>29643</v>
      </c>
      <c r="AX28" s="154">
        <f t="shared" si="188"/>
        <v>24420</v>
      </c>
      <c r="AY28" s="154">
        <f t="shared" si="188"/>
        <v>155427</v>
      </c>
      <c r="AZ28" s="154">
        <f t="shared" si="188"/>
        <v>125511</v>
      </c>
      <c r="BA28" s="154">
        <f t="shared" si="188"/>
        <v>67322</v>
      </c>
      <c r="BB28" s="154">
        <f t="shared" si="188"/>
        <v>46764</v>
      </c>
      <c r="BC28" s="154">
        <f t="shared" si="188"/>
        <v>7354</v>
      </c>
      <c r="BD28" s="154">
        <f t="shared" si="188"/>
        <v>5608</v>
      </c>
      <c r="BE28" s="151">
        <f t="shared" si="188"/>
        <v>116</v>
      </c>
      <c r="BF28" s="151">
        <f t="shared" si="188"/>
        <v>49060</v>
      </c>
      <c r="BG28" s="151">
        <f t="shared" si="242"/>
        <v>422.93103448275861</v>
      </c>
      <c r="BH28" s="151">
        <f t="shared" si="210"/>
        <v>738</v>
      </c>
      <c r="BI28" s="151">
        <f t="shared" si="189"/>
        <v>9403</v>
      </c>
      <c r="BJ28" s="151">
        <f t="shared" si="189"/>
        <v>430209</v>
      </c>
      <c r="BK28" s="151">
        <f t="shared" si="243"/>
        <v>45.752313091566521</v>
      </c>
      <c r="BL28" s="151">
        <f t="shared" si="212"/>
        <v>91.49516111879187</v>
      </c>
      <c r="BM28" s="151">
        <f t="shared" si="190"/>
        <v>2007</v>
      </c>
      <c r="BN28" s="151">
        <f t="shared" si="190"/>
        <v>2676</v>
      </c>
      <c r="BO28" s="151">
        <f t="shared" si="190"/>
        <v>1699</v>
      </c>
      <c r="BP28" s="151">
        <f t="shared" si="190"/>
        <v>163</v>
      </c>
      <c r="BQ28" s="151">
        <f t="shared" si="190"/>
        <v>4299</v>
      </c>
      <c r="BR28" s="151">
        <f t="shared" si="190"/>
        <v>15009940</v>
      </c>
      <c r="BS28" s="151">
        <f t="shared" si="244"/>
        <v>5609.095665171898</v>
      </c>
      <c r="BT28" s="151">
        <f t="shared" si="213"/>
        <v>12407.249252615844</v>
      </c>
      <c r="BU28" s="151">
        <f t="shared" si="191"/>
        <v>10706387</v>
      </c>
      <c r="BV28" s="151">
        <f t="shared" si="245"/>
        <v>6301.581518540318</v>
      </c>
      <c r="BW28" s="151">
        <f t="shared" si="215"/>
        <v>13760.311359623307</v>
      </c>
      <c r="BX28" s="151">
        <f t="shared" si="192"/>
        <v>1274941</v>
      </c>
      <c r="BY28" s="151">
        <f t="shared" si="246"/>
        <v>7821.7239263803685</v>
      </c>
      <c r="BZ28" s="151">
        <f t="shared" si="217"/>
        <v>14893.699386503067</v>
      </c>
      <c r="CA28" s="151">
        <f t="shared" si="193"/>
        <v>40667525</v>
      </c>
      <c r="CB28" s="151">
        <f t="shared" si="247"/>
        <v>9459.7638985810645</v>
      </c>
      <c r="CC28" s="155">
        <f t="shared" si="218"/>
        <v>22168.655733891603</v>
      </c>
      <c r="CD28" s="155">
        <f t="shared" si="194"/>
        <v>3</v>
      </c>
      <c r="CE28" s="227">
        <f t="shared" si="219"/>
        <v>2018</v>
      </c>
      <c r="CF28" s="228">
        <f t="shared" si="220"/>
        <v>43160</v>
      </c>
      <c r="CG28" s="229">
        <f t="shared" si="221"/>
        <v>31</v>
      </c>
      <c r="CH28" s="155">
        <f t="shared" si="195"/>
        <v>207409</v>
      </c>
      <c r="CI28" s="155">
        <f t="shared" si="195"/>
        <v>14802956</v>
      </c>
      <c r="CJ28" s="155">
        <f t="shared" si="195"/>
        <v>25873909</v>
      </c>
      <c r="CK28" s="155">
        <f t="shared" si="195"/>
        <v>18232300</v>
      </c>
      <c r="CL28" s="155">
        <f t="shared" si="195"/>
        <v>21926401</v>
      </c>
      <c r="CM28" s="155">
        <f t="shared" si="195"/>
        <v>441752894</v>
      </c>
      <c r="CN28" s="155">
        <f t="shared" si="195"/>
        <v>462283542</v>
      </c>
      <c r="CO28" s="155">
        <f t="shared" si="195"/>
        <v>59872532</v>
      </c>
      <c r="CP28" s="155">
        <f t="shared" si="195"/>
        <v>85608</v>
      </c>
      <c r="CQ28" s="155">
        <f t="shared" si="195"/>
        <v>860329</v>
      </c>
      <c r="CR28" s="155">
        <f t="shared" si="195"/>
        <v>33201799</v>
      </c>
      <c r="CS28" s="155">
        <f t="shared" si="195"/>
        <v>23378769</v>
      </c>
      <c r="CT28" s="155">
        <f t="shared" si="195"/>
        <v>2427673</v>
      </c>
      <c r="CU28" s="155">
        <f t="shared" si="195"/>
        <v>95303051</v>
      </c>
      <c r="CV28" s="230"/>
      <c r="CW28" s="141"/>
    </row>
    <row r="29" spans="1:101" x14ac:dyDescent="0.2">
      <c r="A29" s="152" t="str">
        <f t="shared" ref="A29" si="248">B29&amp;C29&amp;D29</f>
        <v>2018-19APRILY54</v>
      </c>
      <c r="B29" s="114" t="str">
        <f t="shared" si="197"/>
        <v>2018-19</v>
      </c>
      <c r="C29" s="35" t="s">
        <v>832</v>
      </c>
      <c r="D29" s="153" t="str">
        <f t="shared" si="222"/>
        <v>Y54</v>
      </c>
      <c r="E29" s="153" t="str">
        <f t="shared" si="222"/>
        <v>North</v>
      </c>
      <c r="F29" s="153" t="str">
        <f t="shared" ref="F29:F34" si="249">D29</f>
        <v>Y54</v>
      </c>
      <c r="H29" s="154">
        <f t="shared" si="181"/>
        <v>246092</v>
      </c>
      <c r="I29" s="154">
        <f t="shared" si="181"/>
        <v>182213</v>
      </c>
      <c r="J29" s="154">
        <f t="shared" si="181"/>
        <v>1230177</v>
      </c>
      <c r="K29" s="151">
        <f t="shared" ref="K29" si="250">IFERROR(J29/I29,"-")</f>
        <v>6.7513130237688861</v>
      </c>
      <c r="L29" s="154">
        <f t="shared" si="199"/>
        <v>1</v>
      </c>
      <c r="M29" s="154">
        <f t="shared" si="200"/>
        <v>41.580479987706696</v>
      </c>
      <c r="N29" s="154">
        <f t="shared" si="201"/>
        <v>92.095816434612246</v>
      </c>
      <c r="O29" s="154">
        <f t="shared" si="182"/>
        <v>185081</v>
      </c>
      <c r="P29" s="154">
        <f t="shared" si="182"/>
        <v>18075</v>
      </c>
      <c r="Q29" s="154">
        <f t="shared" si="182"/>
        <v>13058</v>
      </c>
      <c r="R29" s="154">
        <f t="shared" si="182"/>
        <v>97725</v>
      </c>
      <c r="S29" s="154">
        <f t="shared" si="182"/>
        <v>42741</v>
      </c>
      <c r="T29" s="154">
        <f t="shared" si="182"/>
        <v>5268</v>
      </c>
      <c r="U29" s="154">
        <f t="shared" si="182"/>
        <v>8335909</v>
      </c>
      <c r="V29" s="154">
        <f t="shared" ref="V29" si="251">IFERROR(U29/P29,"-")</f>
        <v>461.18445366528351</v>
      </c>
      <c r="W29" s="154">
        <f t="shared" si="202"/>
        <v>787.72984785615495</v>
      </c>
      <c r="X29" s="154">
        <f t="shared" si="183"/>
        <v>9180121</v>
      </c>
      <c r="Y29" s="154">
        <f t="shared" ref="Y29" si="252">IFERROR(X29/Q29,"-")</f>
        <v>703.02657374789396</v>
      </c>
      <c r="Z29" s="154">
        <f t="shared" si="203"/>
        <v>1218.1879307704089</v>
      </c>
      <c r="AA29" s="154">
        <f t="shared" si="184"/>
        <v>127647479</v>
      </c>
      <c r="AB29" s="154">
        <f t="shared" ref="AB29" si="253">IFERROR(AA29/R29,"-")</f>
        <v>1306.1906267587619</v>
      </c>
      <c r="AC29" s="154">
        <f t="shared" si="204"/>
        <v>2806.3532156561782</v>
      </c>
      <c r="AD29" s="154">
        <f t="shared" si="185"/>
        <v>144069566</v>
      </c>
      <c r="AE29" s="154">
        <f t="shared" ref="AE29" si="254">IFERROR(AD29/S29,"-")</f>
        <v>3370.7579607402727</v>
      </c>
      <c r="AF29" s="154">
        <f t="shared" si="206"/>
        <v>7962.6813598184417</v>
      </c>
      <c r="AG29" s="154">
        <f t="shared" si="186"/>
        <v>25890181</v>
      </c>
      <c r="AH29" s="154">
        <f t="shared" ref="AH29" si="255">IFERROR(AG29/T29,"-")</f>
        <v>4914.6129460895972</v>
      </c>
      <c r="AI29" s="154">
        <f t="shared" si="208"/>
        <v>10173.672741078208</v>
      </c>
      <c r="AJ29" s="154">
        <f t="shared" si="187"/>
        <v>10070</v>
      </c>
      <c r="AK29" s="154">
        <f t="shared" si="187"/>
        <v>983</v>
      </c>
      <c r="AL29" s="154">
        <f t="shared" si="187"/>
        <v>3668</v>
      </c>
      <c r="AM29" s="154">
        <f t="shared" si="187"/>
        <v>11603</v>
      </c>
      <c r="AN29" s="154">
        <f t="shared" si="187"/>
        <v>747</v>
      </c>
      <c r="AO29" s="154">
        <f t="shared" si="187"/>
        <v>4672</v>
      </c>
      <c r="AP29" s="154">
        <f t="shared" si="187"/>
        <v>2367</v>
      </c>
      <c r="AQ29" s="154">
        <f t="shared" si="187"/>
        <v>114876</v>
      </c>
      <c r="AR29" s="154">
        <f t="shared" si="187"/>
        <v>16784</v>
      </c>
      <c r="AS29" s="154">
        <f t="shared" si="187"/>
        <v>43351</v>
      </c>
      <c r="AT29" s="154">
        <f t="shared" si="188"/>
        <v>175011</v>
      </c>
      <c r="AU29" s="154">
        <f t="shared" si="188"/>
        <v>37435</v>
      </c>
      <c r="AV29" s="154">
        <f t="shared" si="188"/>
        <v>30515</v>
      </c>
      <c r="AW29" s="154">
        <f t="shared" si="188"/>
        <v>26808</v>
      </c>
      <c r="AX29" s="154">
        <f t="shared" si="188"/>
        <v>22204</v>
      </c>
      <c r="AY29" s="154">
        <f t="shared" si="188"/>
        <v>135367</v>
      </c>
      <c r="AZ29" s="154">
        <f t="shared" si="188"/>
        <v>111270</v>
      </c>
      <c r="BA29" s="154">
        <f t="shared" si="188"/>
        <v>67115</v>
      </c>
      <c r="BB29" s="154">
        <f t="shared" si="188"/>
        <v>47055</v>
      </c>
      <c r="BC29" s="154">
        <f t="shared" si="188"/>
        <v>7470</v>
      </c>
      <c r="BD29" s="154">
        <f t="shared" si="188"/>
        <v>5703</v>
      </c>
      <c r="BE29" s="151">
        <f t="shared" si="188"/>
        <v>73</v>
      </c>
      <c r="BF29" s="151">
        <f t="shared" si="188"/>
        <v>28992</v>
      </c>
      <c r="BG29" s="151">
        <f t="shared" ref="BG29" si="256">IFERROR(BF29/BE29,"-")</f>
        <v>397.15068493150687</v>
      </c>
      <c r="BH29" s="151">
        <f t="shared" si="210"/>
        <v>557</v>
      </c>
      <c r="BI29" s="151">
        <f t="shared" si="189"/>
        <v>8002</v>
      </c>
      <c r="BJ29" s="151">
        <f t="shared" si="189"/>
        <v>322565</v>
      </c>
      <c r="BK29" s="151">
        <f t="shared" ref="BK29" si="257">IFERROR(BJ29/BI29,"-")</f>
        <v>40.310547363159209</v>
      </c>
      <c r="BL29" s="151">
        <f t="shared" si="212"/>
        <v>76.635841039740072</v>
      </c>
      <c r="BM29" s="151">
        <f t="shared" si="190"/>
        <v>1820</v>
      </c>
      <c r="BN29" s="151">
        <f t="shared" si="190"/>
        <v>2843</v>
      </c>
      <c r="BO29" s="151">
        <f t="shared" si="190"/>
        <v>1593</v>
      </c>
      <c r="BP29" s="151">
        <f t="shared" si="190"/>
        <v>173</v>
      </c>
      <c r="BQ29" s="151">
        <f t="shared" si="190"/>
        <v>3820</v>
      </c>
      <c r="BR29" s="151">
        <f t="shared" si="190"/>
        <v>13211108</v>
      </c>
      <c r="BS29" s="151">
        <f t="shared" ref="BS29" si="258">IFERROR(BR29/BN29,"-")</f>
        <v>4646.8899050298978</v>
      </c>
      <c r="BT29" s="151">
        <f t="shared" si="213"/>
        <v>9922.3193809356308</v>
      </c>
      <c r="BU29" s="151">
        <f t="shared" si="191"/>
        <v>8339135</v>
      </c>
      <c r="BV29" s="151">
        <f t="shared" ref="BV29" si="259">IFERROR(BU29/BO29,"-")</f>
        <v>5234.8618957940989</v>
      </c>
      <c r="BW29" s="151">
        <f t="shared" si="215"/>
        <v>11446.593848085373</v>
      </c>
      <c r="BX29" s="151">
        <f t="shared" si="192"/>
        <v>1123885</v>
      </c>
      <c r="BY29" s="151">
        <f t="shared" ref="BY29" si="260">IFERROR(BX29/BP29,"-")</f>
        <v>6496.4450867052019</v>
      </c>
      <c r="BZ29" s="151">
        <f t="shared" si="217"/>
        <v>13571.017341040462</v>
      </c>
      <c r="CA29" s="151">
        <f t="shared" si="193"/>
        <v>31200164</v>
      </c>
      <c r="CB29" s="151">
        <f t="shared" ref="CB29" si="261">IFERROR(CA29/BQ29,"-")</f>
        <v>8167.5821989528795</v>
      </c>
      <c r="CC29" s="155">
        <f t="shared" si="218"/>
        <v>18089.754712041886</v>
      </c>
      <c r="CD29" s="155">
        <f t="shared" si="194"/>
        <v>4</v>
      </c>
      <c r="CE29" s="227">
        <f t="shared" si="219"/>
        <v>2018</v>
      </c>
      <c r="CF29" s="228">
        <f t="shared" si="220"/>
        <v>43191</v>
      </c>
      <c r="CG29" s="229">
        <f t="shared" si="221"/>
        <v>30</v>
      </c>
      <c r="CH29" s="155">
        <f t="shared" si="195"/>
        <v>182213</v>
      </c>
      <c r="CI29" s="155">
        <f t="shared" si="195"/>
        <v>7576504</v>
      </c>
      <c r="CJ29" s="155">
        <f t="shared" si="195"/>
        <v>16781055</v>
      </c>
      <c r="CK29" s="155">
        <f t="shared" si="195"/>
        <v>14238217</v>
      </c>
      <c r="CL29" s="155">
        <f t="shared" si="195"/>
        <v>15907098</v>
      </c>
      <c r="CM29" s="155">
        <f t="shared" si="195"/>
        <v>274250868</v>
      </c>
      <c r="CN29" s="155">
        <f t="shared" si="195"/>
        <v>340332964</v>
      </c>
      <c r="CO29" s="155">
        <f t="shared" si="195"/>
        <v>53594908</v>
      </c>
      <c r="CP29" s="155">
        <f t="shared" si="195"/>
        <v>40661</v>
      </c>
      <c r="CQ29" s="155">
        <f t="shared" si="195"/>
        <v>613240</v>
      </c>
      <c r="CR29" s="155">
        <f t="shared" si="195"/>
        <v>28209154</v>
      </c>
      <c r="CS29" s="155">
        <f t="shared" si="195"/>
        <v>18234424</v>
      </c>
      <c r="CT29" s="155">
        <f t="shared" si="195"/>
        <v>2347786</v>
      </c>
      <c r="CU29" s="155">
        <f t="shared" si="195"/>
        <v>69102863</v>
      </c>
      <c r="CV29" s="230"/>
      <c r="CW29" s="141"/>
    </row>
    <row r="30" spans="1:101" x14ac:dyDescent="0.2">
      <c r="A30" s="152" t="str">
        <f t="shared" ref="A30" si="262">B30&amp;C30&amp;D30</f>
        <v>2018-19MAYY54</v>
      </c>
      <c r="B30" s="114" t="str">
        <f t="shared" si="197"/>
        <v>2018-19</v>
      </c>
      <c r="C30" s="35" t="s">
        <v>879</v>
      </c>
      <c r="D30" s="153" t="str">
        <f t="shared" si="222"/>
        <v>Y54</v>
      </c>
      <c r="E30" s="153" t="str">
        <f t="shared" si="222"/>
        <v>North</v>
      </c>
      <c r="F30" s="153" t="str">
        <f t="shared" si="249"/>
        <v>Y54</v>
      </c>
      <c r="H30" s="154">
        <f t="shared" si="181"/>
        <v>267115</v>
      </c>
      <c r="I30" s="154">
        <f t="shared" si="181"/>
        <v>202163</v>
      </c>
      <c r="J30" s="154">
        <f t="shared" si="181"/>
        <v>2142413</v>
      </c>
      <c r="K30" s="151">
        <f t="shared" ref="K30" si="263">IFERROR(J30/I30,"-")</f>
        <v>10.597453539965276</v>
      </c>
      <c r="L30" s="154">
        <f t="shared" si="199"/>
        <v>1</v>
      </c>
      <c r="M30" s="154">
        <f t="shared" si="200"/>
        <v>57.308236423084345</v>
      </c>
      <c r="N30" s="154">
        <f t="shared" si="201"/>
        <v>106.06687178168112</v>
      </c>
      <c r="O30" s="154">
        <f t="shared" si="182"/>
        <v>196982</v>
      </c>
      <c r="P30" s="154">
        <f t="shared" si="182"/>
        <v>19176</v>
      </c>
      <c r="Q30" s="154">
        <f t="shared" si="182"/>
        <v>13840</v>
      </c>
      <c r="R30" s="154">
        <f t="shared" si="182"/>
        <v>104028</v>
      </c>
      <c r="S30" s="154">
        <f t="shared" si="182"/>
        <v>45689</v>
      </c>
      <c r="T30" s="154">
        <f t="shared" si="182"/>
        <v>5486</v>
      </c>
      <c r="U30" s="154">
        <f t="shared" si="182"/>
        <v>9123035</v>
      </c>
      <c r="V30" s="154">
        <f t="shared" ref="V30" si="264">IFERROR(U30/P30,"-")</f>
        <v>475.75276387150603</v>
      </c>
      <c r="W30" s="154">
        <f t="shared" si="202"/>
        <v>806.97027534418021</v>
      </c>
      <c r="X30" s="154">
        <f t="shared" si="183"/>
        <v>9937863</v>
      </c>
      <c r="Y30" s="154">
        <f t="shared" ref="Y30" si="265">IFERROR(X30/Q30,"-")</f>
        <v>718.05368497109828</v>
      </c>
      <c r="Z30" s="154">
        <f t="shared" si="203"/>
        <v>1253.1510115606936</v>
      </c>
      <c r="AA30" s="154">
        <f t="shared" si="184"/>
        <v>141856542</v>
      </c>
      <c r="AB30" s="154">
        <f t="shared" ref="AB30" si="266">IFERROR(AA30/R30,"-")</f>
        <v>1363.6380782097128</v>
      </c>
      <c r="AC30" s="154">
        <f t="shared" si="204"/>
        <v>2946.7688122428576</v>
      </c>
      <c r="AD30" s="154">
        <f t="shared" si="185"/>
        <v>169027022</v>
      </c>
      <c r="AE30" s="154">
        <f t="shared" ref="AE30" si="267">IFERROR(AD30/S30,"-")</f>
        <v>3699.5123990457223</v>
      </c>
      <c r="AF30" s="154">
        <f t="shared" si="206"/>
        <v>8768.2220228063652</v>
      </c>
      <c r="AG30" s="154">
        <f t="shared" si="186"/>
        <v>29468693</v>
      </c>
      <c r="AH30" s="154">
        <f t="shared" ref="AH30" si="268">IFERROR(AG30/T30,"-")</f>
        <v>5371.6173897192857</v>
      </c>
      <c r="AI30" s="154">
        <f t="shared" si="208"/>
        <v>11138.154028436018</v>
      </c>
      <c r="AJ30" s="154">
        <f t="shared" si="187"/>
        <v>11071</v>
      </c>
      <c r="AK30" s="154">
        <f t="shared" si="187"/>
        <v>1080</v>
      </c>
      <c r="AL30" s="154">
        <f t="shared" si="187"/>
        <v>3989</v>
      </c>
      <c r="AM30" s="154">
        <f t="shared" si="187"/>
        <v>13267</v>
      </c>
      <c r="AN30" s="154">
        <f t="shared" si="187"/>
        <v>815</v>
      </c>
      <c r="AO30" s="154">
        <f t="shared" si="187"/>
        <v>5187</v>
      </c>
      <c r="AP30" s="154">
        <f t="shared" si="187"/>
        <v>2487</v>
      </c>
      <c r="AQ30" s="154">
        <f t="shared" si="187"/>
        <v>121124</v>
      </c>
      <c r="AR30" s="154">
        <f t="shared" si="187"/>
        <v>17183</v>
      </c>
      <c r="AS30" s="154">
        <f t="shared" si="187"/>
        <v>47604</v>
      </c>
      <c r="AT30" s="154">
        <f t="shared" si="188"/>
        <v>185911</v>
      </c>
      <c r="AU30" s="154">
        <f t="shared" si="188"/>
        <v>39636</v>
      </c>
      <c r="AV30" s="154">
        <f t="shared" si="188"/>
        <v>32356</v>
      </c>
      <c r="AW30" s="154">
        <f t="shared" si="188"/>
        <v>28820</v>
      </c>
      <c r="AX30" s="154">
        <f t="shared" si="188"/>
        <v>23889</v>
      </c>
      <c r="AY30" s="154">
        <f t="shared" si="188"/>
        <v>145835</v>
      </c>
      <c r="AZ30" s="154">
        <f t="shared" si="188"/>
        <v>119249</v>
      </c>
      <c r="BA30" s="154">
        <f t="shared" si="188"/>
        <v>72749</v>
      </c>
      <c r="BB30" s="154">
        <f t="shared" si="188"/>
        <v>50619</v>
      </c>
      <c r="BC30" s="154">
        <f t="shared" si="188"/>
        <v>7879</v>
      </c>
      <c r="BD30" s="154">
        <f t="shared" si="188"/>
        <v>5952</v>
      </c>
      <c r="BE30" s="151">
        <f t="shared" si="188"/>
        <v>89</v>
      </c>
      <c r="BF30" s="151">
        <f t="shared" si="188"/>
        <v>32837</v>
      </c>
      <c r="BG30" s="151">
        <f t="shared" ref="BG30" si="269">IFERROR(BF30/BE30,"-")</f>
        <v>368.95505617977528</v>
      </c>
      <c r="BH30" s="151">
        <f t="shared" si="210"/>
        <v>584</v>
      </c>
      <c r="BI30" s="151">
        <f t="shared" si="189"/>
        <v>8703</v>
      </c>
      <c r="BJ30" s="151">
        <f t="shared" si="189"/>
        <v>368646</v>
      </c>
      <c r="BK30" s="151">
        <f t="shared" ref="BK30" si="270">IFERROR(BJ30/BI30,"-")</f>
        <v>42.358497069975868</v>
      </c>
      <c r="BL30" s="151">
        <f t="shared" si="212"/>
        <v>81.905779616224294</v>
      </c>
      <c r="BM30" s="151">
        <f t="shared" si="190"/>
        <v>1827</v>
      </c>
      <c r="BN30" s="151">
        <f t="shared" si="190"/>
        <v>2971</v>
      </c>
      <c r="BO30" s="151">
        <f t="shared" si="190"/>
        <v>1710</v>
      </c>
      <c r="BP30" s="151">
        <f t="shared" si="190"/>
        <v>150</v>
      </c>
      <c r="BQ30" s="151">
        <f t="shared" si="190"/>
        <v>4161</v>
      </c>
      <c r="BR30" s="151">
        <f t="shared" si="190"/>
        <v>15594678</v>
      </c>
      <c r="BS30" s="151">
        <f t="shared" ref="BS30" si="271">IFERROR(BR30/BN30,"-")</f>
        <v>5248.9660047122179</v>
      </c>
      <c r="BT30" s="151">
        <f t="shared" si="213"/>
        <v>11513.099966341299</v>
      </c>
      <c r="BU30" s="151">
        <f t="shared" si="191"/>
        <v>10159349</v>
      </c>
      <c r="BV30" s="151">
        <f t="shared" ref="BV30" si="272">IFERROR(BU30/BO30,"-")</f>
        <v>5941.1397660818711</v>
      </c>
      <c r="BW30" s="151">
        <f t="shared" si="215"/>
        <v>12879.849122807018</v>
      </c>
      <c r="BX30" s="151">
        <f t="shared" si="192"/>
        <v>1049706</v>
      </c>
      <c r="BY30" s="151">
        <f t="shared" ref="BY30" si="273">IFERROR(BX30/BP30,"-")</f>
        <v>6998.04</v>
      </c>
      <c r="BZ30" s="151">
        <f t="shared" si="217"/>
        <v>13842.72</v>
      </c>
      <c r="CA30" s="151">
        <f t="shared" si="193"/>
        <v>39871329</v>
      </c>
      <c r="CB30" s="151">
        <f t="shared" ref="CB30" si="274">IFERROR(CA30/BQ30,"-")</f>
        <v>9582.1506849315065</v>
      </c>
      <c r="CC30" s="155">
        <f t="shared" si="218"/>
        <v>21540.50588800769</v>
      </c>
      <c r="CD30" s="155">
        <f t="shared" ref="CD30" si="275">MONTH(1&amp;C30)</f>
        <v>5</v>
      </c>
      <c r="CE30" s="227">
        <f t="shared" si="219"/>
        <v>2018</v>
      </c>
      <c r="CF30" s="228">
        <f t="shared" si="220"/>
        <v>43221</v>
      </c>
      <c r="CG30" s="229">
        <f t="shared" si="221"/>
        <v>31</v>
      </c>
      <c r="CH30" s="155">
        <f t="shared" si="195"/>
        <v>202163</v>
      </c>
      <c r="CI30" s="155">
        <f t="shared" si="195"/>
        <v>11585605</v>
      </c>
      <c r="CJ30" s="155">
        <f t="shared" si="195"/>
        <v>21442797</v>
      </c>
      <c r="CK30" s="155">
        <f t="shared" si="195"/>
        <v>15474462</v>
      </c>
      <c r="CL30" s="155">
        <f t="shared" si="195"/>
        <v>17343610</v>
      </c>
      <c r="CM30" s="155">
        <f t="shared" si="195"/>
        <v>306546466</v>
      </c>
      <c r="CN30" s="155">
        <f t="shared" si="195"/>
        <v>400611296</v>
      </c>
      <c r="CO30" s="155">
        <f t="shared" si="195"/>
        <v>61103913</v>
      </c>
      <c r="CP30" s="155">
        <f t="shared" si="195"/>
        <v>51976</v>
      </c>
      <c r="CQ30" s="155">
        <f t="shared" si="195"/>
        <v>712826</v>
      </c>
      <c r="CR30" s="155">
        <f t="shared" si="195"/>
        <v>34205420</v>
      </c>
      <c r="CS30" s="155">
        <f t="shared" si="195"/>
        <v>22024542</v>
      </c>
      <c r="CT30" s="155">
        <f t="shared" si="195"/>
        <v>2076408</v>
      </c>
      <c r="CU30" s="155">
        <f t="shared" si="195"/>
        <v>89630045</v>
      </c>
      <c r="CV30" s="230"/>
      <c r="CW30" s="141"/>
    </row>
    <row r="31" spans="1:101" x14ac:dyDescent="0.2">
      <c r="A31" s="152" t="str">
        <f t="shared" ref="A31:A33" si="276">B31&amp;C31&amp;D31</f>
        <v>2018-19JUNEY54</v>
      </c>
      <c r="B31" s="114" t="str">
        <f t="shared" si="197"/>
        <v>2018-19</v>
      </c>
      <c r="C31" s="35" t="s">
        <v>908</v>
      </c>
      <c r="D31" s="153" t="str">
        <f t="shared" si="222"/>
        <v>Y54</v>
      </c>
      <c r="E31" s="153" t="str">
        <f t="shared" si="222"/>
        <v>North</v>
      </c>
      <c r="F31" s="153" t="str">
        <f t="shared" si="249"/>
        <v>Y54</v>
      </c>
      <c r="H31" s="154">
        <f t="shared" si="181"/>
        <v>256717</v>
      </c>
      <c r="I31" s="154">
        <f t="shared" si="181"/>
        <v>196321</v>
      </c>
      <c r="J31" s="154">
        <f t="shared" si="181"/>
        <v>2518067</v>
      </c>
      <c r="K31" s="151">
        <f t="shared" ref="K31" si="277">IFERROR(J31/I31,"-")</f>
        <v>12.826274316043623</v>
      </c>
      <c r="L31" s="154">
        <f t="shared" si="199"/>
        <v>1</v>
      </c>
      <c r="M31" s="154">
        <f t="shared" si="200"/>
        <v>65.303839120623877</v>
      </c>
      <c r="N31" s="154">
        <f t="shared" si="201"/>
        <v>117.17449483244279</v>
      </c>
      <c r="O31" s="154">
        <f t="shared" si="182"/>
        <v>189059</v>
      </c>
      <c r="P31" s="154">
        <f t="shared" si="182"/>
        <v>17924</v>
      </c>
      <c r="Q31" s="154">
        <f t="shared" si="182"/>
        <v>12748</v>
      </c>
      <c r="R31" s="154">
        <f t="shared" si="182"/>
        <v>99674</v>
      </c>
      <c r="S31" s="154">
        <f t="shared" si="182"/>
        <v>43868</v>
      </c>
      <c r="T31" s="154">
        <f t="shared" si="182"/>
        <v>5227</v>
      </c>
      <c r="U31" s="154">
        <f t="shared" si="182"/>
        <v>8379466</v>
      </c>
      <c r="V31" s="154">
        <f t="shared" ref="V31" si="278">IFERROR(U31/P31,"-")</f>
        <v>467.49977683552777</v>
      </c>
      <c r="W31" s="154">
        <f t="shared" si="202"/>
        <v>795.32102209328275</v>
      </c>
      <c r="X31" s="154">
        <f t="shared" si="183"/>
        <v>8866202</v>
      </c>
      <c r="Y31" s="154">
        <f t="shared" ref="Y31" si="279">IFERROR(X31/Q31,"-")</f>
        <v>695.49748980232198</v>
      </c>
      <c r="Z31" s="154">
        <f t="shared" si="203"/>
        <v>1209.7890649513649</v>
      </c>
      <c r="AA31" s="154">
        <f t="shared" si="184"/>
        <v>130157828</v>
      </c>
      <c r="AB31" s="154">
        <f t="shared" ref="AB31" si="280">IFERROR(AA31/R31,"-")</f>
        <v>1305.8353030880671</v>
      </c>
      <c r="AC31" s="154">
        <f t="shared" si="204"/>
        <v>2798.8404899973916</v>
      </c>
      <c r="AD31" s="154">
        <f t="shared" si="185"/>
        <v>158924728</v>
      </c>
      <c r="AE31" s="154">
        <f t="shared" ref="AE31" si="281">IFERROR(AD31/S31,"-")</f>
        <v>3622.7940184188928</v>
      </c>
      <c r="AF31" s="154">
        <f t="shared" si="206"/>
        <v>8477.1002553113885</v>
      </c>
      <c r="AG31" s="154">
        <f t="shared" si="186"/>
        <v>27003254</v>
      </c>
      <c r="AH31" s="154">
        <f t="shared" ref="AH31" si="282">IFERROR(AG31/T31,"-")</f>
        <v>5166.1094317964416</v>
      </c>
      <c r="AI31" s="154">
        <f t="shared" si="208"/>
        <v>10614.144442318729</v>
      </c>
      <c r="AJ31" s="154">
        <f t="shared" si="187"/>
        <v>11102</v>
      </c>
      <c r="AK31" s="154">
        <f t="shared" si="187"/>
        <v>1088</v>
      </c>
      <c r="AL31" s="154">
        <f t="shared" si="187"/>
        <v>4186</v>
      </c>
      <c r="AM31" s="154">
        <f t="shared" si="187"/>
        <v>13014</v>
      </c>
      <c r="AN31" s="154">
        <f t="shared" si="187"/>
        <v>813</v>
      </c>
      <c r="AO31" s="154">
        <f t="shared" si="187"/>
        <v>5015</v>
      </c>
      <c r="AP31" s="154">
        <f t="shared" si="187"/>
        <v>2164</v>
      </c>
      <c r="AQ31" s="154">
        <f t="shared" si="187"/>
        <v>115558</v>
      </c>
      <c r="AR31" s="154">
        <f t="shared" si="187"/>
        <v>16191</v>
      </c>
      <c r="AS31" s="154">
        <f t="shared" si="187"/>
        <v>46208</v>
      </c>
      <c r="AT31" s="154">
        <f t="shared" si="188"/>
        <v>177957</v>
      </c>
      <c r="AU31" s="154">
        <f t="shared" si="188"/>
        <v>36732</v>
      </c>
      <c r="AV31" s="154">
        <f t="shared" si="188"/>
        <v>29852</v>
      </c>
      <c r="AW31" s="154">
        <f t="shared" si="188"/>
        <v>25780</v>
      </c>
      <c r="AX31" s="154">
        <f t="shared" si="188"/>
        <v>21318</v>
      </c>
      <c r="AY31" s="154">
        <f t="shared" si="188"/>
        <v>137877</v>
      </c>
      <c r="AZ31" s="154">
        <f t="shared" si="188"/>
        <v>113212</v>
      </c>
      <c r="BA31" s="154">
        <f t="shared" si="188"/>
        <v>69188</v>
      </c>
      <c r="BB31" s="154">
        <f t="shared" si="188"/>
        <v>48025</v>
      </c>
      <c r="BC31" s="154">
        <f t="shared" si="188"/>
        <v>7362</v>
      </c>
      <c r="BD31" s="154">
        <f t="shared" si="188"/>
        <v>5653</v>
      </c>
      <c r="BE31" s="151">
        <f t="shared" si="188"/>
        <v>90</v>
      </c>
      <c r="BF31" s="151">
        <f t="shared" si="188"/>
        <v>37238</v>
      </c>
      <c r="BG31" s="151">
        <f t="shared" ref="BG31" si="283">IFERROR(BF31/BE31,"-")</f>
        <v>413.75555555555553</v>
      </c>
      <c r="BH31" s="151">
        <f t="shared" si="210"/>
        <v>731</v>
      </c>
      <c r="BI31" s="151">
        <f t="shared" si="189"/>
        <v>7501</v>
      </c>
      <c r="BJ31" s="151">
        <f t="shared" si="189"/>
        <v>332978</v>
      </c>
      <c r="BK31" s="151">
        <f t="shared" ref="BK31" si="284">IFERROR(BJ31/BI31,"-")</f>
        <v>44.391147846953743</v>
      </c>
      <c r="BL31" s="151">
        <f t="shared" si="212"/>
        <v>88.337421677109717</v>
      </c>
      <c r="BM31" s="151">
        <f t="shared" si="190"/>
        <v>1767</v>
      </c>
      <c r="BN31" s="151">
        <f t="shared" si="190"/>
        <v>2864</v>
      </c>
      <c r="BO31" s="151">
        <f t="shared" si="190"/>
        <v>1717</v>
      </c>
      <c r="BP31" s="151">
        <f t="shared" si="190"/>
        <v>126</v>
      </c>
      <c r="BQ31" s="151">
        <f t="shared" si="190"/>
        <v>3913</v>
      </c>
      <c r="BR31" s="151">
        <f t="shared" si="190"/>
        <v>14791911</v>
      </c>
      <c r="BS31" s="151">
        <f t="shared" ref="BS31" si="285">IFERROR(BR31/BN31,"-")</f>
        <v>5164.773393854749</v>
      </c>
      <c r="BT31" s="151">
        <f t="shared" si="213"/>
        <v>11285</v>
      </c>
      <c r="BU31" s="151">
        <f t="shared" si="191"/>
        <v>10196249</v>
      </c>
      <c r="BV31" s="151">
        <f t="shared" ref="BV31" si="286">IFERROR(BU31/BO31,"-")</f>
        <v>5938.4094350611531</v>
      </c>
      <c r="BW31" s="151">
        <f t="shared" si="215"/>
        <v>12558.252184041934</v>
      </c>
      <c r="BX31" s="151">
        <f t="shared" si="192"/>
        <v>904764</v>
      </c>
      <c r="BY31" s="151">
        <f t="shared" ref="BY31" si="287">IFERROR(BX31/BP31,"-")</f>
        <v>7180.666666666667</v>
      </c>
      <c r="BZ31" s="151">
        <f t="shared" si="217"/>
        <v>16098.111111111111</v>
      </c>
      <c r="CA31" s="151">
        <f t="shared" si="193"/>
        <v>35234164</v>
      </c>
      <c r="CB31" s="151">
        <f t="shared" ref="CB31" si="288">IFERROR(CA31/BQ31,"-")</f>
        <v>9004.3864042933819</v>
      </c>
      <c r="CC31" s="155">
        <f t="shared" si="218"/>
        <v>20655.795042167134</v>
      </c>
      <c r="CD31" s="155">
        <f t="shared" ref="CD31" si="289">MONTH(1&amp;C31)</f>
        <v>6</v>
      </c>
      <c r="CE31" s="227">
        <f t="shared" si="219"/>
        <v>2018</v>
      </c>
      <c r="CF31" s="228">
        <f t="shared" si="220"/>
        <v>43252</v>
      </c>
      <c r="CG31" s="229">
        <f t="shared" si="221"/>
        <v>30</v>
      </c>
      <c r="CH31" s="155">
        <f t="shared" si="195"/>
        <v>196321</v>
      </c>
      <c r="CI31" s="155">
        <f t="shared" si="195"/>
        <v>12820515</v>
      </c>
      <c r="CJ31" s="155">
        <f t="shared" si="195"/>
        <v>23003814</v>
      </c>
      <c r="CK31" s="155">
        <f t="shared" si="195"/>
        <v>14255334</v>
      </c>
      <c r="CL31" s="155">
        <f t="shared" si="195"/>
        <v>15422391</v>
      </c>
      <c r="CM31" s="155">
        <f t="shared" si="195"/>
        <v>278971627</v>
      </c>
      <c r="CN31" s="155">
        <f t="shared" si="195"/>
        <v>371873434</v>
      </c>
      <c r="CO31" s="155">
        <f t="shared" si="195"/>
        <v>55480133</v>
      </c>
      <c r="CP31" s="155">
        <f t="shared" si="195"/>
        <v>65790</v>
      </c>
      <c r="CQ31" s="155">
        <f t="shared" si="195"/>
        <v>662619</v>
      </c>
      <c r="CR31" s="155">
        <f t="shared" si="195"/>
        <v>32320240</v>
      </c>
      <c r="CS31" s="155">
        <f t="shared" si="195"/>
        <v>21562519</v>
      </c>
      <c r="CT31" s="155">
        <f t="shared" si="195"/>
        <v>2028362</v>
      </c>
      <c r="CU31" s="155">
        <f t="shared" si="195"/>
        <v>80826126</v>
      </c>
      <c r="CV31" s="230"/>
      <c r="CW31" s="141"/>
    </row>
    <row r="32" spans="1:101" x14ac:dyDescent="0.2">
      <c r="A32" s="152" t="str">
        <f t="shared" si="276"/>
        <v>2018-19JULYY54</v>
      </c>
      <c r="B32" s="114" t="str">
        <f t="shared" si="197"/>
        <v>2018-19</v>
      </c>
      <c r="C32" s="35" t="s">
        <v>911</v>
      </c>
      <c r="D32" s="153" t="str">
        <f t="shared" si="222"/>
        <v>Y54</v>
      </c>
      <c r="E32" s="153" t="str">
        <f t="shared" si="222"/>
        <v>North</v>
      </c>
      <c r="F32" s="153" t="str">
        <f t="shared" si="249"/>
        <v>Y54</v>
      </c>
      <c r="H32" s="154">
        <f t="shared" si="181"/>
        <v>276479</v>
      </c>
      <c r="I32" s="154">
        <f t="shared" si="181"/>
        <v>209540</v>
      </c>
      <c r="J32" s="154">
        <f t="shared" si="181"/>
        <v>2997565</v>
      </c>
      <c r="K32" s="151">
        <f t="shared" ref="K32" si="290">IFERROR(J32/I32,"-")</f>
        <v>14.305454805765009</v>
      </c>
      <c r="L32" s="154">
        <f t="shared" si="199"/>
        <v>1</v>
      </c>
      <c r="M32" s="154">
        <f t="shared" si="200"/>
        <v>65.437238713372153</v>
      </c>
      <c r="N32" s="154">
        <f t="shared" si="201"/>
        <v>115.28856065667652</v>
      </c>
      <c r="O32" s="154">
        <f t="shared" si="182"/>
        <v>196376</v>
      </c>
      <c r="P32" s="154">
        <f t="shared" si="182"/>
        <v>17919</v>
      </c>
      <c r="Q32" s="154">
        <f t="shared" si="182"/>
        <v>12774</v>
      </c>
      <c r="R32" s="154">
        <f t="shared" si="182"/>
        <v>104477</v>
      </c>
      <c r="S32" s="154">
        <f t="shared" si="182"/>
        <v>46146</v>
      </c>
      <c r="T32" s="154">
        <f t="shared" si="182"/>
        <v>5008</v>
      </c>
      <c r="U32" s="154">
        <f t="shared" si="182"/>
        <v>8158520</v>
      </c>
      <c r="V32" s="154">
        <f t="shared" ref="V32" si="291">IFERROR(U32/P32,"-")</f>
        <v>455.29996093532003</v>
      </c>
      <c r="W32" s="154">
        <f t="shared" si="202"/>
        <v>769.75087895529884</v>
      </c>
      <c r="X32" s="154">
        <f t="shared" si="183"/>
        <v>8473024</v>
      </c>
      <c r="Y32" s="154">
        <f t="shared" ref="Y32" si="292">IFERROR(X32/Q32,"-")</f>
        <v>663.3023328636292</v>
      </c>
      <c r="Z32" s="154">
        <f t="shared" si="203"/>
        <v>1147.2948175982465</v>
      </c>
      <c r="AA32" s="154">
        <f t="shared" si="184"/>
        <v>141656687</v>
      </c>
      <c r="AB32" s="154">
        <f t="shared" ref="AB32" si="293">IFERROR(AA32/R32,"-")</f>
        <v>1355.8648027795591</v>
      </c>
      <c r="AC32" s="154">
        <f t="shared" si="204"/>
        <v>2905.1337232118076</v>
      </c>
      <c r="AD32" s="154">
        <f t="shared" si="185"/>
        <v>181256134</v>
      </c>
      <c r="AE32" s="154">
        <f t="shared" ref="AE32" si="294">IFERROR(AD32/S32,"-")</f>
        <v>3927.8839769427468</v>
      </c>
      <c r="AF32" s="154">
        <f t="shared" si="206"/>
        <v>9406.1319724353143</v>
      </c>
      <c r="AG32" s="154">
        <f t="shared" si="186"/>
        <v>28245485</v>
      </c>
      <c r="AH32" s="154">
        <f t="shared" ref="AH32" si="295">IFERROR(AG32/T32,"-")</f>
        <v>5640.0728833865815</v>
      </c>
      <c r="AI32" s="154">
        <f t="shared" si="208"/>
        <v>11491.871805111821</v>
      </c>
      <c r="AJ32" s="154">
        <f t="shared" si="187"/>
        <v>11897</v>
      </c>
      <c r="AK32" s="154">
        <f t="shared" si="187"/>
        <v>1076</v>
      </c>
      <c r="AL32" s="154">
        <f t="shared" si="187"/>
        <v>4215</v>
      </c>
      <c r="AM32" s="154">
        <f t="shared" si="187"/>
        <v>13932</v>
      </c>
      <c r="AN32" s="154">
        <f t="shared" si="187"/>
        <v>962</v>
      </c>
      <c r="AO32" s="154">
        <f t="shared" si="187"/>
        <v>5644</v>
      </c>
      <c r="AP32" s="154">
        <f t="shared" si="187"/>
        <v>2210</v>
      </c>
      <c r="AQ32" s="154">
        <f t="shared" si="187"/>
        <v>119803</v>
      </c>
      <c r="AR32" s="154">
        <f t="shared" si="187"/>
        <v>16288</v>
      </c>
      <c r="AS32" s="154">
        <f t="shared" si="187"/>
        <v>48388</v>
      </c>
      <c r="AT32" s="154">
        <f t="shared" si="188"/>
        <v>184479</v>
      </c>
      <c r="AU32" s="154">
        <f t="shared" si="188"/>
        <v>36298</v>
      </c>
      <c r="AV32" s="154">
        <f t="shared" si="188"/>
        <v>29472</v>
      </c>
      <c r="AW32" s="154">
        <f t="shared" si="188"/>
        <v>25510</v>
      </c>
      <c r="AX32" s="154">
        <f t="shared" si="188"/>
        <v>21083</v>
      </c>
      <c r="AY32" s="154">
        <f t="shared" si="188"/>
        <v>143416</v>
      </c>
      <c r="AZ32" s="154">
        <f t="shared" si="188"/>
        <v>117696</v>
      </c>
      <c r="BA32" s="154">
        <f t="shared" si="188"/>
        <v>72320</v>
      </c>
      <c r="BB32" s="154">
        <f t="shared" si="188"/>
        <v>50432</v>
      </c>
      <c r="BC32" s="154">
        <f t="shared" si="188"/>
        <v>7176</v>
      </c>
      <c r="BD32" s="154">
        <f t="shared" si="188"/>
        <v>5409</v>
      </c>
      <c r="BE32" s="151">
        <f t="shared" si="188"/>
        <v>89</v>
      </c>
      <c r="BF32" s="151">
        <f t="shared" si="188"/>
        <v>34554</v>
      </c>
      <c r="BG32" s="151">
        <f t="shared" ref="BG32" si="296">IFERROR(BF32/BE32,"-")</f>
        <v>388.24719101123594</v>
      </c>
      <c r="BH32" s="151">
        <f t="shared" si="210"/>
        <v>660</v>
      </c>
      <c r="BI32" s="151">
        <f t="shared" si="189"/>
        <v>9996</v>
      </c>
      <c r="BJ32" s="151">
        <f t="shared" si="189"/>
        <v>510172</v>
      </c>
      <c r="BK32" s="151">
        <f t="shared" ref="BK32" si="297">IFERROR(BJ32/BI32,"-")</f>
        <v>51.037615046018409</v>
      </c>
      <c r="BL32" s="151">
        <f t="shared" si="212"/>
        <v>93.953481392557023</v>
      </c>
      <c r="BM32" s="151">
        <f t="shared" si="190"/>
        <v>1895</v>
      </c>
      <c r="BN32" s="151">
        <f t="shared" si="190"/>
        <v>2651</v>
      </c>
      <c r="BO32" s="151">
        <f t="shared" si="190"/>
        <v>1562</v>
      </c>
      <c r="BP32" s="151">
        <f t="shared" si="190"/>
        <v>158</v>
      </c>
      <c r="BQ32" s="151">
        <f t="shared" si="190"/>
        <v>3822</v>
      </c>
      <c r="BR32" s="151">
        <f t="shared" si="190"/>
        <v>14798388</v>
      </c>
      <c r="BS32" s="151">
        <f t="shared" ref="BS32" si="298">IFERROR(BR32/BN32,"-")</f>
        <v>5582.1908713692947</v>
      </c>
      <c r="BT32" s="151">
        <f t="shared" si="213"/>
        <v>11758.149754809507</v>
      </c>
      <c r="BU32" s="151">
        <f t="shared" si="191"/>
        <v>9805961</v>
      </c>
      <c r="BV32" s="151">
        <f t="shared" ref="BV32" si="299">IFERROR(BU32/BO32,"-")</f>
        <v>6277.8239436619715</v>
      </c>
      <c r="BW32" s="151">
        <f t="shared" si="215"/>
        <v>13000.974391805377</v>
      </c>
      <c r="BX32" s="151">
        <f t="shared" si="192"/>
        <v>1063872</v>
      </c>
      <c r="BY32" s="151">
        <f t="shared" ref="BY32" si="300">IFERROR(BX32/BP32,"-")</f>
        <v>6733.3670886075952</v>
      </c>
      <c r="BZ32" s="151">
        <f t="shared" si="217"/>
        <v>13580.778481012658</v>
      </c>
      <c r="CA32" s="151">
        <f t="shared" si="193"/>
        <v>34084391</v>
      </c>
      <c r="CB32" s="151">
        <f t="shared" ref="CB32" si="301">IFERROR(CA32/BQ32,"-")</f>
        <v>8917.9463631606486</v>
      </c>
      <c r="CC32" s="155">
        <f t="shared" si="218"/>
        <v>20427.117739403453</v>
      </c>
      <c r="CD32" s="155">
        <f t="shared" ref="CD32" si="302">MONTH(1&amp;C32)</f>
        <v>7</v>
      </c>
      <c r="CE32" s="227">
        <f t="shared" ref="CE32" si="303">LEFT($B32,4)+IF(CD32&lt;4,1,0)</f>
        <v>2018</v>
      </c>
      <c r="CF32" s="228">
        <f t="shared" ref="CF32" si="304">DATE(LEFT($B32,4)+IF(CD32&lt;4,1,0),CD32,1)</f>
        <v>43282</v>
      </c>
      <c r="CG32" s="229">
        <f t="shared" ref="CG32" si="305">DAY(DATE(LEFT($B32,4)+IF(CD32&lt;4,1,0),$CD32+1,1)-1)</f>
        <v>31</v>
      </c>
      <c r="CH32" s="155">
        <f t="shared" si="195"/>
        <v>209540</v>
      </c>
      <c r="CI32" s="155">
        <f t="shared" si="195"/>
        <v>13711719</v>
      </c>
      <c r="CJ32" s="155">
        <f t="shared" si="195"/>
        <v>24157565</v>
      </c>
      <c r="CK32" s="155">
        <f t="shared" si="195"/>
        <v>13793166</v>
      </c>
      <c r="CL32" s="155">
        <f t="shared" si="195"/>
        <v>14655544</v>
      </c>
      <c r="CM32" s="155">
        <f t="shared" si="195"/>
        <v>303519656</v>
      </c>
      <c r="CN32" s="155">
        <f t="shared" si="195"/>
        <v>434055366</v>
      </c>
      <c r="CO32" s="155">
        <f t="shared" si="195"/>
        <v>57551294</v>
      </c>
      <c r="CP32" s="155">
        <f t="shared" si="195"/>
        <v>58740</v>
      </c>
      <c r="CQ32" s="155">
        <f t="shared" si="195"/>
        <v>939159</v>
      </c>
      <c r="CR32" s="155">
        <f t="shared" si="195"/>
        <v>31170855</v>
      </c>
      <c r="CS32" s="155">
        <f t="shared" si="195"/>
        <v>20307522</v>
      </c>
      <c r="CT32" s="155">
        <f t="shared" si="195"/>
        <v>2145763</v>
      </c>
      <c r="CU32" s="155">
        <f t="shared" si="195"/>
        <v>78072444</v>
      </c>
      <c r="CV32" s="230"/>
      <c r="CW32" s="141"/>
    </row>
    <row r="33" spans="1:101" x14ac:dyDescent="0.2">
      <c r="A33" s="152" t="str">
        <f t="shared" si="276"/>
        <v>2018-19AUGUSTY54</v>
      </c>
      <c r="B33" s="114" t="str">
        <f t="shared" si="197"/>
        <v>2018-19</v>
      </c>
      <c r="C33" s="35" t="s">
        <v>682</v>
      </c>
      <c r="D33" s="153" t="str">
        <f t="shared" si="222"/>
        <v>Y54</v>
      </c>
      <c r="E33" s="153" t="str">
        <f t="shared" si="222"/>
        <v>North</v>
      </c>
      <c r="F33" s="153" t="str">
        <f t="shared" si="249"/>
        <v>Y54</v>
      </c>
      <c r="H33" s="154">
        <f t="shared" si="181"/>
        <v>257023</v>
      </c>
      <c r="I33" s="154">
        <f t="shared" si="181"/>
        <v>191844</v>
      </c>
      <c r="J33" s="154">
        <f t="shared" si="181"/>
        <v>1620362</v>
      </c>
      <c r="K33" s="151">
        <f t="shared" ref="K33" si="306">IFERROR(J33/I33,"-")</f>
        <v>8.4462479931611103</v>
      </c>
      <c r="L33" s="154">
        <f t="shared" si="199"/>
        <v>1</v>
      </c>
      <c r="M33" s="154">
        <f t="shared" si="200"/>
        <v>48.161136131440131</v>
      </c>
      <c r="N33" s="154">
        <f t="shared" si="201"/>
        <v>97.278080106753407</v>
      </c>
      <c r="O33" s="154">
        <f t="shared" si="182"/>
        <v>188262</v>
      </c>
      <c r="P33" s="154">
        <f t="shared" si="182"/>
        <v>15632</v>
      </c>
      <c r="Q33" s="154">
        <f t="shared" si="182"/>
        <v>10968</v>
      </c>
      <c r="R33" s="154">
        <f t="shared" si="182"/>
        <v>99782</v>
      </c>
      <c r="S33" s="154">
        <f t="shared" si="182"/>
        <v>45918</v>
      </c>
      <c r="T33" s="154">
        <f t="shared" si="182"/>
        <v>5092</v>
      </c>
      <c r="U33" s="154">
        <f t="shared" si="182"/>
        <v>6911653</v>
      </c>
      <c r="V33" s="154">
        <f t="shared" ref="V33" si="307">IFERROR(U33/P33,"-")</f>
        <v>442.14770982599794</v>
      </c>
      <c r="W33" s="154">
        <f t="shared" si="202"/>
        <v>750.92950358239511</v>
      </c>
      <c r="X33" s="154">
        <f t="shared" si="183"/>
        <v>6840546</v>
      </c>
      <c r="Y33" s="154">
        <f t="shared" ref="Y33" si="308">IFERROR(X33/Q33,"-")</f>
        <v>623.68216630196935</v>
      </c>
      <c r="Z33" s="154">
        <f t="shared" si="203"/>
        <v>1099.907913931437</v>
      </c>
      <c r="AA33" s="154">
        <f t="shared" si="184"/>
        <v>122442243</v>
      </c>
      <c r="AB33" s="154">
        <f t="shared" ref="AB33" si="309">IFERROR(AA33/R33,"-")</f>
        <v>1227.0975025555711</v>
      </c>
      <c r="AC33" s="154">
        <f t="shared" si="204"/>
        <v>2561.358902407248</v>
      </c>
      <c r="AD33" s="154">
        <f t="shared" si="185"/>
        <v>161294075</v>
      </c>
      <c r="AE33" s="154">
        <f t="shared" ref="AE33" si="310">IFERROR(AD33/S33,"-")</f>
        <v>3512.6546234592097</v>
      </c>
      <c r="AF33" s="154">
        <f t="shared" si="206"/>
        <v>8252.1292085892237</v>
      </c>
      <c r="AG33" s="154">
        <f t="shared" si="186"/>
        <v>25502846</v>
      </c>
      <c r="AH33" s="154">
        <f t="shared" ref="AH33" si="311">IFERROR(AG33/T33,"-")</f>
        <v>5008.4143754909664</v>
      </c>
      <c r="AI33" s="154">
        <f t="shared" si="208"/>
        <v>10520.821288295365</v>
      </c>
      <c r="AJ33" s="154">
        <f t="shared" si="187"/>
        <v>11104</v>
      </c>
      <c r="AK33" s="154">
        <f t="shared" si="187"/>
        <v>885</v>
      </c>
      <c r="AL33" s="154">
        <f t="shared" si="187"/>
        <v>4024</v>
      </c>
      <c r="AM33" s="154">
        <f t="shared" si="187"/>
        <v>12515</v>
      </c>
      <c r="AN33" s="154">
        <f t="shared" si="187"/>
        <v>877</v>
      </c>
      <c r="AO33" s="154">
        <f t="shared" si="187"/>
        <v>5318</v>
      </c>
      <c r="AP33" s="154">
        <f t="shared" si="187"/>
        <v>2301</v>
      </c>
      <c r="AQ33" s="154">
        <f t="shared" si="187"/>
        <v>115410</v>
      </c>
      <c r="AR33" s="154">
        <f t="shared" si="187"/>
        <v>16051</v>
      </c>
      <c r="AS33" s="154">
        <f t="shared" si="187"/>
        <v>45697</v>
      </c>
      <c r="AT33" s="154">
        <f t="shared" si="188"/>
        <v>177158</v>
      </c>
      <c r="AU33" s="154">
        <f t="shared" si="188"/>
        <v>32277</v>
      </c>
      <c r="AV33" s="154">
        <f t="shared" si="188"/>
        <v>25635</v>
      </c>
      <c r="AW33" s="154">
        <f t="shared" si="188"/>
        <v>22470</v>
      </c>
      <c r="AX33" s="154">
        <f t="shared" si="188"/>
        <v>18135</v>
      </c>
      <c r="AY33" s="154">
        <f t="shared" si="188"/>
        <v>135835</v>
      </c>
      <c r="AZ33" s="154">
        <f t="shared" si="188"/>
        <v>111798</v>
      </c>
      <c r="BA33" s="154">
        <f t="shared" si="188"/>
        <v>70338</v>
      </c>
      <c r="BB33" s="154">
        <f t="shared" si="188"/>
        <v>49271</v>
      </c>
      <c r="BC33" s="154">
        <f t="shared" si="188"/>
        <v>7233</v>
      </c>
      <c r="BD33" s="154">
        <f t="shared" si="188"/>
        <v>5493</v>
      </c>
      <c r="BE33" s="151">
        <f t="shared" si="188"/>
        <v>89</v>
      </c>
      <c r="BF33" s="151">
        <f t="shared" si="188"/>
        <v>35855</v>
      </c>
      <c r="BG33" s="151">
        <f t="shared" ref="BG33" si="312">IFERROR(BF33/BE33,"-")</f>
        <v>402.86516853932585</v>
      </c>
      <c r="BH33" s="151">
        <f t="shared" si="210"/>
        <v>636</v>
      </c>
      <c r="BI33" s="151">
        <f t="shared" si="189"/>
        <v>8914</v>
      </c>
      <c r="BJ33" s="151">
        <f t="shared" si="189"/>
        <v>351464</v>
      </c>
      <c r="BK33" s="151">
        <f t="shared" ref="BK33" si="313">IFERROR(BJ33/BI33,"-")</f>
        <v>39.428315010096476</v>
      </c>
      <c r="BL33" s="151">
        <f t="shared" si="212"/>
        <v>78.030177249270807</v>
      </c>
      <c r="BM33" s="151">
        <f t="shared" si="190"/>
        <v>822</v>
      </c>
      <c r="BN33" s="151">
        <f t="shared" si="190"/>
        <v>2252</v>
      </c>
      <c r="BO33" s="151">
        <f t="shared" si="190"/>
        <v>3049</v>
      </c>
      <c r="BP33" s="151">
        <f t="shared" si="190"/>
        <v>125</v>
      </c>
      <c r="BQ33" s="151">
        <f t="shared" si="190"/>
        <v>3689</v>
      </c>
      <c r="BR33" s="151">
        <f t="shared" si="190"/>
        <v>10969939</v>
      </c>
      <c r="BS33" s="151">
        <f t="shared" ref="BS33" si="314">IFERROR(BR33/BN33,"-")</f>
        <v>4871.1984902309059</v>
      </c>
      <c r="BT33" s="151">
        <f t="shared" si="213"/>
        <v>10498.286412078152</v>
      </c>
      <c r="BU33" s="151">
        <f t="shared" si="191"/>
        <v>16700574</v>
      </c>
      <c r="BV33" s="151">
        <f t="shared" ref="BV33" si="315">IFERROR(BU33/BO33,"-")</f>
        <v>5477.3938996392262</v>
      </c>
      <c r="BW33" s="151">
        <f t="shared" si="215"/>
        <v>11413.691374221056</v>
      </c>
      <c r="BX33" s="151">
        <f t="shared" si="192"/>
        <v>886449</v>
      </c>
      <c r="BY33" s="151">
        <f t="shared" ref="BY33" si="316">IFERROR(BX33/BP33,"-")</f>
        <v>7091.5919999999996</v>
      </c>
      <c r="BZ33" s="151">
        <f t="shared" si="217"/>
        <v>14617.944</v>
      </c>
      <c r="CA33" s="151">
        <f t="shared" si="193"/>
        <v>30269835</v>
      </c>
      <c r="CB33" s="151">
        <f t="shared" ref="CB33" si="317">IFERROR(CA33/BQ33,"-")</f>
        <v>8205.431011114124</v>
      </c>
      <c r="CC33" s="155">
        <f t="shared" si="218"/>
        <v>18972.322851721332</v>
      </c>
      <c r="CD33" s="155">
        <f t="shared" ref="CD33" si="318">MONTH(1&amp;C33)</f>
        <v>8</v>
      </c>
      <c r="CE33" s="227">
        <f t="shared" ref="CE33" si="319">LEFT($B33,4)+IF(CD33&lt;4,1,0)</f>
        <v>2018</v>
      </c>
      <c r="CF33" s="228">
        <f t="shared" ref="CF33" si="320">DATE(LEFT($B33,4)+IF(CD33&lt;4,1,0),CD33,1)</f>
        <v>43313</v>
      </c>
      <c r="CG33" s="229">
        <f t="shared" ref="CG33" si="321">DAY(DATE(LEFT($B33,4)+IF(CD33&lt;4,1,0),$CD33+1,1)-1)</f>
        <v>31</v>
      </c>
      <c r="CH33" s="155">
        <f t="shared" si="195"/>
        <v>191844</v>
      </c>
      <c r="CI33" s="155">
        <f t="shared" si="195"/>
        <v>9239425</v>
      </c>
      <c r="CJ33" s="155">
        <f t="shared" si="195"/>
        <v>18662216</v>
      </c>
      <c r="CK33" s="155">
        <f t="shared" si="195"/>
        <v>11738530</v>
      </c>
      <c r="CL33" s="155">
        <f t="shared" si="195"/>
        <v>12063790</v>
      </c>
      <c r="CM33" s="155">
        <f t="shared" si="195"/>
        <v>255577514</v>
      </c>
      <c r="CN33" s="155">
        <f t="shared" si="195"/>
        <v>378921269</v>
      </c>
      <c r="CO33" s="155">
        <f t="shared" si="195"/>
        <v>53572022</v>
      </c>
      <c r="CP33" s="155">
        <f t="shared" si="195"/>
        <v>56604</v>
      </c>
      <c r="CQ33" s="155">
        <f t="shared" si="195"/>
        <v>695561</v>
      </c>
      <c r="CR33" s="155">
        <f t="shared" si="195"/>
        <v>23642141</v>
      </c>
      <c r="CS33" s="155">
        <f t="shared" si="195"/>
        <v>34800345</v>
      </c>
      <c r="CT33" s="155">
        <f t="shared" si="195"/>
        <v>1827243</v>
      </c>
      <c r="CU33" s="155">
        <f t="shared" si="195"/>
        <v>69988899</v>
      </c>
      <c r="CV33" s="230"/>
      <c r="CW33" s="141"/>
    </row>
    <row r="34" spans="1:101" x14ac:dyDescent="0.2">
      <c r="A34" s="152" t="str">
        <f t="shared" ref="A34" si="322">B34&amp;C34&amp;D34</f>
        <v>2018-19SEPTEMBERY54</v>
      </c>
      <c r="B34" s="114" t="str">
        <f t="shared" ref="B34" si="323">IF($C34="April",LEFT($B33,4)+1&amp;"-"&amp;RIGHT($B33,2)+1,$B33)</f>
        <v>2018-19</v>
      </c>
      <c r="C34" s="35" t="s">
        <v>708</v>
      </c>
      <c r="D34" s="153" t="str">
        <f t="shared" si="222"/>
        <v>Y54</v>
      </c>
      <c r="E34" s="153" t="str">
        <f t="shared" si="222"/>
        <v>North</v>
      </c>
      <c r="F34" s="153" t="str">
        <f t="shared" si="249"/>
        <v>Y54</v>
      </c>
      <c r="H34" s="154">
        <f t="shared" si="181"/>
        <v>253466</v>
      </c>
      <c r="I34" s="154">
        <f t="shared" si="181"/>
        <v>189921</v>
      </c>
      <c r="J34" s="154">
        <f t="shared" si="181"/>
        <v>1792742</v>
      </c>
      <c r="K34" s="151">
        <f t="shared" ref="K34" si="324">IFERROR(J34/I34,"-")</f>
        <v>9.4394090174335652</v>
      </c>
      <c r="L34" s="154">
        <f t="shared" ref="L34" si="325">IFERROR(CH34/I34,"-")</f>
        <v>1</v>
      </c>
      <c r="M34" s="154">
        <f t="shared" ref="M34" si="326">IFERROR(CI34/I34,"-")</f>
        <v>51.667672347976264</v>
      </c>
      <c r="N34" s="154">
        <f t="shared" ref="N34" si="327">IFERROR(CJ34/I34,"-")</f>
        <v>96.227247118538756</v>
      </c>
      <c r="O34" s="154">
        <f t="shared" si="182"/>
        <v>185891</v>
      </c>
      <c r="P34" s="154">
        <f t="shared" si="182"/>
        <v>15423</v>
      </c>
      <c r="Q34" s="154">
        <f t="shared" si="182"/>
        <v>10866</v>
      </c>
      <c r="R34" s="154">
        <f t="shared" si="182"/>
        <v>101260</v>
      </c>
      <c r="S34" s="154">
        <f t="shared" si="182"/>
        <v>41505</v>
      </c>
      <c r="T34" s="154">
        <f t="shared" si="182"/>
        <v>4829</v>
      </c>
      <c r="U34" s="154">
        <f t="shared" si="182"/>
        <v>6923112</v>
      </c>
      <c r="V34" s="154">
        <f t="shared" ref="V34" si="328">IFERROR(U34/P34,"-")</f>
        <v>448.88231861505545</v>
      </c>
      <c r="W34" s="154">
        <f t="shared" ref="W34" si="329">IFERROR(CK34/P34,"-")</f>
        <v>757.1115217532257</v>
      </c>
      <c r="X34" s="154">
        <f t="shared" si="183"/>
        <v>6723907</v>
      </c>
      <c r="Y34" s="154">
        <f t="shared" ref="Y34" si="330">IFERROR(X34/Q34,"-")</f>
        <v>618.80241119087066</v>
      </c>
      <c r="Z34" s="154">
        <f t="shared" ref="Z34" si="331">IFERROR(CL34/Q34,"-")</f>
        <v>1082.7388183324131</v>
      </c>
      <c r="AA34" s="154">
        <f t="shared" si="184"/>
        <v>130336451</v>
      </c>
      <c r="AB34" s="154">
        <f t="shared" ref="AB34" si="332">IFERROR(AA34/R34,"-")</f>
        <v>1287.1464645467115</v>
      </c>
      <c r="AC34" s="154">
        <f t="shared" ref="AC34" si="333">IFERROR(CM34/R34,"-")</f>
        <v>2700.5814536835869</v>
      </c>
      <c r="AD34" s="154">
        <f t="shared" si="185"/>
        <v>160938823</v>
      </c>
      <c r="AE34" s="154">
        <f t="shared" ref="AE34" si="334">IFERROR(AD34/S34,"-")</f>
        <v>3877.576749789182</v>
      </c>
      <c r="AF34" s="154">
        <f t="shared" ref="AF34" si="335">IFERROR(CN34/S34,"-")</f>
        <v>9174.6272738224307</v>
      </c>
      <c r="AG34" s="154">
        <f t="shared" si="186"/>
        <v>23845247</v>
      </c>
      <c r="AH34" s="154">
        <f t="shared" ref="AH34" si="336">IFERROR(AG34/T34,"-")</f>
        <v>4937.9264858148681</v>
      </c>
      <c r="AI34" s="154">
        <f t="shared" ref="AI34" si="337">IFERROR(CO34/T34,"-")</f>
        <v>12250.609235866639</v>
      </c>
      <c r="AJ34" s="154">
        <f t="shared" si="187"/>
        <v>10786</v>
      </c>
      <c r="AK34" s="154">
        <f t="shared" si="187"/>
        <v>874</v>
      </c>
      <c r="AL34" s="154">
        <f t="shared" si="187"/>
        <v>3887</v>
      </c>
      <c r="AM34" s="154">
        <f t="shared" si="187"/>
        <v>12372</v>
      </c>
      <c r="AN34" s="154">
        <f t="shared" si="187"/>
        <v>852</v>
      </c>
      <c r="AO34" s="154">
        <f t="shared" si="187"/>
        <v>5173</v>
      </c>
      <c r="AP34" s="154">
        <f t="shared" si="187"/>
        <v>2308</v>
      </c>
      <c r="AQ34" s="154">
        <f t="shared" si="187"/>
        <v>114673</v>
      </c>
      <c r="AR34" s="154">
        <f t="shared" si="187"/>
        <v>15564</v>
      </c>
      <c r="AS34" s="154">
        <f t="shared" si="187"/>
        <v>44868</v>
      </c>
      <c r="AT34" s="154">
        <f t="shared" si="188"/>
        <v>175105</v>
      </c>
      <c r="AU34" s="154">
        <f t="shared" si="188"/>
        <v>32102</v>
      </c>
      <c r="AV34" s="154">
        <f t="shared" si="188"/>
        <v>25285</v>
      </c>
      <c r="AW34" s="154">
        <f t="shared" si="188"/>
        <v>22500</v>
      </c>
      <c r="AX34" s="154">
        <f t="shared" si="188"/>
        <v>17990</v>
      </c>
      <c r="AY34" s="154">
        <f t="shared" si="188"/>
        <v>138558</v>
      </c>
      <c r="AZ34" s="154">
        <f t="shared" si="188"/>
        <v>113581</v>
      </c>
      <c r="BA34" s="154">
        <f t="shared" si="188"/>
        <v>67281</v>
      </c>
      <c r="BB34" s="154">
        <f t="shared" si="188"/>
        <v>46916</v>
      </c>
      <c r="BC34" s="154">
        <f t="shared" si="188"/>
        <v>7276</v>
      </c>
      <c r="BD34" s="154">
        <f t="shared" si="188"/>
        <v>5394</v>
      </c>
      <c r="BE34" s="151">
        <f t="shared" si="188"/>
        <v>73</v>
      </c>
      <c r="BF34" s="151">
        <f t="shared" si="188"/>
        <v>32677</v>
      </c>
      <c r="BG34" s="151">
        <f t="shared" ref="BG34" si="338">IFERROR(BF34/BE34,"-")</f>
        <v>447.63013698630135</v>
      </c>
      <c r="BH34" s="151">
        <f t="shared" ref="BH34" si="339">IFERROR(CP34/BE34,"-")</f>
        <v>842</v>
      </c>
      <c r="BI34" s="151">
        <f t="shared" si="189"/>
        <v>9156</v>
      </c>
      <c r="BJ34" s="151">
        <f t="shared" si="189"/>
        <v>348739</v>
      </c>
      <c r="BK34" s="151">
        <f t="shared" ref="BK34" si="340">IFERROR(BJ34/BI34,"-")</f>
        <v>38.088575797291391</v>
      </c>
      <c r="BL34" s="151">
        <f t="shared" ref="BL34" si="341">IFERROR(CQ34/BI34,"-")</f>
        <v>75.563128003494981</v>
      </c>
      <c r="BM34" s="151">
        <f t="shared" si="190"/>
        <v>342</v>
      </c>
      <c r="BN34" s="151">
        <f t="shared" si="190"/>
        <v>3941</v>
      </c>
      <c r="BO34" s="151">
        <f t="shared" si="190"/>
        <v>3193</v>
      </c>
      <c r="BP34" s="151">
        <f t="shared" si="190"/>
        <v>114</v>
      </c>
      <c r="BQ34" s="151">
        <f t="shared" si="190"/>
        <v>3637</v>
      </c>
      <c r="BR34" s="151">
        <f t="shared" si="190"/>
        <v>19423390</v>
      </c>
      <c r="BS34" s="151">
        <f t="shared" ref="BS34" si="342">IFERROR(BR34/BN34,"-")</f>
        <v>4928.5435168738895</v>
      </c>
      <c r="BT34" s="151">
        <f t="shared" ref="BT34" si="343">IFERROR(CR34/BN34,"-")</f>
        <v>10398.943669119513</v>
      </c>
      <c r="BU34" s="151">
        <f t="shared" si="191"/>
        <v>20601655</v>
      </c>
      <c r="BV34" s="151">
        <f t="shared" ref="BV34" si="344">IFERROR(BU34/BO34,"-")</f>
        <v>6452.131224553711</v>
      </c>
      <c r="BW34" s="151">
        <f t="shared" ref="BW34" si="345">IFERROR(CS34/BO34,"-")</f>
        <v>13107.283432508613</v>
      </c>
      <c r="BX34" s="151">
        <f t="shared" si="192"/>
        <v>760510</v>
      </c>
      <c r="BY34" s="151">
        <f t="shared" ref="BY34" si="346">IFERROR(BX34/BP34,"-")</f>
        <v>6671.1403508771928</v>
      </c>
      <c r="BZ34" s="151">
        <f t="shared" ref="BZ34" si="347">IFERROR(CT34/BP34,"-")</f>
        <v>13651.052631578947</v>
      </c>
      <c r="CA34" s="151">
        <f t="shared" si="193"/>
        <v>33239393</v>
      </c>
      <c r="CB34" s="151">
        <f t="shared" ref="CB34" si="348">IFERROR(CA34/BQ34,"-")</f>
        <v>9139.2337091009067</v>
      </c>
      <c r="CC34" s="155">
        <f t="shared" ref="CC34" si="349">IFERROR(CU34/BQ34,"-")</f>
        <v>20705.866923288424</v>
      </c>
      <c r="CD34" s="155">
        <f t="shared" ref="CD34" si="350">MONTH(1&amp;C34)</f>
        <v>9</v>
      </c>
      <c r="CE34" s="227">
        <f t="shared" ref="CE34" si="351">LEFT($B34,4)+IF(CD34&lt;4,1,0)</f>
        <v>2018</v>
      </c>
      <c r="CF34" s="228">
        <f t="shared" ref="CF34" si="352">DATE(LEFT($B34,4)+IF(CD34&lt;4,1,0),CD34,1)</f>
        <v>43344</v>
      </c>
      <c r="CG34" s="229">
        <f t="shared" ref="CG34" si="353">DAY(DATE(LEFT($B34,4)+IF(CD34&lt;4,1,0),$CD34+1,1)-1)</f>
        <v>30</v>
      </c>
      <c r="CH34" s="155">
        <f t="shared" si="195"/>
        <v>189921</v>
      </c>
      <c r="CI34" s="155">
        <f t="shared" si="195"/>
        <v>9812776</v>
      </c>
      <c r="CJ34" s="155">
        <f t="shared" si="195"/>
        <v>18275575</v>
      </c>
      <c r="CK34" s="155">
        <f t="shared" si="195"/>
        <v>11676931</v>
      </c>
      <c r="CL34" s="155">
        <f t="shared" si="195"/>
        <v>11765040</v>
      </c>
      <c r="CM34" s="155">
        <f t="shared" si="195"/>
        <v>273460878</v>
      </c>
      <c r="CN34" s="155">
        <f t="shared" si="195"/>
        <v>380792905</v>
      </c>
      <c r="CO34" s="155">
        <f t="shared" si="195"/>
        <v>59158192</v>
      </c>
      <c r="CP34" s="155">
        <f t="shared" si="195"/>
        <v>61466</v>
      </c>
      <c r="CQ34" s="155">
        <f t="shared" si="195"/>
        <v>691856</v>
      </c>
      <c r="CR34" s="155">
        <f t="shared" si="195"/>
        <v>40982237</v>
      </c>
      <c r="CS34" s="155">
        <f t="shared" si="195"/>
        <v>41851556</v>
      </c>
      <c r="CT34" s="155">
        <f t="shared" si="195"/>
        <v>1556220</v>
      </c>
      <c r="CU34" s="155">
        <f t="shared" si="195"/>
        <v>75307238</v>
      </c>
      <c r="CV34" s="230"/>
      <c r="CW34" s="141"/>
    </row>
    <row r="35" spans="1:101" x14ac:dyDescent="0.2">
      <c r="A35" s="137"/>
      <c r="H35" s="154"/>
      <c r="I35" s="154"/>
      <c r="J35" s="154"/>
      <c r="K35" s="151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5"/>
      <c r="CD35" s="155"/>
      <c r="CE35" s="231"/>
      <c r="CF35" s="231"/>
      <c r="CG35" s="232"/>
    </row>
    <row r="36" spans="1:101" x14ac:dyDescent="0.2">
      <c r="A36" s="175" t="str">
        <f>B36&amp;C36&amp;D36</f>
        <v>2017-18AUGUSTY55</v>
      </c>
      <c r="B36" s="165" t="s">
        <v>681</v>
      </c>
      <c r="C36" s="166" t="s">
        <v>682</v>
      </c>
      <c r="D36" s="166" t="s">
        <v>695</v>
      </c>
      <c r="E36" s="166" t="s">
        <v>823</v>
      </c>
      <c r="F36" s="176" t="str">
        <f t="shared" si="180"/>
        <v>Y55</v>
      </c>
      <c r="G36" s="166"/>
      <c r="H36" s="171">
        <f t="shared" ref="H36:J49" si="354">SUMIFS(H$97:H$10050,$B$97:$B$10050,$B36,$C$97:$C$10050,$C36,$D$97:$D$10050,$D36)</f>
        <v>78197</v>
      </c>
      <c r="I36" s="171">
        <f t="shared" si="354"/>
        <v>65196</v>
      </c>
      <c r="J36" s="171">
        <f t="shared" si="354"/>
        <v>330364</v>
      </c>
      <c r="K36" s="172">
        <f>IFERROR(J36/I36,"-")</f>
        <v>5.0672433891649797</v>
      </c>
      <c r="L36" s="171">
        <f>IFERROR(CH36/I36,"-")</f>
        <v>2</v>
      </c>
      <c r="M36" s="171">
        <f>IFERROR(CI36/I36,"-")</f>
        <v>37</v>
      </c>
      <c r="N36" s="171">
        <f>IFERROR(CJ36/I36,"-")</f>
        <v>105</v>
      </c>
      <c r="O36" s="171">
        <f t="shared" ref="O36:U49" si="355">SUMIFS(O$97:O$10050,$B$97:$B$10050,$B36,$C$97:$C$10050,$C36,$D$97:$D$10050,$D36)</f>
        <v>58813</v>
      </c>
      <c r="P36" s="171">
        <f t="shared" si="355"/>
        <v>4260</v>
      </c>
      <c r="Q36" s="171">
        <f t="shared" si="355"/>
        <v>2750</v>
      </c>
      <c r="R36" s="171">
        <f t="shared" si="355"/>
        <v>30513</v>
      </c>
      <c r="S36" s="171">
        <f t="shared" si="355"/>
        <v>13988</v>
      </c>
      <c r="T36" s="171">
        <f t="shared" si="355"/>
        <v>251</v>
      </c>
      <c r="U36" s="171">
        <f t="shared" si="355"/>
        <v>2043438</v>
      </c>
      <c r="V36" s="171">
        <f t="shared" si="23"/>
        <v>479.68028169014087</v>
      </c>
      <c r="W36" s="171">
        <f>IFERROR(CK36/P36,"-")</f>
        <v>845</v>
      </c>
      <c r="X36" s="171">
        <f t="shared" ref="X36:X49" si="356">SUMIFS(X$97:X$10050,$B$97:$B$10050,$B36,$C$97:$C$10050,$C36,$D$97:$D$10050,$D36)</f>
        <v>3120718</v>
      </c>
      <c r="Y36" s="171">
        <f t="shared" si="25"/>
        <v>1134.8065454545454</v>
      </c>
      <c r="Z36" s="171">
        <f>IFERROR(CL36/Q36,"-")</f>
        <v>2607</v>
      </c>
      <c r="AA36" s="171">
        <f t="shared" ref="AA36:AA49" si="357">SUMIFS(AA$97:AA$10050,$B$97:$B$10050,$B36,$C$97:$C$10050,$C36,$D$97:$D$10050,$D36)</f>
        <v>42873166</v>
      </c>
      <c r="AB36" s="171">
        <f t="shared" si="27"/>
        <v>1405.0786877724249</v>
      </c>
      <c r="AC36" s="171">
        <f>IFERROR(CM36/R36,"-")</f>
        <v>2986</v>
      </c>
      <c r="AD36" s="171">
        <f t="shared" ref="AD36:AD49" si="358">SUMIFS(AD$97:AD$10050,$B$97:$B$10050,$B36,$C$97:$C$10050,$C36,$D$97:$D$10050,$D36)</f>
        <v>51297861</v>
      </c>
      <c r="AE36" s="171">
        <f t="shared" si="205"/>
        <v>3667.2763082642264</v>
      </c>
      <c r="AF36" s="171">
        <f>IFERROR(CN36/S36,"-")</f>
        <v>8696</v>
      </c>
      <c r="AG36" s="171">
        <f t="shared" ref="AG36:AG49" si="359">SUMIFS(AG$97:AG$10050,$B$97:$B$10050,$B36,$C$97:$C$10050,$C36,$D$97:$D$10050,$D36)</f>
        <v>831404</v>
      </c>
      <c r="AH36" s="171">
        <f t="shared" si="207"/>
        <v>3312.3665338645419</v>
      </c>
      <c r="AI36" s="171">
        <f>IFERROR(CO36/T36,"-")</f>
        <v>8303</v>
      </c>
      <c r="AJ36" s="171">
        <f t="shared" ref="AJ36:AS49" si="360">SUMIFS(AJ$97:AJ$10050,$B$97:$B$10050,$B36,$C$97:$C$10050,$C36,$D$97:$D$10050,$D36)</f>
        <v>6083</v>
      </c>
      <c r="AK36" s="171">
        <f t="shared" si="360"/>
        <v>0</v>
      </c>
      <c r="AL36" s="171">
        <f t="shared" si="360"/>
        <v>2714</v>
      </c>
      <c r="AM36" s="171">
        <f t="shared" si="360"/>
        <v>7</v>
      </c>
      <c r="AN36" s="171">
        <f t="shared" si="360"/>
        <v>0</v>
      </c>
      <c r="AO36" s="171">
        <f t="shared" si="360"/>
        <v>3369</v>
      </c>
      <c r="AP36" s="171">
        <f t="shared" si="360"/>
        <v>13</v>
      </c>
      <c r="AQ36" s="171">
        <f t="shared" si="360"/>
        <v>36658</v>
      </c>
      <c r="AR36" s="171">
        <f t="shared" si="360"/>
        <v>761</v>
      </c>
      <c r="AS36" s="171">
        <f t="shared" si="360"/>
        <v>15311</v>
      </c>
      <c r="AT36" s="171">
        <f t="shared" ref="AT36:BF49" si="361">SUMIFS(AT$97:AT$10050,$B$97:$B$10050,$B36,$C$97:$C$10050,$C36,$D$97:$D$10050,$D36)</f>
        <v>52730</v>
      </c>
      <c r="AU36" s="172">
        <f t="shared" si="361"/>
        <v>7979</v>
      </c>
      <c r="AV36" s="172">
        <f t="shared" si="361"/>
        <v>6604</v>
      </c>
      <c r="AW36" s="172">
        <f t="shared" si="361"/>
        <v>5321</v>
      </c>
      <c r="AX36" s="172">
        <f t="shared" si="361"/>
        <v>4491</v>
      </c>
      <c r="AY36" s="172">
        <f t="shared" si="361"/>
        <v>38992</v>
      </c>
      <c r="AZ36" s="172">
        <f t="shared" si="361"/>
        <v>34260</v>
      </c>
      <c r="BA36" s="172">
        <f t="shared" si="361"/>
        <v>18479</v>
      </c>
      <c r="BB36" s="172">
        <f t="shared" si="361"/>
        <v>14916</v>
      </c>
      <c r="BC36" s="172">
        <f t="shared" si="361"/>
        <v>316</v>
      </c>
      <c r="BD36" s="172">
        <f t="shared" si="361"/>
        <v>261</v>
      </c>
      <c r="BE36" s="172">
        <f t="shared" si="361"/>
        <v>0</v>
      </c>
      <c r="BF36" s="172">
        <f t="shared" si="361"/>
        <v>0</v>
      </c>
      <c r="BG36" s="172" t="str">
        <f t="shared" si="209"/>
        <v>-</v>
      </c>
      <c r="BH36" s="172" t="str">
        <f>IFERROR(CP36/BE36,"-")</f>
        <v>-</v>
      </c>
      <c r="BI36" s="172">
        <f t="shared" ref="BI36:BJ49" si="362">SUMIFS(BI$97:BI$10050,$B$97:$B$10050,$B36,$C$97:$C$10050,$C36,$D$97:$D$10050,$D36)</f>
        <v>0</v>
      </c>
      <c r="BJ36" s="172">
        <f t="shared" si="362"/>
        <v>0</v>
      </c>
      <c r="BK36" s="172" t="str">
        <f t="shared" si="211"/>
        <v>-</v>
      </c>
      <c r="BL36" s="172" t="str">
        <f>IFERROR(CQ36/BI36,"-")</f>
        <v>-</v>
      </c>
      <c r="BM36" s="172">
        <f t="shared" ref="BM36:BR49" si="363">SUMIFS(BM$97:BM$10050,$B$97:$B$10050,$B36,$C$97:$C$10050,$C36,$D$97:$D$10050,$D36)</f>
        <v>0</v>
      </c>
      <c r="BN36" s="172">
        <f t="shared" si="363"/>
        <v>950</v>
      </c>
      <c r="BO36" s="172">
        <f t="shared" si="363"/>
        <v>1061</v>
      </c>
      <c r="BP36" s="172">
        <f t="shared" si="363"/>
        <v>8</v>
      </c>
      <c r="BQ36" s="172">
        <f t="shared" si="363"/>
        <v>1699</v>
      </c>
      <c r="BR36" s="172">
        <f t="shared" si="363"/>
        <v>5110633</v>
      </c>
      <c r="BS36" s="172">
        <f t="shared" si="37"/>
        <v>5379.6136842105261</v>
      </c>
      <c r="BT36" s="172">
        <f>IFERROR(CR36/BN36,"-")</f>
        <v>10208</v>
      </c>
      <c r="BU36" s="172">
        <f t="shared" ref="BU36:BU49" si="364">SUMIFS(BU$97:BU$10050,$B$97:$B$10050,$B36,$C$97:$C$10050,$C36,$D$97:$D$10050,$D36)</f>
        <v>8059250</v>
      </c>
      <c r="BV36" s="172">
        <f t="shared" si="214"/>
        <v>7595.9000942507073</v>
      </c>
      <c r="BW36" s="172">
        <f>IFERROR(CS36/BO36,"-")</f>
        <v>13348</v>
      </c>
      <c r="BX36" s="172">
        <f t="shared" ref="BX36:BX49" si="365">SUMIFS(BX$97:BX$10050,$B$97:$B$10050,$B36,$C$97:$C$10050,$C36,$D$97:$D$10050,$D36)</f>
        <v>91873</v>
      </c>
      <c r="BY36" s="172">
        <f t="shared" si="216"/>
        <v>11484.125</v>
      </c>
      <c r="BZ36" s="172">
        <f>IFERROR(CT36/BP36,"-")</f>
        <v>14577</v>
      </c>
      <c r="CA36" s="172">
        <f t="shared" ref="CA36:CA49" si="366">SUMIFS(CA$97:CA$10050,$B$97:$B$10050,$B36,$C$97:$C$10050,$C36,$D$97:$D$10050,$D36)</f>
        <v>20475613</v>
      </c>
      <c r="CB36" s="172">
        <f t="shared" si="43"/>
        <v>12051.567392583873</v>
      </c>
      <c r="CC36" s="173">
        <f>IFERROR(CU36/BQ36,"-")</f>
        <v>21964</v>
      </c>
      <c r="CD36" s="173">
        <f t="shared" ref="CD36:CD44" si="367">MONTH(1&amp;C36)</f>
        <v>8</v>
      </c>
      <c r="CE36" s="227">
        <f>LEFT($B36,4)+IF(CD36&lt;4,1,0)</f>
        <v>2017</v>
      </c>
      <c r="CF36" s="228">
        <f>DATE($CE36,$CD36,1)</f>
        <v>42948</v>
      </c>
      <c r="CG36" s="229">
        <f>DAY(DATE($CE36,$CD36+1,1)-1)</f>
        <v>31</v>
      </c>
      <c r="CH36" s="173">
        <f t="shared" ref="CH36:CU49" si="368">SUMIFS(CH$97:CH$10050,$B$97:$B$10050,$B36,$C$97:$C$10050,$C36,$D$97:$D$10050,$D36)</f>
        <v>130392</v>
      </c>
      <c r="CI36" s="173">
        <f t="shared" si="368"/>
        <v>2412252</v>
      </c>
      <c r="CJ36" s="173">
        <f t="shared" si="368"/>
        <v>6845580</v>
      </c>
      <c r="CK36" s="173">
        <f t="shared" si="368"/>
        <v>3599700</v>
      </c>
      <c r="CL36" s="173">
        <f t="shared" si="368"/>
        <v>7169250</v>
      </c>
      <c r="CM36" s="173">
        <f t="shared" si="368"/>
        <v>91111818</v>
      </c>
      <c r="CN36" s="173">
        <f t="shared" si="368"/>
        <v>121639648</v>
      </c>
      <c r="CO36" s="173">
        <f t="shared" si="368"/>
        <v>2084053</v>
      </c>
      <c r="CP36" s="173">
        <f t="shared" si="368"/>
        <v>0</v>
      </c>
      <c r="CQ36" s="173">
        <f t="shared" si="368"/>
        <v>0</v>
      </c>
      <c r="CR36" s="173">
        <f t="shared" si="368"/>
        <v>9697600</v>
      </c>
      <c r="CS36" s="173">
        <f t="shared" si="368"/>
        <v>14162228</v>
      </c>
      <c r="CT36" s="173">
        <f t="shared" si="368"/>
        <v>116616</v>
      </c>
      <c r="CU36" s="173">
        <f t="shared" si="368"/>
        <v>37316836</v>
      </c>
      <c r="CV36" s="230"/>
      <c r="CW36" s="141"/>
    </row>
    <row r="37" spans="1:101" x14ac:dyDescent="0.2">
      <c r="A37" s="152" t="str">
        <f t="shared" ref="A37:A41" si="369">B37&amp;C37&amp;D37</f>
        <v>2017-18SEPTEMBERY55</v>
      </c>
      <c r="B37" s="114" t="str">
        <f t="shared" ref="B37:B48" si="370">IF($C37="April",LEFT($B36,4)+1&amp;"-"&amp;RIGHT($B36,2)+1,$B36)</f>
        <v>2017-18</v>
      </c>
      <c r="C37" s="35" t="s">
        <v>708</v>
      </c>
      <c r="D37" s="153" t="str">
        <f>D36</f>
        <v>Y55</v>
      </c>
      <c r="E37" s="153" t="str">
        <f>E36</f>
        <v>ME</v>
      </c>
      <c r="F37" s="153" t="str">
        <f t="shared" si="180"/>
        <v>Y55</v>
      </c>
      <c r="H37" s="154">
        <f t="shared" si="354"/>
        <v>165170</v>
      </c>
      <c r="I37" s="154">
        <f t="shared" si="354"/>
        <v>128296</v>
      </c>
      <c r="J37" s="154">
        <f t="shared" si="354"/>
        <v>444624</v>
      </c>
      <c r="K37" s="151">
        <f t="shared" ref="K37:K41" si="371">IFERROR(J37/I37,"-")</f>
        <v>3.4656107750826215</v>
      </c>
      <c r="L37" s="154">
        <f t="shared" ref="L37:L48" si="372">IFERROR(CH37/I37,"-")</f>
        <v>1.5257217684105506</v>
      </c>
      <c r="M37" s="154">
        <f t="shared" ref="M37:M48" si="373">IFERROR(CI37/I37,"-")</f>
        <v>19.102887073642201</v>
      </c>
      <c r="N37" s="154">
        <f t="shared" ref="N37:N48" si="374">IFERROR(CJ37/I37,"-")</f>
        <v>59.720209515495419</v>
      </c>
      <c r="O37" s="154">
        <f t="shared" si="355"/>
        <v>124303</v>
      </c>
      <c r="P37" s="154">
        <f t="shared" si="355"/>
        <v>9506</v>
      </c>
      <c r="Q37" s="154">
        <f t="shared" si="355"/>
        <v>6296</v>
      </c>
      <c r="R37" s="154">
        <f t="shared" si="355"/>
        <v>59072</v>
      </c>
      <c r="S37" s="154">
        <f t="shared" si="355"/>
        <v>39779</v>
      </c>
      <c r="T37" s="154">
        <f t="shared" si="355"/>
        <v>1979</v>
      </c>
      <c r="U37" s="154">
        <f t="shared" si="355"/>
        <v>4303301</v>
      </c>
      <c r="V37" s="154">
        <f t="shared" si="23"/>
        <v>452.69314117399534</v>
      </c>
      <c r="W37" s="154">
        <f t="shared" ref="W37:W48" si="375">IFERROR(CK37/P37,"-")</f>
        <v>796.98821796759944</v>
      </c>
      <c r="X37" s="154">
        <f t="shared" si="356"/>
        <v>5217148</v>
      </c>
      <c r="Y37" s="154">
        <f t="shared" si="25"/>
        <v>828.64485387547654</v>
      </c>
      <c r="Z37" s="154">
        <f t="shared" ref="Z37:Z48" si="376">IFERROR(CL37/Q37,"-")</f>
        <v>1795.8818297331638</v>
      </c>
      <c r="AA37" s="154">
        <f t="shared" si="357"/>
        <v>70319089</v>
      </c>
      <c r="AB37" s="154">
        <f t="shared" si="27"/>
        <v>1190.3962791170097</v>
      </c>
      <c r="AC37" s="154">
        <f t="shared" ref="AC37:AC48" si="377">IFERROR(CM37/R37,"-")</f>
        <v>2414.6795774647885</v>
      </c>
      <c r="AD37" s="154">
        <f t="shared" si="358"/>
        <v>113522600</v>
      </c>
      <c r="AE37" s="154">
        <f t="shared" si="205"/>
        <v>2853.832424143392</v>
      </c>
      <c r="AF37" s="154">
        <f t="shared" ref="AF37:AF48" si="378">IFERROR(CN37/S37,"-")</f>
        <v>6705.9698081902516</v>
      </c>
      <c r="AG37" s="154">
        <f t="shared" si="359"/>
        <v>7002002</v>
      </c>
      <c r="AH37" s="154">
        <f t="shared" si="207"/>
        <v>3538.1515917129864</v>
      </c>
      <c r="AI37" s="154">
        <f t="shared" ref="AI37:AI48" si="379">IFERROR(CO37/T37,"-")</f>
        <v>9092.7594744820617</v>
      </c>
      <c r="AJ37" s="154">
        <f t="shared" si="360"/>
        <v>8424</v>
      </c>
      <c r="AK37" s="154">
        <f t="shared" si="360"/>
        <v>423</v>
      </c>
      <c r="AL37" s="154">
        <f t="shared" si="360"/>
        <v>2412</v>
      </c>
      <c r="AM37" s="154">
        <f t="shared" si="360"/>
        <v>112</v>
      </c>
      <c r="AN37" s="154">
        <f t="shared" si="360"/>
        <v>426</v>
      </c>
      <c r="AO37" s="154">
        <f t="shared" si="360"/>
        <v>5163</v>
      </c>
      <c r="AP37" s="154">
        <f t="shared" si="360"/>
        <v>1359</v>
      </c>
      <c r="AQ37" s="154">
        <f t="shared" si="360"/>
        <v>74372</v>
      </c>
      <c r="AR37" s="154">
        <f t="shared" si="360"/>
        <v>3169</v>
      </c>
      <c r="AS37" s="154">
        <f t="shared" si="360"/>
        <v>38338</v>
      </c>
      <c r="AT37" s="154">
        <f t="shared" si="361"/>
        <v>115879</v>
      </c>
      <c r="AU37" s="151">
        <f t="shared" si="361"/>
        <v>17371</v>
      </c>
      <c r="AV37" s="151">
        <f t="shared" si="361"/>
        <v>13670</v>
      </c>
      <c r="AW37" s="151">
        <f t="shared" si="361"/>
        <v>11581</v>
      </c>
      <c r="AX37" s="151">
        <f t="shared" si="361"/>
        <v>9290</v>
      </c>
      <c r="AY37" s="151">
        <f t="shared" si="361"/>
        <v>76339</v>
      </c>
      <c r="AZ37" s="151">
        <f t="shared" si="361"/>
        <v>64992</v>
      </c>
      <c r="BA37" s="151">
        <f t="shared" si="361"/>
        <v>62743</v>
      </c>
      <c r="BB37" s="151">
        <f t="shared" si="361"/>
        <v>42304</v>
      </c>
      <c r="BC37" s="151">
        <f t="shared" si="361"/>
        <v>4140</v>
      </c>
      <c r="BD37" s="151">
        <f t="shared" si="361"/>
        <v>2106</v>
      </c>
      <c r="BE37" s="151">
        <f t="shared" si="361"/>
        <v>0</v>
      </c>
      <c r="BF37" s="151">
        <f t="shared" si="361"/>
        <v>0</v>
      </c>
      <c r="BG37" s="151" t="str">
        <f t="shared" si="209"/>
        <v>-</v>
      </c>
      <c r="BH37" s="151" t="str">
        <f t="shared" ref="BH37:BH48" si="380">IFERROR(CP37/BE37,"-")</f>
        <v>-</v>
      </c>
      <c r="BI37" s="151">
        <f t="shared" si="362"/>
        <v>3810</v>
      </c>
      <c r="BJ37" s="151">
        <f t="shared" si="362"/>
        <v>213928</v>
      </c>
      <c r="BK37" s="151">
        <f t="shared" si="211"/>
        <v>56.149081364829399</v>
      </c>
      <c r="BL37" s="151">
        <f t="shared" ref="BL37:BL48" si="381">IFERROR(CQ37/BI37,"-")</f>
        <v>74</v>
      </c>
      <c r="BM37" s="151">
        <f t="shared" si="363"/>
        <v>198</v>
      </c>
      <c r="BN37" s="151">
        <f t="shared" si="363"/>
        <v>626</v>
      </c>
      <c r="BO37" s="151">
        <f t="shared" si="363"/>
        <v>1732</v>
      </c>
      <c r="BP37" s="151">
        <f t="shared" si="363"/>
        <v>4</v>
      </c>
      <c r="BQ37" s="151">
        <f t="shared" si="363"/>
        <v>2983</v>
      </c>
      <c r="BR37" s="151">
        <f t="shared" si="363"/>
        <v>4131250</v>
      </c>
      <c r="BS37" s="151">
        <f t="shared" si="37"/>
        <v>6599.4408945686901</v>
      </c>
      <c r="BT37" s="151">
        <f t="shared" ref="BT37:BT48" si="382">IFERROR(CR37/BN37,"-")</f>
        <v>12190.806709265176</v>
      </c>
      <c r="BU37" s="151">
        <f t="shared" si="364"/>
        <v>11911657</v>
      </c>
      <c r="BV37" s="151">
        <f t="shared" si="214"/>
        <v>6877.4001154734415</v>
      </c>
      <c r="BW37" s="151">
        <f t="shared" ref="BW37:BW48" si="383">IFERROR(CS37/BO37,"-")</f>
        <v>14036.072748267898</v>
      </c>
      <c r="BX37" s="151">
        <f t="shared" si="365"/>
        <v>26457</v>
      </c>
      <c r="BY37" s="151">
        <f t="shared" si="216"/>
        <v>6614.25</v>
      </c>
      <c r="BZ37" s="151">
        <f t="shared" ref="BZ37:BZ48" si="384">IFERROR(CT37/BP37,"-")</f>
        <v>15747</v>
      </c>
      <c r="CA37" s="151">
        <f t="shared" si="366"/>
        <v>35602826</v>
      </c>
      <c r="CB37" s="151">
        <f t="shared" si="43"/>
        <v>11935.241702983574</v>
      </c>
      <c r="CC37" s="155">
        <f t="shared" ref="CC37:CC48" si="385">IFERROR(CU37/BQ37,"-")</f>
        <v>23056.216895742542</v>
      </c>
      <c r="CD37" s="155">
        <f t="shared" si="367"/>
        <v>9</v>
      </c>
      <c r="CE37" s="227">
        <f t="shared" ref="CE37:CE46" si="386">LEFT($B37,4)+IF(CD37&lt;4,1,0)</f>
        <v>2017</v>
      </c>
      <c r="CF37" s="228">
        <f t="shared" ref="CF37:CF46" si="387">DATE(LEFT($B37,4)+IF(CD37&lt;4,1,0),CD37,1)</f>
        <v>42979</v>
      </c>
      <c r="CG37" s="229">
        <f t="shared" ref="CG37:CG46" si="388">DAY(DATE(LEFT($B37,4)+IF(CD37&lt;4,1,0),$CD37+1,1)-1)</f>
        <v>30</v>
      </c>
      <c r="CH37" s="155">
        <f t="shared" si="368"/>
        <v>195744</v>
      </c>
      <c r="CI37" s="155">
        <f t="shared" si="368"/>
        <v>2450824</v>
      </c>
      <c r="CJ37" s="155">
        <f t="shared" si="368"/>
        <v>7661864</v>
      </c>
      <c r="CK37" s="155">
        <f t="shared" si="368"/>
        <v>7576170</v>
      </c>
      <c r="CL37" s="155">
        <f t="shared" si="368"/>
        <v>11306872</v>
      </c>
      <c r="CM37" s="155">
        <f t="shared" si="368"/>
        <v>142639952</v>
      </c>
      <c r="CN37" s="155">
        <f t="shared" si="368"/>
        <v>266756773</v>
      </c>
      <c r="CO37" s="155">
        <f t="shared" si="368"/>
        <v>17994571</v>
      </c>
      <c r="CP37" s="155">
        <f t="shared" si="368"/>
        <v>0</v>
      </c>
      <c r="CQ37" s="155">
        <f t="shared" si="368"/>
        <v>281940</v>
      </c>
      <c r="CR37" s="155">
        <f t="shared" si="368"/>
        <v>7631445</v>
      </c>
      <c r="CS37" s="155">
        <f t="shared" si="368"/>
        <v>24310478</v>
      </c>
      <c r="CT37" s="155">
        <f t="shared" si="368"/>
        <v>62988</v>
      </c>
      <c r="CU37" s="155">
        <f t="shared" si="368"/>
        <v>68776695</v>
      </c>
      <c r="CV37" s="230"/>
      <c r="CW37" s="141"/>
    </row>
    <row r="38" spans="1:101" x14ac:dyDescent="0.2">
      <c r="A38" s="152" t="str">
        <f t="shared" si="369"/>
        <v>2017-18OCTOBERY55</v>
      </c>
      <c r="B38" s="114" t="str">
        <f t="shared" si="370"/>
        <v>2017-18</v>
      </c>
      <c r="C38" s="35" t="s">
        <v>771</v>
      </c>
      <c r="D38" s="153" t="str">
        <f t="shared" ref="D38:E49" si="389">D37</f>
        <v>Y55</v>
      </c>
      <c r="E38" s="153" t="str">
        <f t="shared" si="389"/>
        <v>ME</v>
      </c>
      <c r="F38" s="153" t="str">
        <f t="shared" si="180"/>
        <v>Y55</v>
      </c>
      <c r="H38" s="154">
        <f t="shared" si="354"/>
        <v>191292</v>
      </c>
      <c r="I38" s="154">
        <f t="shared" si="354"/>
        <v>147129</v>
      </c>
      <c r="J38" s="154">
        <f t="shared" si="354"/>
        <v>496323</v>
      </c>
      <c r="K38" s="151">
        <f t="shared" si="371"/>
        <v>3.3733866199049816</v>
      </c>
      <c r="L38" s="154">
        <f t="shared" si="372"/>
        <v>1.4695063515690312</v>
      </c>
      <c r="M38" s="154">
        <f t="shared" si="373"/>
        <v>17.573088921966438</v>
      </c>
      <c r="N38" s="154">
        <f t="shared" si="374"/>
        <v>59.310747711192221</v>
      </c>
      <c r="O38" s="154">
        <f t="shared" si="355"/>
        <v>145503</v>
      </c>
      <c r="P38" s="154">
        <f t="shared" si="355"/>
        <v>11319</v>
      </c>
      <c r="Q38" s="154">
        <f t="shared" si="355"/>
        <v>7436</v>
      </c>
      <c r="R38" s="154">
        <f t="shared" si="355"/>
        <v>69245</v>
      </c>
      <c r="S38" s="154">
        <f t="shared" si="355"/>
        <v>48574</v>
      </c>
      <c r="T38" s="154">
        <f t="shared" si="355"/>
        <v>2567</v>
      </c>
      <c r="U38" s="154">
        <f t="shared" si="355"/>
        <v>5014904</v>
      </c>
      <c r="V38" s="154">
        <f t="shared" si="23"/>
        <v>443.05185970492096</v>
      </c>
      <c r="W38" s="154">
        <f t="shared" si="375"/>
        <v>765.73760932944606</v>
      </c>
      <c r="X38" s="154">
        <f t="shared" si="356"/>
        <v>6148955</v>
      </c>
      <c r="Y38" s="154">
        <f t="shared" si="25"/>
        <v>826.9170252824099</v>
      </c>
      <c r="Z38" s="154">
        <f t="shared" si="376"/>
        <v>1752.3604088219472</v>
      </c>
      <c r="AA38" s="154">
        <f t="shared" si="357"/>
        <v>82703286</v>
      </c>
      <c r="AB38" s="154">
        <f t="shared" si="27"/>
        <v>1194.3575131778468</v>
      </c>
      <c r="AC38" s="154">
        <f t="shared" si="377"/>
        <v>2443.8811899776156</v>
      </c>
      <c r="AD38" s="154">
        <f t="shared" si="358"/>
        <v>125591515</v>
      </c>
      <c r="AE38" s="154">
        <f t="shared" si="205"/>
        <v>2585.5707786058383</v>
      </c>
      <c r="AF38" s="154">
        <f t="shared" si="378"/>
        <v>6050.3205418536663</v>
      </c>
      <c r="AG38" s="154">
        <f t="shared" si="359"/>
        <v>7980546</v>
      </c>
      <c r="AH38" s="154">
        <f t="shared" si="207"/>
        <v>3108.8998831320609</v>
      </c>
      <c r="AI38" s="154">
        <f t="shared" si="379"/>
        <v>8450.9010518114537</v>
      </c>
      <c r="AJ38" s="154">
        <f t="shared" si="360"/>
        <v>7444</v>
      </c>
      <c r="AK38" s="154">
        <f t="shared" si="360"/>
        <v>1312</v>
      </c>
      <c r="AL38" s="154">
        <f t="shared" si="360"/>
        <v>1438</v>
      </c>
      <c r="AM38" s="154">
        <f t="shared" si="360"/>
        <v>14</v>
      </c>
      <c r="AN38" s="154">
        <f t="shared" si="360"/>
        <v>904</v>
      </c>
      <c r="AO38" s="154">
        <f t="shared" si="360"/>
        <v>3790</v>
      </c>
      <c r="AP38" s="154">
        <f t="shared" si="360"/>
        <v>2026</v>
      </c>
      <c r="AQ38" s="154">
        <f t="shared" si="360"/>
        <v>87540</v>
      </c>
      <c r="AR38" s="154">
        <f t="shared" si="360"/>
        <v>3914</v>
      </c>
      <c r="AS38" s="154">
        <f t="shared" si="360"/>
        <v>46605</v>
      </c>
      <c r="AT38" s="154">
        <f t="shared" si="361"/>
        <v>138059</v>
      </c>
      <c r="AU38" s="151">
        <f t="shared" si="361"/>
        <v>20536</v>
      </c>
      <c r="AV38" s="151">
        <f t="shared" si="361"/>
        <v>16021</v>
      </c>
      <c r="AW38" s="151">
        <f t="shared" si="361"/>
        <v>13642</v>
      </c>
      <c r="AX38" s="151">
        <f t="shared" si="361"/>
        <v>10841</v>
      </c>
      <c r="AY38" s="151">
        <f t="shared" si="361"/>
        <v>89709</v>
      </c>
      <c r="AZ38" s="151">
        <f t="shared" si="361"/>
        <v>76499</v>
      </c>
      <c r="BA38" s="151">
        <f t="shared" si="361"/>
        <v>75729</v>
      </c>
      <c r="BB38" s="151">
        <f t="shared" si="361"/>
        <v>51619</v>
      </c>
      <c r="BC38" s="151">
        <f t="shared" si="361"/>
        <v>5626</v>
      </c>
      <c r="BD38" s="151">
        <f t="shared" si="361"/>
        <v>2706</v>
      </c>
      <c r="BE38" s="151">
        <f t="shared" si="361"/>
        <v>22</v>
      </c>
      <c r="BF38" s="151">
        <f t="shared" si="361"/>
        <v>3801</v>
      </c>
      <c r="BG38" s="151">
        <f t="shared" si="209"/>
        <v>172.77272727272728</v>
      </c>
      <c r="BH38" s="151">
        <f t="shared" si="380"/>
        <v>294</v>
      </c>
      <c r="BI38" s="151">
        <f t="shared" si="362"/>
        <v>6138</v>
      </c>
      <c r="BJ38" s="151">
        <f t="shared" si="362"/>
        <v>268549</v>
      </c>
      <c r="BK38" s="151">
        <f t="shared" si="211"/>
        <v>43.751873574454223</v>
      </c>
      <c r="BL38" s="151">
        <f t="shared" si="381"/>
        <v>59.840013033561419</v>
      </c>
      <c r="BM38" s="151">
        <f t="shared" si="363"/>
        <v>272</v>
      </c>
      <c r="BN38" s="151">
        <f t="shared" si="363"/>
        <v>552</v>
      </c>
      <c r="BO38" s="151">
        <f t="shared" si="363"/>
        <v>2169</v>
      </c>
      <c r="BP38" s="151">
        <f t="shared" si="363"/>
        <v>3</v>
      </c>
      <c r="BQ38" s="151">
        <f t="shared" si="363"/>
        <v>3357</v>
      </c>
      <c r="BR38" s="151">
        <f t="shared" si="363"/>
        <v>3851701</v>
      </c>
      <c r="BS38" s="151">
        <f t="shared" si="37"/>
        <v>6977.719202898551</v>
      </c>
      <c r="BT38" s="151">
        <f t="shared" si="382"/>
        <v>13316</v>
      </c>
      <c r="BU38" s="151">
        <f t="shared" si="364"/>
        <v>12767254</v>
      </c>
      <c r="BV38" s="151">
        <f t="shared" si="214"/>
        <v>5886.2397418165056</v>
      </c>
      <c r="BW38" s="151">
        <f t="shared" si="383"/>
        <v>12205.74458275703</v>
      </c>
      <c r="BX38" s="151">
        <f t="shared" si="365"/>
        <v>48214</v>
      </c>
      <c r="BY38" s="151">
        <f t="shared" si="216"/>
        <v>16071.333333333334</v>
      </c>
      <c r="BZ38" s="151">
        <f t="shared" si="384"/>
        <v>19713</v>
      </c>
      <c r="CA38" s="151">
        <f t="shared" si="366"/>
        <v>38228425</v>
      </c>
      <c r="CB38" s="151">
        <f t="shared" si="43"/>
        <v>11387.675007447126</v>
      </c>
      <c r="CC38" s="155">
        <f t="shared" si="385"/>
        <v>21124.029788501637</v>
      </c>
      <c r="CD38" s="155">
        <f t="shared" si="367"/>
        <v>10</v>
      </c>
      <c r="CE38" s="227">
        <f t="shared" si="386"/>
        <v>2017</v>
      </c>
      <c r="CF38" s="228">
        <f t="shared" si="387"/>
        <v>43009</v>
      </c>
      <c r="CG38" s="229">
        <f t="shared" si="388"/>
        <v>31</v>
      </c>
      <c r="CH38" s="155">
        <f t="shared" si="368"/>
        <v>216207</v>
      </c>
      <c r="CI38" s="155">
        <f t="shared" si="368"/>
        <v>2585511</v>
      </c>
      <c r="CJ38" s="155">
        <f t="shared" si="368"/>
        <v>8726331</v>
      </c>
      <c r="CK38" s="155">
        <f t="shared" si="368"/>
        <v>8667384</v>
      </c>
      <c r="CL38" s="155">
        <f t="shared" si="368"/>
        <v>13030552</v>
      </c>
      <c r="CM38" s="155">
        <f t="shared" si="368"/>
        <v>169226553</v>
      </c>
      <c r="CN38" s="155">
        <f t="shared" si="368"/>
        <v>293888270</v>
      </c>
      <c r="CO38" s="155">
        <f t="shared" si="368"/>
        <v>21693463</v>
      </c>
      <c r="CP38" s="155">
        <f t="shared" si="368"/>
        <v>6468</v>
      </c>
      <c r="CQ38" s="155">
        <f t="shared" si="368"/>
        <v>367298</v>
      </c>
      <c r="CR38" s="155">
        <f t="shared" si="368"/>
        <v>7350432</v>
      </c>
      <c r="CS38" s="155">
        <f t="shared" si="368"/>
        <v>26474260</v>
      </c>
      <c r="CT38" s="155">
        <f t="shared" si="368"/>
        <v>59139</v>
      </c>
      <c r="CU38" s="155">
        <f t="shared" si="368"/>
        <v>70913368</v>
      </c>
      <c r="CV38" s="230"/>
      <c r="CW38" s="141"/>
    </row>
    <row r="39" spans="1:101" x14ac:dyDescent="0.2">
      <c r="A39" s="152" t="str">
        <f t="shared" si="369"/>
        <v>2017-18NOVEMBERY55</v>
      </c>
      <c r="B39" s="114" t="str">
        <f t="shared" si="370"/>
        <v>2017-18</v>
      </c>
      <c r="C39" s="35" t="s">
        <v>777</v>
      </c>
      <c r="D39" s="153" t="str">
        <f t="shared" si="389"/>
        <v>Y55</v>
      </c>
      <c r="E39" s="153" t="str">
        <f t="shared" si="389"/>
        <v>ME</v>
      </c>
      <c r="F39" s="153" t="str">
        <f t="shared" si="180"/>
        <v>Y55</v>
      </c>
      <c r="H39" s="154">
        <f t="shared" si="354"/>
        <v>287872</v>
      </c>
      <c r="I39" s="154">
        <f t="shared" si="354"/>
        <v>212397</v>
      </c>
      <c r="J39" s="154">
        <f t="shared" si="354"/>
        <v>1092849</v>
      </c>
      <c r="K39" s="151">
        <f t="shared" si="371"/>
        <v>5.1453127869037703</v>
      </c>
      <c r="L39" s="154">
        <f t="shared" si="372"/>
        <v>1.3221184856659933</v>
      </c>
      <c r="M39" s="154">
        <f t="shared" si="373"/>
        <v>29.85030862017825</v>
      </c>
      <c r="N39" s="154">
        <f t="shared" si="374"/>
        <v>76.040880991727761</v>
      </c>
      <c r="O39" s="154">
        <f t="shared" si="355"/>
        <v>213906</v>
      </c>
      <c r="P39" s="154">
        <f t="shared" si="355"/>
        <v>18731</v>
      </c>
      <c r="Q39" s="154">
        <f t="shared" si="355"/>
        <v>12552</v>
      </c>
      <c r="R39" s="154">
        <f t="shared" si="355"/>
        <v>105644</v>
      </c>
      <c r="S39" s="154">
        <f t="shared" si="355"/>
        <v>59778</v>
      </c>
      <c r="T39" s="154">
        <f t="shared" si="355"/>
        <v>7852</v>
      </c>
      <c r="U39" s="154">
        <f t="shared" si="355"/>
        <v>8955683</v>
      </c>
      <c r="V39" s="154">
        <f t="shared" si="23"/>
        <v>478.1209225348353</v>
      </c>
      <c r="W39" s="154">
        <f t="shared" si="375"/>
        <v>851.77678714430624</v>
      </c>
      <c r="X39" s="154">
        <f t="shared" si="356"/>
        <v>10939876</v>
      </c>
      <c r="Y39" s="154">
        <f t="shared" si="25"/>
        <v>871.56437221159979</v>
      </c>
      <c r="Z39" s="154">
        <f t="shared" si="376"/>
        <v>1802.1762268961122</v>
      </c>
      <c r="AA39" s="154">
        <f t="shared" si="357"/>
        <v>145957308</v>
      </c>
      <c r="AB39" s="154">
        <f t="shared" si="27"/>
        <v>1381.5958123509145</v>
      </c>
      <c r="AC39" s="154">
        <f t="shared" si="377"/>
        <v>2814.4103214569686</v>
      </c>
      <c r="AD39" s="154">
        <f t="shared" si="358"/>
        <v>181134088</v>
      </c>
      <c r="AE39" s="154">
        <f t="shared" si="205"/>
        <v>3030.1128843387201</v>
      </c>
      <c r="AF39" s="154">
        <f t="shared" si="378"/>
        <v>7165.7662685268824</v>
      </c>
      <c r="AG39" s="154">
        <f t="shared" si="359"/>
        <v>38545876</v>
      </c>
      <c r="AH39" s="154">
        <f t="shared" si="207"/>
        <v>4909.0519612837497</v>
      </c>
      <c r="AI39" s="154">
        <f t="shared" si="379"/>
        <v>12035.718543046358</v>
      </c>
      <c r="AJ39" s="154">
        <f t="shared" si="360"/>
        <v>13020</v>
      </c>
      <c r="AK39" s="154">
        <f t="shared" si="360"/>
        <v>1463</v>
      </c>
      <c r="AL39" s="154">
        <f t="shared" si="360"/>
        <v>4706</v>
      </c>
      <c r="AM39" s="154">
        <f t="shared" si="360"/>
        <v>282</v>
      </c>
      <c r="AN39" s="154">
        <f t="shared" si="360"/>
        <v>854</v>
      </c>
      <c r="AO39" s="154">
        <f t="shared" si="360"/>
        <v>5997</v>
      </c>
      <c r="AP39" s="154">
        <f t="shared" si="360"/>
        <v>7042</v>
      </c>
      <c r="AQ39" s="154">
        <f t="shared" si="360"/>
        <v>126361</v>
      </c>
      <c r="AR39" s="154">
        <f t="shared" si="360"/>
        <v>7218</v>
      </c>
      <c r="AS39" s="154">
        <f t="shared" si="360"/>
        <v>67307</v>
      </c>
      <c r="AT39" s="154">
        <f t="shared" si="361"/>
        <v>200886</v>
      </c>
      <c r="AU39" s="151">
        <f t="shared" si="361"/>
        <v>36685</v>
      </c>
      <c r="AV39" s="151">
        <f t="shared" si="361"/>
        <v>27830</v>
      </c>
      <c r="AW39" s="151">
        <f t="shared" si="361"/>
        <v>19738</v>
      </c>
      <c r="AX39" s="151">
        <f t="shared" si="361"/>
        <v>16467</v>
      </c>
      <c r="AY39" s="151">
        <f t="shared" si="361"/>
        <v>147347</v>
      </c>
      <c r="AZ39" s="151">
        <f t="shared" si="361"/>
        <v>118268</v>
      </c>
      <c r="BA39" s="151">
        <f t="shared" si="361"/>
        <v>98311</v>
      </c>
      <c r="BB39" s="151">
        <f t="shared" si="361"/>
        <v>64081</v>
      </c>
      <c r="BC39" s="151">
        <f t="shared" si="361"/>
        <v>16156</v>
      </c>
      <c r="BD39" s="151">
        <f t="shared" si="361"/>
        <v>8350</v>
      </c>
      <c r="BE39" s="151">
        <f t="shared" si="361"/>
        <v>837</v>
      </c>
      <c r="BF39" s="151">
        <f t="shared" si="361"/>
        <v>218450</v>
      </c>
      <c r="BG39" s="151">
        <f t="shared" si="209"/>
        <v>260.99163679808839</v>
      </c>
      <c r="BH39" s="151">
        <f t="shared" si="380"/>
        <v>445.13261648745521</v>
      </c>
      <c r="BI39" s="151">
        <f t="shared" si="362"/>
        <v>13293</v>
      </c>
      <c r="BJ39" s="151">
        <f t="shared" si="362"/>
        <v>667291</v>
      </c>
      <c r="BK39" s="151">
        <f t="shared" si="211"/>
        <v>50.198675994884525</v>
      </c>
      <c r="BL39" s="151">
        <f t="shared" si="381"/>
        <v>65.868652674339884</v>
      </c>
      <c r="BM39" s="151">
        <f t="shared" si="363"/>
        <v>287</v>
      </c>
      <c r="BN39" s="151">
        <f t="shared" si="363"/>
        <v>1530</v>
      </c>
      <c r="BO39" s="151">
        <f t="shared" si="363"/>
        <v>2673</v>
      </c>
      <c r="BP39" s="151">
        <f t="shared" si="363"/>
        <v>98</v>
      </c>
      <c r="BQ39" s="151">
        <f t="shared" si="363"/>
        <v>4293</v>
      </c>
      <c r="BR39" s="151">
        <f t="shared" si="363"/>
        <v>13534245</v>
      </c>
      <c r="BS39" s="151">
        <f t="shared" si="37"/>
        <v>8845.9117647058829</v>
      </c>
      <c r="BT39" s="151">
        <f t="shared" si="382"/>
        <v>19977.178431372547</v>
      </c>
      <c r="BU39" s="151">
        <f t="shared" si="364"/>
        <v>21973879</v>
      </c>
      <c r="BV39" s="151">
        <f t="shared" si="214"/>
        <v>8220.68050879162</v>
      </c>
      <c r="BW39" s="151">
        <f t="shared" si="383"/>
        <v>18014.205013093902</v>
      </c>
      <c r="BX39" s="151">
        <f t="shared" si="365"/>
        <v>1461152</v>
      </c>
      <c r="BY39" s="151">
        <f t="shared" si="216"/>
        <v>14909.714285714286</v>
      </c>
      <c r="BZ39" s="151">
        <f t="shared" si="384"/>
        <v>28373.857142857141</v>
      </c>
      <c r="CA39" s="151">
        <f t="shared" si="366"/>
        <v>57782148</v>
      </c>
      <c r="CB39" s="151">
        <f t="shared" si="43"/>
        <v>13459.619846261356</v>
      </c>
      <c r="CC39" s="155">
        <f t="shared" si="385"/>
        <v>26104.238294898671</v>
      </c>
      <c r="CD39" s="155">
        <f t="shared" si="367"/>
        <v>11</v>
      </c>
      <c r="CE39" s="227">
        <f t="shared" si="386"/>
        <v>2017</v>
      </c>
      <c r="CF39" s="228">
        <f t="shared" si="387"/>
        <v>43040</v>
      </c>
      <c r="CG39" s="229">
        <f t="shared" si="388"/>
        <v>30</v>
      </c>
      <c r="CH39" s="155">
        <f t="shared" si="368"/>
        <v>280814</v>
      </c>
      <c r="CI39" s="155">
        <f t="shared" si="368"/>
        <v>6340116</v>
      </c>
      <c r="CJ39" s="155">
        <f t="shared" si="368"/>
        <v>16150855</v>
      </c>
      <c r="CK39" s="155">
        <f t="shared" si="368"/>
        <v>15954631</v>
      </c>
      <c r="CL39" s="155">
        <f t="shared" si="368"/>
        <v>22620916</v>
      </c>
      <c r="CM39" s="155">
        <f t="shared" si="368"/>
        <v>297325564</v>
      </c>
      <c r="CN39" s="155">
        <f t="shared" si="368"/>
        <v>428355176</v>
      </c>
      <c r="CO39" s="155">
        <f t="shared" si="368"/>
        <v>94504462</v>
      </c>
      <c r="CP39" s="155">
        <f t="shared" si="368"/>
        <v>372576</v>
      </c>
      <c r="CQ39" s="155">
        <f t="shared" si="368"/>
        <v>875592</v>
      </c>
      <c r="CR39" s="155">
        <f t="shared" si="368"/>
        <v>30565083</v>
      </c>
      <c r="CS39" s="155">
        <f t="shared" si="368"/>
        <v>48151970</v>
      </c>
      <c r="CT39" s="155">
        <f t="shared" si="368"/>
        <v>2780638</v>
      </c>
      <c r="CU39" s="155">
        <f t="shared" si="368"/>
        <v>112065495</v>
      </c>
      <c r="CV39" s="230"/>
      <c r="CW39" s="141"/>
    </row>
    <row r="40" spans="1:101" x14ac:dyDescent="0.2">
      <c r="A40" s="152" t="str">
        <f t="shared" si="369"/>
        <v>2017-18DECEMBERY55</v>
      </c>
      <c r="B40" s="114" t="str">
        <f t="shared" si="370"/>
        <v>2017-18</v>
      </c>
      <c r="C40" s="35" t="s">
        <v>782</v>
      </c>
      <c r="D40" s="153" t="str">
        <f t="shared" si="389"/>
        <v>Y55</v>
      </c>
      <c r="E40" s="153" t="str">
        <f t="shared" si="389"/>
        <v>ME</v>
      </c>
      <c r="F40" s="153" t="str">
        <f t="shared" si="180"/>
        <v>Y55</v>
      </c>
      <c r="H40" s="154">
        <f t="shared" si="354"/>
        <v>327356</v>
      </c>
      <c r="I40" s="154">
        <f t="shared" si="354"/>
        <v>243829</v>
      </c>
      <c r="J40" s="154">
        <f t="shared" si="354"/>
        <v>1658192</v>
      </c>
      <c r="K40" s="151">
        <f t="shared" si="371"/>
        <v>6.8006348711597058</v>
      </c>
      <c r="L40" s="154">
        <f t="shared" si="372"/>
        <v>1.3219428369882171</v>
      </c>
      <c r="M40" s="154">
        <f t="shared" si="373"/>
        <v>37.423731385520178</v>
      </c>
      <c r="N40" s="154">
        <f t="shared" si="374"/>
        <v>85.681658047238017</v>
      </c>
      <c r="O40" s="154">
        <f t="shared" si="355"/>
        <v>235330</v>
      </c>
      <c r="P40" s="154">
        <f t="shared" si="355"/>
        <v>19695</v>
      </c>
      <c r="Q40" s="154">
        <f t="shared" si="355"/>
        <v>12875</v>
      </c>
      <c r="R40" s="154">
        <f t="shared" si="355"/>
        <v>123226</v>
      </c>
      <c r="S40" s="154">
        <f t="shared" si="355"/>
        <v>59084</v>
      </c>
      <c r="T40" s="154">
        <f t="shared" si="355"/>
        <v>7596</v>
      </c>
      <c r="U40" s="154">
        <f t="shared" si="355"/>
        <v>10260646</v>
      </c>
      <c r="V40" s="154">
        <f t="shared" si="23"/>
        <v>520.97720233561813</v>
      </c>
      <c r="W40" s="154">
        <f t="shared" si="375"/>
        <v>928.05255140898703</v>
      </c>
      <c r="X40" s="154">
        <f t="shared" si="356"/>
        <v>12207142</v>
      </c>
      <c r="Y40" s="154">
        <f t="shared" si="25"/>
        <v>948.12753398058248</v>
      </c>
      <c r="Z40" s="154">
        <f t="shared" si="376"/>
        <v>1974.2411650485437</v>
      </c>
      <c r="AA40" s="154">
        <f t="shared" si="357"/>
        <v>207275706</v>
      </c>
      <c r="AB40" s="154">
        <f t="shared" si="27"/>
        <v>1682.0776946423643</v>
      </c>
      <c r="AC40" s="154">
        <f t="shared" si="377"/>
        <v>3477.6617110025481</v>
      </c>
      <c r="AD40" s="154">
        <f t="shared" si="358"/>
        <v>229106727</v>
      </c>
      <c r="AE40" s="154">
        <f t="shared" si="205"/>
        <v>3877.6441507006975</v>
      </c>
      <c r="AF40" s="154">
        <f t="shared" si="378"/>
        <v>9480.1083880576807</v>
      </c>
      <c r="AG40" s="154">
        <f t="shared" si="359"/>
        <v>48781427</v>
      </c>
      <c r="AH40" s="154">
        <f t="shared" si="207"/>
        <v>6421.9888098999472</v>
      </c>
      <c r="AI40" s="154">
        <f t="shared" si="379"/>
        <v>16036.086097946287</v>
      </c>
      <c r="AJ40" s="154">
        <f t="shared" si="360"/>
        <v>17254</v>
      </c>
      <c r="AK40" s="154">
        <f t="shared" si="360"/>
        <v>2044</v>
      </c>
      <c r="AL40" s="154">
        <f t="shared" si="360"/>
        <v>7564</v>
      </c>
      <c r="AM40" s="154">
        <f t="shared" si="360"/>
        <v>452</v>
      </c>
      <c r="AN40" s="154">
        <f t="shared" si="360"/>
        <v>959</v>
      </c>
      <c r="AO40" s="154">
        <f t="shared" si="360"/>
        <v>6687</v>
      </c>
      <c r="AP40" s="154">
        <f t="shared" si="360"/>
        <v>6939</v>
      </c>
      <c r="AQ40" s="154">
        <f t="shared" si="360"/>
        <v>135327</v>
      </c>
      <c r="AR40" s="154">
        <f t="shared" si="360"/>
        <v>7368</v>
      </c>
      <c r="AS40" s="154">
        <f t="shared" si="360"/>
        <v>75381</v>
      </c>
      <c r="AT40" s="154">
        <f t="shared" si="361"/>
        <v>218076</v>
      </c>
      <c r="AU40" s="151">
        <f t="shared" si="361"/>
        <v>39279</v>
      </c>
      <c r="AV40" s="151">
        <f t="shared" si="361"/>
        <v>29642</v>
      </c>
      <c r="AW40" s="151">
        <f t="shared" si="361"/>
        <v>19991</v>
      </c>
      <c r="AX40" s="151">
        <f t="shared" si="361"/>
        <v>16762</v>
      </c>
      <c r="AY40" s="151">
        <f t="shared" si="361"/>
        <v>173556</v>
      </c>
      <c r="AZ40" s="151">
        <f t="shared" si="361"/>
        <v>138248</v>
      </c>
      <c r="BA40" s="151">
        <f t="shared" si="361"/>
        <v>100301</v>
      </c>
      <c r="BB40" s="151">
        <f t="shared" si="361"/>
        <v>63805</v>
      </c>
      <c r="BC40" s="151">
        <f t="shared" si="361"/>
        <v>15800</v>
      </c>
      <c r="BD40" s="151">
        <f t="shared" si="361"/>
        <v>8260</v>
      </c>
      <c r="BE40" s="151">
        <f t="shared" si="361"/>
        <v>1338</v>
      </c>
      <c r="BF40" s="151">
        <f t="shared" si="361"/>
        <v>346992</v>
      </c>
      <c r="BG40" s="151">
        <f t="shared" si="209"/>
        <v>259.33632286995515</v>
      </c>
      <c r="BH40" s="151">
        <f t="shared" si="380"/>
        <v>451.19431988041856</v>
      </c>
      <c r="BI40" s="151">
        <f t="shared" si="362"/>
        <v>13391</v>
      </c>
      <c r="BJ40" s="151">
        <f t="shared" si="362"/>
        <v>596980</v>
      </c>
      <c r="BK40" s="151">
        <f t="shared" si="211"/>
        <v>44.580688522141735</v>
      </c>
      <c r="BL40" s="151">
        <f t="shared" si="381"/>
        <v>74.250914793518035</v>
      </c>
      <c r="BM40" s="151">
        <f t="shared" si="363"/>
        <v>307</v>
      </c>
      <c r="BN40" s="151">
        <f t="shared" si="363"/>
        <v>1221</v>
      </c>
      <c r="BO40" s="151">
        <f t="shared" si="363"/>
        <v>2433</v>
      </c>
      <c r="BP40" s="151">
        <f t="shared" si="363"/>
        <v>70</v>
      </c>
      <c r="BQ40" s="151">
        <f t="shared" si="363"/>
        <v>4444</v>
      </c>
      <c r="BR40" s="151">
        <f t="shared" si="363"/>
        <v>12891172</v>
      </c>
      <c r="BS40" s="151">
        <f t="shared" si="37"/>
        <v>10557.880425880427</v>
      </c>
      <c r="BT40" s="151">
        <f t="shared" si="382"/>
        <v>24565.678132678131</v>
      </c>
      <c r="BU40" s="151">
        <f t="shared" si="364"/>
        <v>22030688</v>
      </c>
      <c r="BV40" s="151">
        <f t="shared" si="214"/>
        <v>9054.9478010686398</v>
      </c>
      <c r="BW40" s="151">
        <f t="shared" si="383"/>
        <v>19543.872585285655</v>
      </c>
      <c r="BX40" s="151">
        <f t="shared" si="365"/>
        <v>1026537</v>
      </c>
      <c r="BY40" s="151">
        <f t="shared" si="216"/>
        <v>14664.814285714287</v>
      </c>
      <c r="BZ40" s="151">
        <f t="shared" si="384"/>
        <v>30601.514285714286</v>
      </c>
      <c r="CA40" s="151">
        <f t="shared" si="366"/>
        <v>64277744</v>
      </c>
      <c r="CB40" s="151">
        <f t="shared" si="43"/>
        <v>14463.938793879388</v>
      </c>
      <c r="CC40" s="155">
        <f t="shared" si="385"/>
        <v>29524.395364536453</v>
      </c>
      <c r="CD40" s="155">
        <f t="shared" si="367"/>
        <v>12</v>
      </c>
      <c r="CE40" s="227">
        <f t="shared" si="386"/>
        <v>2017</v>
      </c>
      <c r="CF40" s="228">
        <f t="shared" si="387"/>
        <v>43070</v>
      </c>
      <c r="CG40" s="229">
        <f t="shared" si="388"/>
        <v>31</v>
      </c>
      <c r="CH40" s="155">
        <f t="shared" si="368"/>
        <v>322328</v>
      </c>
      <c r="CI40" s="155">
        <f t="shared" si="368"/>
        <v>9124991</v>
      </c>
      <c r="CJ40" s="155">
        <f t="shared" si="368"/>
        <v>20891673</v>
      </c>
      <c r="CK40" s="155">
        <f t="shared" si="368"/>
        <v>18277995</v>
      </c>
      <c r="CL40" s="155">
        <f t="shared" si="368"/>
        <v>25418355</v>
      </c>
      <c r="CM40" s="155">
        <f t="shared" si="368"/>
        <v>428538342</v>
      </c>
      <c r="CN40" s="155">
        <f t="shared" si="368"/>
        <v>560122724</v>
      </c>
      <c r="CO40" s="155">
        <f t="shared" si="368"/>
        <v>121810110</v>
      </c>
      <c r="CP40" s="155">
        <f t="shared" si="368"/>
        <v>603698</v>
      </c>
      <c r="CQ40" s="155">
        <f t="shared" si="368"/>
        <v>994294</v>
      </c>
      <c r="CR40" s="155">
        <f t="shared" si="368"/>
        <v>29994693</v>
      </c>
      <c r="CS40" s="155">
        <f t="shared" si="368"/>
        <v>47550242</v>
      </c>
      <c r="CT40" s="155">
        <f t="shared" si="368"/>
        <v>2142106</v>
      </c>
      <c r="CU40" s="155">
        <f t="shared" si="368"/>
        <v>131206413</v>
      </c>
      <c r="CV40" s="230"/>
      <c r="CW40" s="141"/>
    </row>
    <row r="41" spans="1:101" x14ac:dyDescent="0.2">
      <c r="A41" s="152" t="str">
        <f t="shared" si="369"/>
        <v>2017-18JANUARYY55</v>
      </c>
      <c r="B41" s="114" t="str">
        <f t="shared" si="370"/>
        <v>2017-18</v>
      </c>
      <c r="C41" s="35" t="s">
        <v>824</v>
      </c>
      <c r="D41" s="153" t="str">
        <f t="shared" si="389"/>
        <v>Y55</v>
      </c>
      <c r="E41" s="153" t="str">
        <f t="shared" si="389"/>
        <v>ME</v>
      </c>
      <c r="F41" s="153" t="str">
        <f t="shared" si="180"/>
        <v>Y55</v>
      </c>
      <c r="H41" s="154">
        <f t="shared" si="354"/>
        <v>308747</v>
      </c>
      <c r="I41" s="154">
        <f t="shared" si="354"/>
        <v>221773</v>
      </c>
      <c r="J41" s="154">
        <f t="shared" si="354"/>
        <v>1053009</v>
      </c>
      <c r="K41" s="151">
        <f t="shared" si="371"/>
        <v>4.7481388627109702</v>
      </c>
      <c r="L41" s="154">
        <f t="shared" si="372"/>
        <v>1.3204808520424036</v>
      </c>
      <c r="M41" s="154">
        <f t="shared" si="373"/>
        <v>23.493833784996369</v>
      </c>
      <c r="N41" s="154">
        <f t="shared" si="374"/>
        <v>66.546135011926609</v>
      </c>
      <c r="O41" s="154">
        <f t="shared" si="355"/>
        <v>229187</v>
      </c>
      <c r="P41" s="154">
        <f t="shared" si="355"/>
        <v>18780</v>
      </c>
      <c r="Q41" s="154">
        <f t="shared" si="355"/>
        <v>12171</v>
      </c>
      <c r="R41" s="154">
        <f t="shared" si="355"/>
        <v>119809</v>
      </c>
      <c r="S41" s="154">
        <f t="shared" si="355"/>
        <v>58249</v>
      </c>
      <c r="T41" s="154">
        <f t="shared" si="355"/>
        <v>7701</v>
      </c>
      <c r="U41" s="154">
        <f t="shared" si="355"/>
        <v>9357942</v>
      </c>
      <c r="V41" s="154">
        <f t="shared" ref="V41" si="390">IFERROR(U41/P41,"-")</f>
        <v>498.2929712460064</v>
      </c>
      <c r="W41" s="154">
        <f t="shared" si="375"/>
        <v>885.59233226837057</v>
      </c>
      <c r="X41" s="154">
        <f t="shared" si="356"/>
        <v>11201014</v>
      </c>
      <c r="Y41" s="154">
        <f t="shared" ref="Y41" si="391">IFERROR(X41/Q41,"-")</f>
        <v>920.30350833949547</v>
      </c>
      <c r="Z41" s="154">
        <f t="shared" si="376"/>
        <v>1900.2477199901405</v>
      </c>
      <c r="AA41" s="154">
        <f t="shared" si="357"/>
        <v>184346260</v>
      </c>
      <c r="AB41" s="154">
        <f t="shared" ref="AB41" si="392">IFERROR(AA41/R41,"-")</f>
        <v>1538.667879708536</v>
      </c>
      <c r="AC41" s="154">
        <f t="shared" si="377"/>
        <v>3222.5268802844525</v>
      </c>
      <c r="AD41" s="154">
        <f t="shared" si="358"/>
        <v>190526398</v>
      </c>
      <c r="AE41" s="154">
        <f t="shared" ref="AE41" si="393">IFERROR(AD41/S41,"-")</f>
        <v>3270.8956033579975</v>
      </c>
      <c r="AF41" s="154">
        <f t="shared" si="378"/>
        <v>7851.4815533313877</v>
      </c>
      <c r="AG41" s="154">
        <f t="shared" si="359"/>
        <v>39231737</v>
      </c>
      <c r="AH41" s="154">
        <f t="shared" ref="AH41" si="394">IFERROR(AG41/T41,"-")</f>
        <v>5094.3691728346967</v>
      </c>
      <c r="AI41" s="154">
        <f t="shared" si="379"/>
        <v>12198.226853655369</v>
      </c>
      <c r="AJ41" s="154">
        <f t="shared" si="360"/>
        <v>15045</v>
      </c>
      <c r="AK41" s="154">
        <f t="shared" si="360"/>
        <v>1870</v>
      </c>
      <c r="AL41" s="154">
        <f t="shared" si="360"/>
        <v>6197</v>
      </c>
      <c r="AM41" s="154">
        <f t="shared" si="360"/>
        <v>401</v>
      </c>
      <c r="AN41" s="154">
        <f t="shared" si="360"/>
        <v>944</v>
      </c>
      <c r="AO41" s="154">
        <f t="shared" si="360"/>
        <v>6034</v>
      </c>
      <c r="AP41" s="154">
        <f t="shared" si="360"/>
        <v>4316</v>
      </c>
      <c r="AQ41" s="154">
        <f t="shared" si="360"/>
        <v>131880</v>
      </c>
      <c r="AR41" s="154">
        <f t="shared" si="360"/>
        <v>8149</v>
      </c>
      <c r="AS41" s="154">
        <f t="shared" si="360"/>
        <v>74113</v>
      </c>
      <c r="AT41" s="154">
        <f t="shared" si="361"/>
        <v>214142</v>
      </c>
      <c r="AU41" s="154">
        <f t="shared" si="361"/>
        <v>37258</v>
      </c>
      <c r="AV41" s="154">
        <f t="shared" si="361"/>
        <v>28277</v>
      </c>
      <c r="AW41" s="154">
        <f t="shared" si="361"/>
        <v>18914</v>
      </c>
      <c r="AX41" s="154">
        <f t="shared" si="361"/>
        <v>15850</v>
      </c>
      <c r="AY41" s="154">
        <f t="shared" si="361"/>
        <v>166000</v>
      </c>
      <c r="AZ41" s="154">
        <f t="shared" si="361"/>
        <v>134114</v>
      </c>
      <c r="BA41" s="154">
        <f t="shared" si="361"/>
        <v>97370</v>
      </c>
      <c r="BB41" s="154">
        <f t="shared" si="361"/>
        <v>62446</v>
      </c>
      <c r="BC41" s="154">
        <f t="shared" si="361"/>
        <v>15872</v>
      </c>
      <c r="BD41" s="154">
        <f t="shared" si="361"/>
        <v>8319</v>
      </c>
      <c r="BE41" s="151">
        <f t="shared" si="361"/>
        <v>1271</v>
      </c>
      <c r="BF41" s="151">
        <f t="shared" si="361"/>
        <v>333237</v>
      </c>
      <c r="BG41" s="151">
        <f t="shared" ref="BG41" si="395">IFERROR(BF41/BE41,"-")</f>
        <v>262.18489378442172</v>
      </c>
      <c r="BH41" s="151">
        <f t="shared" si="380"/>
        <v>436.68843430369787</v>
      </c>
      <c r="BI41" s="151">
        <f t="shared" si="362"/>
        <v>12991</v>
      </c>
      <c r="BJ41" s="151">
        <f t="shared" si="362"/>
        <v>531094</v>
      </c>
      <c r="BK41" s="151">
        <f t="shared" ref="BK41" si="396">IFERROR(BJ41/BI41,"-")</f>
        <v>40.881687321992146</v>
      </c>
      <c r="BL41" s="151">
        <f t="shared" si="381"/>
        <v>71.235085828650611</v>
      </c>
      <c r="BM41" s="151">
        <f t="shared" si="363"/>
        <v>2282</v>
      </c>
      <c r="BN41" s="151">
        <f t="shared" si="363"/>
        <v>1361</v>
      </c>
      <c r="BO41" s="151">
        <f t="shared" si="363"/>
        <v>2852</v>
      </c>
      <c r="BP41" s="151">
        <f t="shared" si="363"/>
        <v>84</v>
      </c>
      <c r="BQ41" s="151">
        <f t="shared" si="363"/>
        <v>4941</v>
      </c>
      <c r="BR41" s="151">
        <f t="shared" si="363"/>
        <v>11287478</v>
      </c>
      <c r="BS41" s="151">
        <f t="shared" ref="BS41" si="397">IFERROR(BR41/BN41,"-")</f>
        <v>8293.518001469507</v>
      </c>
      <c r="BT41" s="151">
        <f t="shared" si="382"/>
        <v>17938.46877296106</v>
      </c>
      <c r="BU41" s="151">
        <f t="shared" si="364"/>
        <v>20626494</v>
      </c>
      <c r="BV41" s="151">
        <f t="shared" ref="BV41" si="398">IFERROR(BU41/BO41,"-")</f>
        <v>7232.2910238429176</v>
      </c>
      <c r="BW41" s="151">
        <f t="shared" si="383"/>
        <v>15254.154277699859</v>
      </c>
      <c r="BX41" s="151">
        <f t="shared" si="365"/>
        <v>1108397</v>
      </c>
      <c r="BY41" s="151">
        <f t="shared" ref="BY41" si="399">IFERROR(BX41/BP41,"-")</f>
        <v>13195.202380952382</v>
      </c>
      <c r="BZ41" s="151">
        <f t="shared" si="384"/>
        <v>29454.904761904763</v>
      </c>
      <c r="CA41" s="151">
        <f t="shared" si="366"/>
        <v>60274308</v>
      </c>
      <c r="CB41" s="151">
        <f t="shared" ref="CB41" si="400">IFERROR(CA41/BQ41,"-")</f>
        <v>12198.807528840316</v>
      </c>
      <c r="CC41" s="155">
        <f t="shared" si="385"/>
        <v>25273.391418741146</v>
      </c>
      <c r="CD41" s="155">
        <f t="shared" si="367"/>
        <v>1</v>
      </c>
      <c r="CE41" s="227">
        <f t="shared" si="386"/>
        <v>2018</v>
      </c>
      <c r="CF41" s="228">
        <f t="shared" si="387"/>
        <v>43101</v>
      </c>
      <c r="CG41" s="229">
        <f t="shared" si="388"/>
        <v>31</v>
      </c>
      <c r="CH41" s="155">
        <f t="shared" si="368"/>
        <v>292847</v>
      </c>
      <c r="CI41" s="155">
        <f t="shared" si="368"/>
        <v>5210298</v>
      </c>
      <c r="CJ41" s="155">
        <f t="shared" si="368"/>
        <v>14758136</v>
      </c>
      <c r="CK41" s="155">
        <f t="shared" si="368"/>
        <v>16631424</v>
      </c>
      <c r="CL41" s="155">
        <f t="shared" si="368"/>
        <v>23127915</v>
      </c>
      <c r="CM41" s="155">
        <f t="shared" si="368"/>
        <v>386087723</v>
      </c>
      <c r="CN41" s="155">
        <f t="shared" si="368"/>
        <v>457340949</v>
      </c>
      <c r="CO41" s="155">
        <f t="shared" si="368"/>
        <v>93938545</v>
      </c>
      <c r="CP41" s="155">
        <f t="shared" si="368"/>
        <v>555031</v>
      </c>
      <c r="CQ41" s="155">
        <f t="shared" si="368"/>
        <v>925415</v>
      </c>
      <c r="CR41" s="155">
        <f t="shared" si="368"/>
        <v>24414256</v>
      </c>
      <c r="CS41" s="155">
        <f t="shared" si="368"/>
        <v>43504848</v>
      </c>
      <c r="CT41" s="155">
        <f t="shared" si="368"/>
        <v>2474212</v>
      </c>
      <c r="CU41" s="155">
        <f t="shared" si="368"/>
        <v>124875827</v>
      </c>
      <c r="CV41" s="230"/>
      <c r="CW41" s="141"/>
    </row>
    <row r="42" spans="1:101" x14ac:dyDescent="0.2">
      <c r="A42" s="152" t="str">
        <f t="shared" ref="A42:A43" si="401">B42&amp;C42&amp;D42</f>
        <v>2017-18FEBRUARYY55</v>
      </c>
      <c r="B42" s="114" t="str">
        <f t="shared" si="370"/>
        <v>2017-18</v>
      </c>
      <c r="C42" s="35" t="s">
        <v>829</v>
      </c>
      <c r="D42" s="153" t="str">
        <f t="shared" si="389"/>
        <v>Y55</v>
      </c>
      <c r="E42" s="153" t="str">
        <f t="shared" si="389"/>
        <v>ME</v>
      </c>
      <c r="F42" s="153" t="str">
        <f t="shared" si="180"/>
        <v>Y55</v>
      </c>
      <c r="H42" s="154">
        <f t="shared" si="354"/>
        <v>282749</v>
      </c>
      <c r="I42" s="154">
        <f t="shared" si="354"/>
        <v>202823</v>
      </c>
      <c r="J42" s="154">
        <f t="shared" si="354"/>
        <v>996782</v>
      </c>
      <c r="K42" s="151">
        <f t="shared" ref="K42:K43" si="402">IFERROR(J42/I42,"-")</f>
        <v>4.9145412502526833</v>
      </c>
      <c r="L42" s="154">
        <f t="shared" si="372"/>
        <v>1.3322256351597206</v>
      </c>
      <c r="M42" s="154">
        <f t="shared" si="373"/>
        <v>27.016403465090249</v>
      </c>
      <c r="N42" s="154">
        <f t="shared" si="374"/>
        <v>69.79622133584455</v>
      </c>
      <c r="O42" s="154">
        <f t="shared" si="355"/>
        <v>204300</v>
      </c>
      <c r="P42" s="154">
        <f t="shared" si="355"/>
        <v>17089</v>
      </c>
      <c r="Q42" s="154">
        <f t="shared" si="355"/>
        <v>11220</v>
      </c>
      <c r="R42" s="154">
        <f t="shared" si="355"/>
        <v>106901</v>
      </c>
      <c r="S42" s="154">
        <f t="shared" si="355"/>
        <v>52778</v>
      </c>
      <c r="T42" s="154">
        <f t="shared" si="355"/>
        <v>6825</v>
      </c>
      <c r="U42" s="154">
        <f t="shared" si="355"/>
        <v>8710965</v>
      </c>
      <c r="V42" s="154">
        <f t="shared" ref="V42:V43" si="403">IFERROR(U42/P42,"-")</f>
        <v>509.74106150155069</v>
      </c>
      <c r="W42" s="154">
        <f t="shared" si="375"/>
        <v>895.58821464099708</v>
      </c>
      <c r="X42" s="154">
        <f t="shared" si="356"/>
        <v>10403152</v>
      </c>
      <c r="Y42" s="154">
        <f t="shared" ref="Y42:Y43" si="404">IFERROR(X42/Q42,"-")</f>
        <v>927.19714795008917</v>
      </c>
      <c r="Z42" s="154">
        <f t="shared" si="376"/>
        <v>1987.2869875222816</v>
      </c>
      <c r="AA42" s="154">
        <f t="shared" si="357"/>
        <v>170577729</v>
      </c>
      <c r="AB42" s="154">
        <f t="shared" ref="AB42:AB43" si="405">IFERROR(AA42/R42,"-")</f>
        <v>1595.6607421820188</v>
      </c>
      <c r="AC42" s="154">
        <f t="shared" si="377"/>
        <v>3338.7713117744456</v>
      </c>
      <c r="AD42" s="154">
        <f t="shared" si="358"/>
        <v>192926081</v>
      </c>
      <c r="AE42" s="154">
        <f t="shared" ref="AE42:AE43" si="406">IFERROR(AD42/S42,"-")</f>
        <v>3655.4261434688697</v>
      </c>
      <c r="AF42" s="154">
        <f t="shared" si="378"/>
        <v>8690.2831293341915</v>
      </c>
      <c r="AG42" s="154">
        <f t="shared" si="359"/>
        <v>36159085</v>
      </c>
      <c r="AH42" s="154">
        <f t="shared" ref="AH42:AH43" si="407">IFERROR(AG42/T42,"-")</f>
        <v>5298.0344322344326</v>
      </c>
      <c r="AI42" s="154">
        <f t="shared" si="379"/>
        <v>13026.452307692307</v>
      </c>
      <c r="AJ42" s="154">
        <f t="shared" si="360"/>
        <v>12453</v>
      </c>
      <c r="AK42" s="154">
        <f t="shared" si="360"/>
        <v>1631</v>
      </c>
      <c r="AL42" s="154">
        <f t="shared" si="360"/>
        <v>4801</v>
      </c>
      <c r="AM42" s="154">
        <f t="shared" si="360"/>
        <v>321</v>
      </c>
      <c r="AN42" s="154">
        <f t="shared" si="360"/>
        <v>797</v>
      </c>
      <c r="AO42" s="154">
        <f t="shared" si="360"/>
        <v>5224</v>
      </c>
      <c r="AP42" s="154">
        <f t="shared" si="360"/>
        <v>3685</v>
      </c>
      <c r="AQ42" s="154">
        <f t="shared" si="360"/>
        <v>119020</v>
      </c>
      <c r="AR42" s="154">
        <f t="shared" si="360"/>
        <v>7201</v>
      </c>
      <c r="AS42" s="154">
        <f t="shared" si="360"/>
        <v>65626</v>
      </c>
      <c r="AT42" s="154">
        <f t="shared" si="361"/>
        <v>191847</v>
      </c>
      <c r="AU42" s="154">
        <f t="shared" si="361"/>
        <v>33844</v>
      </c>
      <c r="AV42" s="154">
        <f t="shared" si="361"/>
        <v>25668</v>
      </c>
      <c r="AW42" s="154">
        <f t="shared" si="361"/>
        <v>17563</v>
      </c>
      <c r="AX42" s="154">
        <f t="shared" si="361"/>
        <v>14688</v>
      </c>
      <c r="AY42" s="154">
        <f t="shared" si="361"/>
        <v>149728</v>
      </c>
      <c r="AZ42" s="154">
        <f t="shared" si="361"/>
        <v>120420</v>
      </c>
      <c r="BA42" s="154">
        <f t="shared" si="361"/>
        <v>89395</v>
      </c>
      <c r="BB42" s="154">
        <f t="shared" si="361"/>
        <v>56555</v>
      </c>
      <c r="BC42" s="154">
        <f t="shared" si="361"/>
        <v>13871</v>
      </c>
      <c r="BD42" s="154">
        <f t="shared" si="361"/>
        <v>7379</v>
      </c>
      <c r="BE42" s="151">
        <f t="shared" si="361"/>
        <v>1000</v>
      </c>
      <c r="BF42" s="151">
        <f t="shared" si="361"/>
        <v>301689</v>
      </c>
      <c r="BG42" s="151">
        <f t="shared" ref="BG42:BG43" si="408">IFERROR(BF42/BE42,"-")</f>
        <v>301.68900000000002</v>
      </c>
      <c r="BH42" s="151">
        <f t="shared" si="380"/>
        <v>524</v>
      </c>
      <c r="BI42" s="151">
        <f t="shared" si="362"/>
        <v>11912</v>
      </c>
      <c r="BJ42" s="151">
        <f t="shared" si="362"/>
        <v>609419</v>
      </c>
      <c r="BK42" s="151">
        <f t="shared" ref="BK42:BK43" si="409">IFERROR(BJ42/BI42,"-")</f>
        <v>51.160090664875753</v>
      </c>
      <c r="BL42" s="151">
        <f t="shared" si="381"/>
        <v>77.47414372061786</v>
      </c>
      <c r="BM42" s="151">
        <f t="shared" si="363"/>
        <v>1637</v>
      </c>
      <c r="BN42" s="151">
        <f t="shared" si="363"/>
        <v>1054</v>
      </c>
      <c r="BO42" s="151">
        <f t="shared" si="363"/>
        <v>2642</v>
      </c>
      <c r="BP42" s="151">
        <f t="shared" si="363"/>
        <v>61</v>
      </c>
      <c r="BQ42" s="151">
        <f t="shared" si="363"/>
        <v>4192</v>
      </c>
      <c r="BR42" s="151">
        <f t="shared" si="363"/>
        <v>8114945</v>
      </c>
      <c r="BS42" s="151">
        <f t="shared" ref="BS42:BS43" si="410">IFERROR(BR42/BN42,"-")</f>
        <v>7699.18880455408</v>
      </c>
      <c r="BT42" s="151">
        <f t="shared" si="382"/>
        <v>16580.562618595824</v>
      </c>
      <c r="BU42" s="151">
        <f t="shared" si="364"/>
        <v>17401020</v>
      </c>
      <c r="BV42" s="151">
        <f t="shared" ref="BV42:BV43" si="411">IFERROR(BU42/BO42,"-")</f>
        <v>6586.3058289174869</v>
      </c>
      <c r="BW42" s="151">
        <f t="shared" si="383"/>
        <v>14285.260408781227</v>
      </c>
      <c r="BX42" s="151">
        <f t="shared" si="365"/>
        <v>687972</v>
      </c>
      <c r="BY42" s="151">
        <f t="shared" ref="BY42:BY43" si="412">IFERROR(BX42/BP42,"-")</f>
        <v>11278.22950819672</v>
      </c>
      <c r="BZ42" s="151">
        <f t="shared" si="384"/>
        <v>25706.934426229509</v>
      </c>
      <c r="CA42" s="151">
        <f t="shared" si="366"/>
        <v>47071808</v>
      </c>
      <c r="CB42" s="151">
        <f t="shared" ref="CB42:CB43" si="413">IFERROR(CA42/BQ42,"-")</f>
        <v>11228.961832061068</v>
      </c>
      <c r="CC42" s="155">
        <f t="shared" si="385"/>
        <v>23473.402433206105</v>
      </c>
      <c r="CD42" s="155">
        <f t="shared" si="367"/>
        <v>2</v>
      </c>
      <c r="CE42" s="227">
        <f t="shared" si="386"/>
        <v>2018</v>
      </c>
      <c r="CF42" s="228">
        <f t="shared" si="387"/>
        <v>43132</v>
      </c>
      <c r="CG42" s="229">
        <f t="shared" si="388"/>
        <v>28</v>
      </c>
      <c r="CH42" s="155">
        <f t="shared" si="368"/>
        <v>270206</v>
      </c>
      <c r="CI42" s="155">
        <f t="shared" si="368"/>
        <v>5479548</v>
      </c>
      <c r="CJ42" s="155">
        <f t="shared" si="368"/>
        <v>14156279</v>
      </c>
      <c r="CK42" s="155">
        <f t="shared" si="368"/>
        <v>15304707</v>
      </c>
      <c r="CL42" s="155">
        <f t="shared" si="368"/>
        <v>22297360</v>
      </c>
      <c r="CM42" s="155">
        <f t="shared" si="368"/>
        <v>356917992</v>
      </c>
      <c r="CN42" s="155">
        <f t="shared" si="368"/>
        <v>458655763</v>
      </c>
      <c r="CO42" s="155">
        <f t="shared" si="368"/>
        <v>88905537</v>
      </c>
      <c r="CP42" s="155">
        <f t="shared" si="368"/>
        <v>524000</v>
      </c>
      <c r="CQ42" s="155">
        <f t="shared" si="368"/>
        <v>922872</v>
      </c>
      <c r="CR42" s="155">
        <f t="shared" si="368"/>
        <v>17475913</v>
      </c>
      <c r="CS42" s="155">
        <f t="shared" si="368"/>
        <v>37741658</v>
      </c>
      <c r="CT42" s="155">
        <f t="shared" si="368"/>
        <v>1568123</v>
      </c>
      <c r="CU42" s="155">
        <f t="shared" si="368"/>
        <v>98400503</v>
      </c>
      <c r="CV42" s="230"/>
      <c r="CW42" s="141"/>
    </row>
    <row r="43" spans="1:101" x14ac:dyDescent="0.2">
      <c r="A43" s="152" t="str">
        <f t="shared" si="401"/>
        <v>2017-18MARCHY55</v>
      </c>
      <c r="B43" s="114" t="str">
        <f t="shared" si="370"/>
        <v>2017-18</v>
      </c>
      <c r="C43" s="35" t="s">
        <v>830</v>
      </c>
      <c r="D43" s="153" t="str">
        <f t="shared" si="389"/>
        <v>Y55</v>
      </c>
      <c r="E43" s="153" t="str">
        <f t="shared" si="389"/>
        <v>ME</v>
      </c>
      <c r="F43" s="153" t="str">
        <f t="shared" si="180"/>
        <v>Y55</v>
      </c>
      <c r="H43" s="154">
        <f t="shared" si="354"/>
        <v>311675</v>
      </c>
      <c r="I43" s="154">
        <f t="shared" si="354"/>
        <v>226273</v>
      </c>
      <c r="J43" s="154">
        <f t="shared" si="354"/>
        <v>1057638</v>
      </c>
      <c r="K43" s="151">
        <f t="shared" si="402"/>
        <v>4.6741679298900003</v>
      </c>
      <c r="L43" s="154">
        <f t="shared" si="372"/>
        <v>1.3336721570845838</v>
      </c>
      <c r="M43" s="154">
        <f t="shared" si="373"/>
        <v>24.690245853460201</v>
      </c>
      <c r="N43" s="154">
        <f t="shared" si="374"/>
        <v>69.523067268299798</v>
      </c>
      <c r="O43" s="154">
        <f t="shared" si="355"/>
        <v>222043</v>
      </c>
      <c r="P43" s="154">
        <f t="shared" si="355"/>
        <v>18476</v>
      </c>
      <c r="Q43" s="154">
        <f t="shared" si="355"/>
        <v>11976</v>
      </c>
      <c r="R43" s="154">
        <f t="shared" si="355"/>
        <v>118096</v>
      </c>
      <c r="S43" s="154">
        <f t="shared" si="355"/>
        <v>56694</v>
      </c>
      <c r="T43" s="154">
        <f t="shared" si="355"/>
        <v>7144</v>
      </c>
      <c r="U43" s="154">
        <f t="shared" si="355"/>
        <v>9604327</v>
      </c>
      <c r="V43" s="154">
        <f t="shared" si="403"/>
        <v>519.82718120805373</v>
      </c>
      <c r="W43" s="154">
        <f t="shared" si="375"/>
        <v>925.76526304394895</v>
      </c>
      <c r="X43" s="154">
        <f t="shared" si="356"/>
        <v>11015212</v>
      </c>
      <c r="Y43" s="154">
        <f t="shared" si="404"/>
        <v>919.77388109552442</v>
      </c>
      <c r="Z43" s="154">
        <f t="shared" si="376"/>
        <v>1851.5207915831663</v>
      </c>
      <c r="AA43" s="154">
        <f t="shared" si="357"/>
        <v>200553179</v>
      </c>
      <c r="AB43" s="154">
        <f t="shared" si="405"/>
        <v>1698.2216078444656</v>
      </c>
      <c r="AC43" s="154">
        <f t="shared" si="377"/>
        <v>3583.2788409429618</v>
      </c>
      <c r="AD43" s="154">
        <f t="shared" si="358"/>
        <v>216850544</v>
      </c>
      <c r="AE43" s="154">
        <f t="shared" si="406"/>
        <v>3824.9293399654284</v>
      </c>
      <c r="AF43" s="154">
        <f t="shared" si="378"/>
        <v>9317.6868098916984</v>
      </c>
      <c r="AG43" s="154">
        <f t="shared" si="359"/>
        <v>38561058</v>
      </c>
      <c r="AH43" s="154">
        <f t="shared" si="407"/>
        <v>5397.6844904815225</v>
      </c>
      <c r="AI43" s="154">
        <f t="shared" si="379"/>
        <v>13084.639277715565</v>
      </c>
      <c r="AJ43" s="154">
        <f t="shared" si="360"/>
        <v>13403</v>
      </c>
      <c r="AK43" s="154">
        <f t="shared" si="360"/>
        <v>1744</v>
      </c>
      <c r="AL43" s="154">
        <f t="shared" si="360"/>
        <v>4726</v>
      </c>
      <c r="AM43" s="154">
        <f t="shared" si="360"/>
        <v>338</v>
      </c>
      <c r="AN43" s="154">
        <f t="shared" si="360"/>
        <v>935</v>
      </c>
      <c r="AO43" s="154">
        <f t="shared" si="360"/>
        <v>5998</v>
      </c>
      <c r="AP43" s="154">
        <f t="shared" si="360"/>
        <v>7029</v>
      </c>
      <c r="AQ43" s="154">
        <f t="shared" si="360"/>
        <v>128037</v>
      </c>
      <c r="AR43" s="154">
        <f t="shared" si="360"/>
        <v>9121</v>
      </c>
      <c r="AS43" s="154">
        <f t="shared" si="360"/>
        <v>71482</v>
      </c>
      <c r="AT43" s="154">
        <f t="shared" si="361"/>
        <v>208640</v>
      </c>
      <c r="AU43" s="154">
        <f t="shared" si="361"/>
        <v>36417</v>
      </c>
      <c r="AV43" s="154">
        <f t="shared" si="361"/>
        <v>27579</v>
      </c>
      <c r="AW43" s="154">
        <f t="shared" si="361"/>
        <v>18383</v>
      </c>
      <c r="AX43" s="154">
        <f t="shared" si="361"/>
        <v>15435</v>
      </c>
      <c r="AY43" s="154">
        <f t="shared" si="361"/>
        <v>165290</v>
      </c>
      <c r="AZ43" s="154">
        <f t="shared" si="361"/>
        <v>132511</v>
      </c>
      <c r="BA43" s="154">
        <f t="shared" si="361"/>
        <v>94963</v>
      </c>
      <c r="BB43" s="154">
        <f t="shared" si="361"/>
        <v>60614</v>
      </c>
      <c r="BC43" s="154">
        <f t="shared" si="361"/>
        <v>14737</v>
      </c>
      <c r="BD43" s="154">
        <f t="shared" si="361"/>
        <v>7761</v>
      </c>
      <c r="BE43" s="151">
        <f t="shared" si="361"/>
        <v>1156</v>
      </c>
      <c r="BF43" s="151">
        <f t="shared" si="361"/>
        <v>346552</v>
      </c>
      <c r="BG43" s="151">
        <f t="shared" si="408"/>
        <v>299.78546712802768</v>
      </c>
      <c r="BH43" s="151">
        <f t="shared" si="380"/>
        <v>509.63148788927333</v>
      </c>
      <c r="BI43" s="151">
        <f t="shared" si="362"/>
        <v>13120</v>
      </c>
      <c r="BJ43" s="151">
        <f t="shared" si="362"/>
        <v>576130</v>
      </c>
      <c r="BK43" s="151">
        <f t="shared" si="409"/>
        <v>43.912347560975611</v>
      </c>
      <c r="BL43" s="151">
        <f t="shared" si="381"/>
        <v>148.62576219512195</v>
      </c>
      <c r="BM43" s="151">
        <f t="shared" si="363"/>
        <v>1570</v>
      </c>
      <c r="BN43" s="151">
        <f t="shared" si="363"/>
        <v>1122</v>
      </c>
      <c r="BO43" s="151">
        <f t="shared" si="363"/>
        <v>2521</v>
      </c>
      <c r="BP43" s="151">
        <f t="shared" si="363"/>
        <v>67</v>
      </c>
      <c r="BQ43" s="151">
        <f t="shared" si="363"/>
        <v>4191</v>
      </c>
      <c r="BR43" s="151">
        <f t="shared" si="363"/>
        <v>8916100</v>
      </c>
      <c r="BS43" s="151">
        <f t="shared" si="410"/>
        <v>7946.6131907308381</v>
      </c>
      <c r="BT43" s="151">
        <f t="shared" si="382"/>
        <v>18373.782531194294</v>
      </c>
      <c r="BU43" s="151">
        <f t="shared" si="364"/>
        <v>16733713</v>
      </c>
      <c r="BV43" s="151">
        <f t="shared" si="411"/>
        <v>6637.7282824276081</v>
      </c>
      <c r="BW43" s="151">
        <f t="shared" si="383"/>
        <v>14900.433558111861</v>
      </c>
      <c r="BX43" s="151">
        <f t="shared" si="365"/>
        <v>884966</v>
      </c>
      <c r="BY43" s="151">
        <f t="shared" si="412"/>
        <v>13208.447761194029</v>
      </c>
      <c r="BZ43" s="151">
        <f t="shared" si="384"/>
        <v>25592.268656716416</v>
      </c>
      <c r="CA43" s="151">
        <f t="shared" si="366"/>
        <v>45700322</v>
      </c>
      <c r="CB43" s="151">
        <f t="shared" si="413"/>
        <v>10904.395609639703</v>
      </c>
      <c r="CC43" s="155">
        <f t="shared" si="385"/>
        <v>23763.305893581484</v>
      </c>
      <c r="CD43" s="155">
        <f t="shared" si="367"/>
        <v>3</v>
      </c>
      <c r="CE43" s="227">
        <f t="shared" si="386"/>
        <v>2018</v>
      </c>
      <c r="CF43" s="228">
        <f t="shared" si="387"/>
        <v>43160</v>
      </c>
      <c r="CG43" s="229">
        <f t="shared" si="388"/>
        <v>31</v>
      </c>
      <c r="CH43" s="155">
        <f t="shared" si="368"/>
        <v>301774</v>
      </c>
      <c r="CI43" s="155">
        <f t="shared" si="368"/>
        <v>5586736</v>
      </c>
      <c r="CJ43" s="155">
        <f t="shared" si="368"/>
        <v>15731193</v>
      </c>
      <c r="CK43" s="155">
        <f t="shared" si="368"/>
        <v>17104439</v>
      </c>
      <c r="CL43" s="155">
        <f t="shared" si="368"/>
        <v>22173813</v>
      </c>
      <c r="CM43" s="155">
        <f t="shared" si="368"/>
        <v>423170898</v>
      </c>
      <c r="CN43" s="155">
        <f t="shared" si="368"/>
        <v>528256936</v>
      </c>
      <c r="CO43" s="155">
        <f t="shared" si="368"/>
        <v>93476663</v>
      </c>
      <c r="CP43" s="155">
        <f t="shared" si="368"/>
        <v>589134</v>
      </c>
      <c r="CQ43" s="155">
        <f t="shared" si="368"/>
        <v>1949970</v>
      </c>
      <c r="CR43" s="155">
        <f t="shared" si="368"/>
        <v>20615384</v>
      </c>
      <c r="CS43" s="155">
        <f t="shared" si="368"/>
        <v>37563993</v>
      </c>
      <c r="CT43" s="155">
        <f t="shared" si="368"/>
        <v>1714682</v>
      </c>
      <c r="CU43" s="155">
        <f t="shared" si="368"/>
        <v>99592015</v>
      </c>
      <c r="CV43" s="230"/>
      <c r="CW43" s="141"/>
    </row>
    <row r="44" spans="1:101" x14ac:dyDescent="0.2">
      <c r="A44" s="152" t="str">
        <f t="shared" ref="A44" si="414">B44&amp;C44&amp;D44</f>
        <v>2018-19APRILY55</v>
      </c>
      <c r="B44" s="114" t="str">
        <f t="shared" si="370"/>
        <v>2018-19</v>
      </c>
      <c r="C44" s="35" t="s">
        <v>832</v>
      </c>
      <c r="D44" s="153" t="str">
        <f t="shared" si="389"/>
        <v>Y55</v>
      </c>
      <c r="E44" s="153" t="str">
        <f t="shared" si="389"/>
        <v>ME</v>
      </c>
      <c r="F44" s="153" t="str">
        <f t="shared" ref="F44:F49" si="415">D44</f>
        <v>Y55</v>
      </c>
      <c r="H44" s="154">
        <f t="shared" si="354"/>
        <v>272303</v>
      </c>
      <c r="I44" s="154">
        <f t="shared" si="354"/>
        <v>195050</v>
      </c>
      <c r="J44" s="154">
        <f t="shared" si="354"/>
        <v>513911</v>
      </c>
      <c r="K44" s="151">
        <f t="shared" ref="K44" si="416">IFERROR(J44/I44,"-")</f>
        <v>2.6347654447577544</v>
      </c>
      <c r="L44" s="154">
        <f t="shared" si="372"/>
        <v>1.3244757754421943</v>
      </c>
      <c r="M44" s="154">
        <f t="shared" si="373"/>
        <v>4.6178928479876955</v>
      </c>
      <c r="N44" s="154">
        <f t="shared" si="374"/>
        <v>43.019492437836455</v>
      </c>
      <c r="O44" s="154">
        <f t="shared" si="355"/>
        <v>207829</v>
      </c>
      <c r="P44" s="154">
        <f t="shared" si="355"/>
        <v>16400</v>
      </c>
      <c r="Q44" s="154">
        <f t="shared" si="355"/>
        <v>10702</v>
      </c>
      <c r="R44" s="154">
        <f t="shared" si="355"/>
        <v>105099</v>
      </c>
      <c r="S44" s="154">
        <f t="shared" si="355"/>
        <v>58935</v>
      </c>
      <c r="T44" s="154">
        <f t="shared" si="355"/>
        <v>7402</v>
      </c>
      <c r="U44" s="154">
        <f t="shared" si="355"/>
        <v>7780590</v>
      </c>
      <c r="V44" s="154">
        <f t="shared" ref="V44" si="417">IFERROR(U44/P44,"-")</f>
        <v>474.42621951219513</v>
      </c>
      <c r="W44" s="154">
        <f t="shared" si="375"/>
        <v>856.805487804878</v>
      </c>
      <c r="X44" s="154">
        <f t="shared" si="356"/>
        <v>8665360</v>
      </c>
      <c r="Y44" s="154">
        <f t="shared" ref="Y44" si="418">IFERROR(X44/Q44,"-")</f>
        <v>809.69538404036632</v>
      </c>
      <c r="Z44" s="154">
        <f t="shared" si="376"/>
        <v>1613.3910484021678</v>
      </c>
      <c r="AA44" s="154">
        <f t="shared" si="357"/>
        <v>136254035</v>
      </c>
      <c r="AB44" s="154">
        <f t="shared" ref="AB44" si="419">IFERROR(AA44/R44,"-")</f>
        <v>1296.4351230744346</v>
      </c>
      <c r="AC44" s="154">
        <f t="shared" si="377"/>
        <v>2661.0136537930903</v>
      </c>
      <c r="AD44" s="154">
        <f t="shared" si="358"/>
        <v>146764233</v>
      </c>
      <c r="AE44" s="154">
        <f t="shared" ref="AE44" si="420">IFERROR(AD44/S44,"-")</f>
        <v>2490.2728938661239</v>
      </c>
      <c r="AF44" s="154">
        <f t="shared" si="378"/>
        <v>5737.435802154916</v>
      </c>
      <c r="AG44" s="154">
        <f t="shared" si="359"/>
        <v>27862818</v>
      </c>
      <c r="AH44" s="154">
        <f t="shared" ref="AH44" si="421">IFERROR(AG44/T44,"-")</f>
        <v>3764.22831667117</v>
      </c>
      <c r="AI44" s="154">
        <f t="shared" si="379"/>
        <v>8817.6711699540665</v>
      </c>
      <c r="AJ44" s="154">
        <f t="shared" si="360"/>
        <v>10547</v>
      </c>
      <c r="AK44" s="154">
        <f t="shared" si="360"/>
        <v>1160</v>
      </c>
      <c r="AL44" s="154">
        <f t="shared" si="360"/>
        <v>3350</v>
      </c>
      <c r="AM44" s="154">
        <f t="shared" si="360"/>
        <v>265</v>
      </c>
      <c r="AN44" s="154">
        <f t="shared" si="360"/>
        <v>806</v>
      </c>
      <c r="AO44" s="154">
        <f t="shared" si="360"/>
        <v>5231</v>
      </c>
      <c r="AP44" s="154">
        <f t="shared" si="360"/>
        <v>6853</v>
      </c>
      <c r="AQ44" s="154">
        <f t="shared" si="360"/>
        <v>123084</v>
      </c>
      <c r="AR44" s="154">
        <f t="shared" si="360"/>
        <v>7745</v>
      </c>
      <c r="AS44" s="154">
        <f t="shared" si="360"/>
        <v>66453</v>
      </c>
      <c r="AT44" s="154">
        <f t="shared" si="361"/>
        <v>197282</v>
      </c>
      <c r="AU44" s="154">
        <f t="shared" si="361"/>
        <v>32565</v>
      </c>
      <c r="AV44" s="154">
        <f t="shared" si="361"/>
        <v>24810</v>
      </c>
      <c r="AW44" s="154">
        <f t="shared" si="361"/>
        <v>16723</v>
      </c>
      <c r="AX44" s="154">
        <f t="shared" si="361"/>
        <v>13970</v>
      </c>
      <c r="AY44" s="154">
        <f t="shared" si="361"/>
        <v>143371</v>
      </c>
      <c r="AZ44" s="154">
        <f t="shared" si="361"/>
        <v>116458</v>
      </c>
      <c r="BA44" s="154">
        <f t="shared" si="361"/>
        <v>94052</v>
      </c>
      <c r="BB44" s="154">
        <f t="shared" si="361"/>
        <v>62330</v>
      </c>
      <c r="BC44" s="154">
        <f t="shared" si="361"/>
        <v>14460</v>
      </c>
      <c r="BD44" s="154">
        <f t="shared" si="361"/>
        <v>7919</v>
      </c>
      <c r="BE44" s="151">
        <f t="shared" si="361"/>
        <v>922</v>
      </c>
      <c r="BF44" s="151">
        <f t="shared" si="361"/>
        <v>265352</v>
      </c>
      <c r="BG44" s="151">
        <f t="shared" ref="BG44" si="422">IFERROR(BF44/BE44,"-")</f>
        <v>287.80043383947941</v>
      </c>
      <c r="BH44" s="151">
        <f t="shared" si="380"/>
        <v>490.54663774403468</v>
      </c>
      <c r="BI44" s="151">
        <f t="shared" si="362"/>
        <v>11875</v>
      </c>
      <c r="BJ44" s="151">
        <f t="shared" si="362"/>
        <v>476015</v>
      </c>
      <c r="BK44" s="151">
        <f t="shared" ref="BK44" si="423">IFERROR(BJ44/BI44,"-")</f>
        <v>40.085473684210527</v>
      </c>
      <c r="BL44" s="151">
        <f t="shared" si="381"/>
        <v>61.240673684210527</v>
      </c>
      <c r="BM44" s="151">
        <f t="shared" si="363"/>
        <v>321</v>
      </c>
      <c r="BN44" s="151">
        <f t="shared" si="363"/>
        <v>1418</v>
      </c>
      <c r="BO44" s="151">
        <f t="shared" si="363"/>
        <v>3042</v>
      </c>
      <c r="BP44" s="151">
        <f t="shared" si="363"/>
        <v>69</v>
      </c>
      <c r="BQ44" s="151">
        <f t="shared" si="363"/>
        <v>4596</v>
      </c>
      <c r="BR44" s="151">
        <f t="shared" si="363"/>
        <v>8586168</v>
      </c>
      <c r="BS44" s="151">
        <f t="shared" ref="BS44" si="424">IFERROR(BR44/BN44,"-")</f>
        <v>6055.1255289139635</v>
      </c>
      <c r="BT44" s="151">
        <f t="shared" si="382"/>
        <v>13253.668547249647</v>
      </c>
      <c r="BU44" s="151">
        <f t="shared" si="364"/>
        <v>15665218</v>
      </c>
      <c r="BV44" s="151">
        <f t="shared" ref="BV44" si="425">IFERROR(BU44/BO44,"-")</f>
        <v>5149.6443129520048</v>
      </c>
      <c r="BW44" s="151">
        <f t="shared" si="383"/>
        <v>11227.165680473372</v>
      </c>
      <c r="BX44" s="151">
        <f t="shared" si="365"/>
        <v>763651</v>
      </c>
      <c r="BY44" s="151">
        <f t="shared" ref="BY44" si="426">IFERROR(BX44/BP44,"-")</f>
        <v>11067.40579710145</v>
      </c>
      <c r="BZ44" s="151">
        <f t="shared" si="384"/>
        <v>25520.36231884058</v>
      </c>
      <c r="CA44" s="151">
        <f t="shared" si="366"/>
        <v>34614531</v>
      </c>
      <c r="CB44" s="151">
        <f t="shared" ref="CB44" si="427">IFERROR(CA44/BQ44,"-")</f>
        <v>7531.4471279373365</v>
      </c>
      <c r="CC44" s="155">
        <f t="shared" si="385"/>
        <v>16754.475195822455</v>
      </c>
      <c r="CD44" s="155">
        <f t="shared" si="367"/>
        <v>4</v>
      </c>
      <c r="CE44" s="227">
        <f t="shared" si="386"/>
        <v>2018</v>
      </c>
      <c r="CF44" s="228">
        <f t="shared" si="387"/>
        <v>43191</v>
      </c>
      <c r="CG44" s="229">
        <f t="shared" si="388"/>
        <v>30</v>
      </c>
      <c r="CH44" s="155">
        <f t="shared" si="368"/>
        <v>258339</v>
      </c>
      <c r="CI44" s="155">
        <f t="shared" si="368"/>
        <v>900720</v>
      </c>
      <c r="CJ44" s="155">
        <f t="shared" si="368"/>
        <v>8390952</v>
      </c>
      <c r="CK44" s="155">
        <f t="shared" si="368"/>
        <v>14051610</v>
      </c>
      <c r="CL44" s="155">
        <f t="shared" si="368"/>
        <v>17266511</v>
      </c>
      <c r="CM44" s="155">
        <f t="shared" si="368"/>
        <v>279669874</v>
      </c>
      <c r="CN44" s="155">
        <f t="shared" si="368"/>
        <v>338135779</v>
      </c>
      <c r="CO44" s="155">
        <f t="shared" si="368"/>
        <v>65268402</v>
      </c>
      <c r="CP44" s="155">
        <f t="shared" si="368"/>
        <v>452284</v>
      </c>
      <c r="CQ44" s="155">
        <f t="shared" si="368"/>
        <v>727233</v>
      </c>
      <c r="CR44" s="155">
        <f t="shared" si="368"/>
        <v>18793702</v>
      </c>
      <c r="CS44" s="155">
        <f t="shared" si="368"/>
        <v>34153038</v>
      </c>
      <c r="CT44" s="155">
        <f t="shared" si="368"/>
        <v>1760905</v>
      </c>
      <c r="CU44" s="155">
        <f t="shared" si="368"/>
        <v>77003568</v>
      </c>
      <c r="CV44" s="230"/>
      <c r="CW44" s="141"/>
    </row>
    <row r="45" spans="1:101" x14ac:dyDescent="0.2">
      <c r="A45" s="152" t="str">
        <f t="shared" ref="A45" si="428">B45&amp;C45&amp;D45</f>
        <v>2018-19MAYY55</v>
      </c>
      <c r="B45" s="114" t="str">
        <f t="shared" si="370"/>
        <v>2018-19</v>
      </c>
      <c r="C45" s="35" t="s">
        <v>879</v>
      </c>
      <c r="D45" s="153" t="str">
        <f t="shared" si="389"/>
        <v>Y55</v>
      </c>
      <c r="E45" s="153" t="str">
        <f t="shared" si="389"/>
        <v>ME</v>
      </c>
      <c r="F45" s="153" t="str">
        <f t="shared" si="415"/>
        <v>Y55</v>
      </c>
      <c r="H45" s="154">
        <f t="shared" si="354"/>
        <v>297826</v>
      </c>
      <c r="I45" s="154">
        <f t="shared" si="354"/>
        <v>215860</v>
      </c>
      <c r="J45" s="154">
        <f t="shared" si="354"/>
        <v>788426</v>
      </c>
      <c r="K45" s="151">
        <f t="shared" ref="K45" si="429">IFERROR(J45/I45,"-")</f>
        <v>3.6524877235245068</v>
      </c>
      <c r="L45" s="154">
        <f t="shared" si="372"/>
        <v>1.3247336236449552</v>
      </c>
      <c r="M45" s="154">
        <f t="shared" si="373"/>
        <v>14.423112202353376</v>
      </c>
      <c r="N45" s="154">
        <f t="shared" si="374"/>
        <v>54.842925970536456</v>
      </c>
      <c r="O45" s="154">
        <f t="shared" si="355"/>
        <v>219651</v>
      </c>
      <c r="P45" s="154">
        <f t="shared" si="355"/>
        <v>17463</v>
      </c>
      <c r="Q45" s="154">
        <f t="shared" si="355"/>
        <v>11365</v>
      </c>
      <c r="R45" s="154">
        <f t="shared" si="355"/>
        <v>111007</v>
      </c>
      <c r="S45" s="154">
        <f t="shared" si="355"/>
        <v>61722</v>
      </c>
      <c r="T45" s="154">
        <f t="shared" si="355"/>
        <v>7622</v>
      </c>
      <c r="U45" s="154">
        <f t="shared" si="355"/>
        <v>8309693</v>
      </c>
      <c r="V45" s="154">
        <f t="shared" ref="V45" si="430">IFERROR(U45/P45,"-")</f>
        <v>475.84567371012997</v>
      </c>
      <c r="W45" s="154">
        <f t="shared" si="375"/>
        <v>849.87711160739855</v>
      </c>
      <c r="X45" s="154">
        <f t="shared" si="356"/>
        <v>9505502</v>
      </c>
      <c r="Y45" s="154">
        <f t="shared" ref="Y45" si="431">IFERROR(X45/Q45,"-")</f>
        <v>836.38380994280692</v>
      </c>
      <c r="Z45" s="154">
        <f t="shared" si="376"/>
        <v>1720.9838979322481</v>
      </c>
      <c r="AA45" s="154">
        <f t="shared" si="357"/>
        <v>147571621</v>
      </c>
      <c r="AB45" s="154">
        <f t="shared" ref="AB45" si="432">IFERROR(AA45/R45,"-")</f>
        <v>1329.3902276433018</v>
      </c>
      <c r="AC45" s="154">
        <f t="shared" si="377"/>
        <v>2687.2752529119784</v>
      </c>
      <c r="AD45" s="154">
        <f t="shared" si="358"/>
        <v>180008628</v>
      </c>
      <c r="AE45" s="154">
        <f t="shared" ref="AE45" si="433">IFERROR(AD45/S45,"-")</f>
        <v>2916.4419169825992</v>
      </c>
      <c r="AF45" s="154">
        <f t="shared" si="378"/>
        <v>6823.3026797576231</v>
      </c>
      <c r="AG45" s="154">
        <f t="shared" si="359"/>
        <v>34251018</v>
      </c>
      <c r="AH45" s="154">
        <f t="shared" ref="AH45" si="434">IFERROR(AG45/T45,"-")</f>
        <v>4493.7048018892683</v>
      </c>
      <c r="AI45" s="154">
        <f t="shared" si="379"/>
        <v>10752.113356074522</v>
      </c>
      <c r="AJ45" s="154">
        <f t="shared" si="360"/>
        <v>12177</v>
      </c>
      <c r="AK45" s="154">
        <f t="shared" si="360"/>
        <v>1237</v>
      </c>
      <c r="AL45" s="154">
        <f t="shared" si="360"/>
        <v>4199</v>
      </c>
      <c r="AM45" s="154">
        <f t="shared" si="360"/>
        <v>405</v>
      </c>
      <c r="AN45" s="154">
        <f t="shared" si="360"/>
        <v>918</v>
      </c>
      <c r="AO45" s="154">
        <f t="shared" si="360"/>
        <v>5823</v>
      </c>
      <c r="AP45" s="154">
        <f t="shared" si="360"/>
        <v>7175</v>
      </c>
      <c r="AQ45" s="154">
        <f t="shared" si="360"/>
        <v>129007</v>
      </c>
      <c r="AR45" s="154">
        <f t="shared" si="360"/>
        <v>8111</v>
      </c>
      <c r="AS45" s="154">
        <f t="shared" si="360"/>
        <v>70356</v>
      </c>
      <c r="AT45" s="154">
        <f t="shared" si="361"/>
        <v>207474</v>
      </c>
      <c r="AU45" s="154">
        <f t="shared" si="361"/>
        <v>34988</v>
      </c>
      <c r="AV45" s="154">
        <f t="shared" si="361"/>
        <v>26385</v>
      </c>
      <c r="AW45" s="154">
        <f t="shared" si="361"/>
        <v>23029</v>
      </c>
      <c r="AX45" s="154">
        <f t="shared" si="361"/>
        <v>17689</v>
      </c>
      <c r="AY45" s="154">
        <f t="shared" si="361"/>
        <v>151916</v>
      </c>
      <c r="AZ45" s="154">
        <f t="shared" si="361"/>
        <v>122213</v>
      </c>
      <c r="BA45" s="154">
        <f t="shared" si="361"/>
        <v>100448</v>
      </c>
      <c r="BB45" s="154">
        <f t="shared" si="361"/>
        <v>65341</v>
      </c>
      <c r="BC45" s="154">
        <f t="shared" si="361"/>
        <v>15141</v>
      </c>
      <c r="BD45" s="154">
        <f t="shared" si="361"/>
        <v>8146</v>
      </c>
      <c r="BE45" s="151">
        <f t="shared" si="361"/>
        <v>958</v>
      </c>
      <c r="BF45" s="151">
        <f t="shared" si="361"/>
        <v>276972</v>
      </c>
      <c r="BG45" s="151">
        <f t="shared" ref="BG45" si="435">IFERROR(BF45/BE45,"-")</f>
        <v>289.11482254697285</v>
      </c>
      <c r="BH45" s="151">
        <f t="shared" si="380"/>
        <v>486.16910229645094</v>
      </c>
      <c r="BI45" s="151">
        <f t="shared" si="362"/>
        <v>12893</v>
      </c>
      <c r="BJ45" s="151">
        <f t="shared" si="362"/>
        <v>551103</v>
      </c>
      <c r="BK45" s="151">
        <f t="shared" ref="BK45" si="436">IFERROR(BJ45/BI45,"-")</f>
        <v>42.74435740324207</v>
      </c>
      <c r="BL45" s="151">
        <f t="shared" si="381"/>
        <v>65.014271310013186</v>
      </c>
      <c r="BM45" s="151">
        <f t="shared" si="363"/>
        <v>326</v>
      </c>
      <c r="BN45" s="151">
        <f t="shared" si="363"/>
        <v>1352</v>
      </c>
      <c r="BO45" s="151">
        <f t="shared" si="363"/>
        <v>2971</v>
      </c>
      <c r="BP45" s="151">
        <f t="shared" si="363"/>
        <v>53</v>
      </c>
      <c r="BQ45" s="151">
        <f t="shared" si="363"/>
        <v>4958</v>
      </c>
      <c r="BR45" s="151">
        <f t="shared" si="363"/>
        <v>10310436</v>
      </c>
      <c r="BS45" s="151">
        <f t="shared" ref="BS45" si="437">IFERROR(BR45/BN45,"-")</f>
        <v>7626.0621301775145</v>
      </c>
      <c r="BT45" s="151">
        <f t="shared" si="382"/>
        <v>17325.10576923077</v>
      </c>
      <c r="BU45" s="151">
        <f t="shared" si="364"/>
        <v>18213536</v>
      </c>
      <c r="BV45" s="151">
        <f t="shared" ref="BV45" si="438">IFERROR(BU45/BO45,"-")</f>
        <v>6130.4395826321106</v>
      </c>
      <c r="BW45" s="151">
        <f t="shared" si="383"/>
        <v>13400.149781218444</v>
      </c>
      <c r="BX45" s="151">
        <f t="shared" si="365"/>
        <v>596245</v>
      </c>
      <c r="BY45" s="151">
        <f t="shared" ref="BY45" si="439">IFERROR(BX45/BP45,"-")</f>
        <v>11249.905660377359</v>
      </c>
      <c r="BZ45" s="151">
        <f t="shared" si="384"/>
        <v>21890.735849056604</v>
      </c>
      <c r="CA45" s="151">
        <f t="shared" si="366"/>
        <v>41556460</v>
      </c>
      <c r="CB45" s="151">
        <f t="shared" ref="CB45" si="440">IFERROR(CA45/BQ45,"-")</f>
        <v>8381.698265429608</v>
      </c>
      <c r="CC45" s="155">
        <f t="shared" si="385"/>
        <v>18858.889068172652</v>
      </c>
      <c r="CD45" s="155">
        <f t="shared" ref="CD45" si="441">MONTH(1&amp;C45)</f>
        <v>5</v>
      </c>
      <c r="CE45" s="227">
        <f t="shared" si="386"/>
        <v>2018</v>
      </c>
      <c r="CF45" s="228">
        <f t="shared" si="387"/>
        <v>43221</v>
      </c>
      <c r="CG45" s="229">
        <f t="shared" si="388"/>
        <v>31</v>
      </c>
      <c r="CH45" s="155">
        <f t="shared" si="368"/>
        <v>285957</v>
      </c>
      <c r="CI45" s="155">
        <f t="shared" si="368"/>
        <v>3113373</v>
      </c>
      <c r="CJ45" s="155">
        <f t="shared" si="368"/>
        <v>11838394</v>
      </c>
      <c r="CK45" s="155">
        <f t="shared" si="368"/>
        <v>14841404</v>
      </c>
      <c r="CL45" s="155">
        <f t="shared" si="368"/>
        <v>19558982</v>
      </c>
      <c r="CM45" s="155">
        <f t="shared" si="368"/>
        <v>298306364</v>
      </c>
      <c r="CN45" s="155">
        <f t="shared" si="368"/>
        <v>421147888</v>
      </c>
      <c r="CO45" s="155">
        <f t="shared" si="368"/>
        <v>81952608</v>
      </c>
      <c r="CP45" s="155">
        <f t="shared" si="368"/>
        <v>465750</v>
      </c>
      <c r="CQ45" s="155">
        <f t="shared" si="368"/>
        <v>838229</v>
      </c>
      <c r="CR45" s="155">
        <f t="shared" si="368"/>
        <v>23423543</v>
      </c>
      <c r="CS45" s="155">
        <f t="shared" si="368"/>
        <v>39811845</v>
      </c>
      <c r="CT45" s="155">
        <f t="shared" si="368"/>
        <v>1160209</v>
      </c>
      <c r="CU45" s="155">
        <f t="shared" si="368"/>
        <v>93502372</v>
      </c>
      <c r="CV45" s="230"/>
      <c r="CW45" s="141"/>
    </row>
    <row r="46" spans="1:101" x14ac:dyDescent="0.2">
      <c r="A46" s="152" t="str">
        <f t="shared" ref="A46:A47" si="442">B46&amp;C46&amp;D46</f>
        <v>2018-19JUNEY55</v>
      </c>
      <c r="B46" s="114" t="str">
        <f t="shared" si="370"/>
        <v>2018-19</v>
      </c>
      <c r="C46" s="35" t="s">
        <v>908</v>
      </c>
      <c r="D46" s="153" t="str">
        <f t="shared" si="389"/>
        <v>Y55</v>
      </c>
      <c r="E46" s="153" t="str">
        <f t="shared" si="389"/>
        <v>ME</v>
      </c>
      <c r="F46" s="153" t="str">
        <f t="shared" si="415"/>
        <v>Y55</v>
      </c>
      <c r="H46" s="154">
        <f t="shared" si="354"/>
        <v>291095</v>
      </c>
      <c r="I46" s="154">
        <f t="shared" si="354"/>
        <v>212125</v>
      </c>
      <c r="J46" s="154">
        <f t="shared" si="354"/>
        <v>969861</v>
      </c>
      <c r="K46" s="151">
        <f t="shared" ref="K46" si="443">IFERROR(J46/I46,"-")</f>
        <v>4.5721202121390689</v>
      </c>
      <c r="L46" s="154">
        <f t="shared" si="372"/>
        <v>1.3205185621685327</v>
      </c>
      <c r="M46" s="154">
        <f t="shared" si="373"/>
        <v>22.470392457277548</v>
      </c>
      <c r="N46" s="154">
        <f t="shared" si="374"/>
        <v>64.852761343547442</v>
      </c>
      <c r="O46" s="154">
        <f t="shared" si="355"/>
        <v>210921</v>
      </c>
      <c r="P46" s="154">
        <f t="shared" si="355"/>
        <v>17552</v>
      </c>
      <c r="Q46" s="154">
        <f t="shared" si="355"/>
        <v>11404</v>
      </c>
      <c r="R46" s="154">
        <f t="shared" si="355"/>
        <v>107818</v>
      </c>
      <c r="S46" s="154">
        <f t="shared" si="355"/>
        <v>58551</v>
      </c>
      <c r="T46" s="154">
        <f t="shared" si="355"/>
        <v>6022</v>
      </c>
      <c r="U46" s="154">
        <f t="shared" si="355"/>
        <v>8117562</v>
      </c>
      <c r="V46" s="154">
        <f t="shared" ref="V46" si="444">IFERROR(U46/P46,"-")</f>
        <v>462.48644029170464</v>
      </c>
      <c r="W46" s="154">
        <f t="shared" si="375"/>
        <v>822.15434138559704</v>
      </c>
      <c r="X46" s="154">
        <f t="shared" si="356"/>
        <v>9313182</v>
      </c>
      <c r="Y46" s="154">
        <f t="shared" ref="Y46" si="445">IFERROR(X46/Q46,"-")</f>
        <v>816.65924237109789</v>
      </c>
      <c r="Z46" s="154">
        <f t="shared" si="376"/>
        <v>1640.1364433532094</v>
      </c>
      <c r="AA46" s="154">
        <f t="shared" si="357"/>
        <v>147533069</v>
      </c>
      <c r="AB46" s="154">
        <f t="shared" ref="AB46" si="446">IFERROR(AA46/R46,"-")</f>
        <v>1368.3528631582853</v>
      </c>
      <c r="AC46" s="154">
        <f t="shared" si="377"/>
        <v>2758.2014413177762</v>
      </c>
      <c r="AD46" s="154">
        <f t="shared" si="358"/>
        <v>185461316</v>
      </c>
      <c r="AE46" s="154">
        <f t="shared" ref="AE46" si="447">IFERROR(AD46/S46,"-")</f>
        <v>3167.5174804870967</v>
      </c>
      <c r="AF46" s="154">
        <f t="shared" si="378"/>
        <v>7439.9081655309046</v>
      </c>
      <c r="AG46" s="154">
        <f t="shared" si="359"/>
        <v>31098623</v>
      </c>
      <c r="AH46" s="154">
        <f t="shared" ref="AH46" si="448">IFERROR(AG46/T46,"-")</f>
        <v>5164.1685486549322</v>
      </c>
      <c r="AI46" s="154">
        <f t="shared" si="379"/>
        <v>12147.892726668881</v>
      </c>
      <c r="AJ46" s="154">
        <f t="shared" si="360"/>
        <v>11958</v>
      </c>
      <c r="AK46" s="154">
        <f t="shared" si="360"/>
        <v>1155</v>
      </c>
      <c r="AL46" s="154">
        <f t="shared" si="360"/>
        <v>4350</v>
      </c>
      <c r="AM46" s="154">
        <f t="shared" si="360"/>
        <v>381</v>
      </c>
      <c r="AN46" s="154">
        <f t="shared" si="360"/>
        <v>849</v>
      </c>
      <c r="AO46" s="154">
        <f t="shared" si="360"/>
        <v>5604</v>
      </c>
      <c r="AP46" s="154">
        <f t="shared" si="360"/>
        <v>6780</v>
      </c>
      <c r="AQ46" s="154">
        <f t="shared" si="360"/>
        <v>123319</v>
      </c>
      <c r="AR46" s="154">
        <f t="shared" si="360"/>
        <v>7726</v>
      </c>
      <c r="AS46" s="154">
        <f t="shared" si="360"/>
        <v>67918</v>
      </c>
      <c r="AT46" s="154">
        <f t="shared" si="361"/>
        <v>198963</v>
      </c>
      <c r="AU46" s="154">
        <f t="shared" si="361"/>
        <v>35459</v>
      </c>
      <c r="AV46" s="154">
        <f t="shared" si="361"/>
        <v>26583</v>
      </c>
      <c r="AW46" s="154">
        <f t="shared" si="361"/>
        <v>23239</v>
      </c>
      <c r="AX46" s="154">
        <f t="shared" si="361"/>
        <v>17788</v>
      </c>
      <c r="AY46" s="154">
        <f t="shared" si="361"/>
        <v>149231</v>
      </c>
      <c r="AZ46" s="154">
        <f t="shared" si="361"/>
        <v>118706</v>
      </c>
      <c r="BA46" s="154">
        <f t="shared" si="361"/>
        <v>97030</v>
      </c>
      <c r="BB46" s="154">
        <f t="shared" si="361"/>
        <v>61843</v>
      </c>
      <c r="BC46" s="154">
        <f t="shared" si="361"/>
        <v>11963</v>
      </c>
      <c r="BD46" s="154">
        <f t="shared" si="361"/>
        <v>6383</v>
      </c>
      <c r="BE46" s="151">
        <f t="shared" si="361"/>
        <v>873</v>
      </c>
      <c r="BF46" s="151">
        <f t="shared" si="361"/>
        <v>246868</v>
      </c>
      <c r="BG46" s="151">
        <f t="shared" ref="BG46" si="449">IFERROR(BF46/BE46,"-")</f>
        <v>282.78121420389459</v>
      </c>
      <c r="BH46" s="151">
        <f t="shared" si="380"/>
        <v>487.24627720504009</v>
      </c>
      <c r="BI46" s="151">
        <f t="shared" si="362"/>
        <v>12817</v>
      </c>
      <c r="BJ46" s="151">
        <f t="shared" si="362"/>
        <v>545594</v>
      </c>
      <c r="BK46" s="151">
        <f t="shared" ref="BK46" si="450">IFERROR(BJ46/BI46,"-")</f>
        <v>42.567995630802841</v>
      </c>
      <c r="BL46" s="151">
        <f t="shared" si="381"/>
        <v>70.324334867753763</v>
      </c>
      <c r="BM46" s="151">
        <f t="shared" si="363"/>
        <v>2765</v>
      </c>
      <c r="BN46" s="151">
        <f t="shared" si="363"/>
        <v>1341</v>
      </c>
      <c r="BO46" s="151">
        <f t="shared" si="363"/>
        <v>2781</v>
      </c>
      <c r="BP46" s="151">
        <f t="shared" si="363"/>
        <v>56</v>
      </c>
      <c r="BQ46" s="151">
        <f t="shared" si="363"/>
        <v>4572</v>
      </c>
      <c r="BR46" s="151">
        <f t="shared" si="363"/>
        <v>10375907</v>
      </c>
      <c r="BS46" s="151">
        <f t="shared" ref="BS46" si="451">IFERROR(BR46/BN46,"-")</f>
        <v>7737.4399701715138</v>
      </c>
      <c r="BT46" s="151">
        <f t="shared" si="382"/>
        <v>18085.59284116331</v>
      </c>
      <c r="BU46" s="151">
        <f t="shared" si="364"/>
        <v>17736053</v>
      </c>
      <c r="BV46" s="151">
        <f t="shared" ref="BV46" si="452">IFERROR(BU46/BO46,"-")</f>
        <v>6377.5810859403091</v>
      </c>
      <c r="BW46" s="151">
        <f t="shared" si="383"/>
        <v>14187.086299892126</v>
      </c>
      <c r="BX46" s="151">
        <f t="shared" si="365"/>
        <v>783147</v>
      </c>
      <c r="BY46" s="151">
        <f t="shared" ref="BY46" si="453">IFERROR(BX46/BP46,"-")</f>
        <v>13984.767857142857</v>
      </c>
      <c r="BZ46" s="151">
        <f t="shared" si="384"/>
        <v>34754.982142857145</v>
      </c>
      <c r="CA46" s="151">
        <f t="shared" si="366"/>
        <v>40655842</v>
      </c>
      <c r="CB46" s="151">
        <f t="shared" ref="CB46" si="454">IFERROR(CA46/BQ46,"-")</f>
        <v>8892.3538932633419</v>
      </c>
      <c r="CC46" s="155">
        <f t="shared" si="385"/>
        <v>19793.352143482065</v>
      </c>
      <c r="CD46" s="155">
        <f t="shared" ref="CD46" si="455">MONTH(1&amp;C46)</f>
        <v>6</v>
      </c>
      <c r="CE46" s="227">
        <f t="shared" si="386"/>
        <v>2018</v>
      </c>
      <c r="CF46" s="228">
        <f t="shared" si="387"/>
        <v>43252</v>
      </c>
      <c r="CG46" s="229">
        <f t="shared" si="388"/>
        <v>30</v>
      </c>
      <c r="CH46" s="155">
        <f t="shared" si="368"/>
        <v>280115</v>
      </c>
      <c r="CI46" s="155">
        <f t="shared" si="368"/>
        <v>4766532</v>
      </c>
      <c r="CJ46" s="155">
        <f t="shared" si="368"/>
        <v>13756892</v>
      </c>
      <c r="CK46" s="155">
        <f t="shared" si="368"/>
        <v>14430453</v>
      </c>
      <c r="CL46" s="155">
        <f t="shared" si="368"/>
        <v>18704116</v>
      </c>
      <c r="CM46" s="155">
        <f t="shared" si="368"/>
        <v>297383763</v>
      </c>
      <c r="CN46" s="155">
        <f t="shared" si="368"/>
        <v>435614063</v>
      </c>
      <c r="CO46" s="155">
        <f t="shared" si="368"/>
        <v>73154610</v>
      </c>
      <c r="CP46" s="155">
        <f t="shared" si="368"/>
        <v>425366</v>
      </c>
      <c r="CQ46" s="155">
        <f t="shared" si="368"/>
        <v>901347</v>
      </c>
      <c r="CR46" s="155">
        <f t="shared" si="368"/>
        <v>24252780</v>
      </c>
      <c r="CS46" s="155">
        <f t="shared" si="368"/>
        <v>39454287</v>
      </c>
      <c r="CT46" s="155">
        <f t="shared" si="368"/>
        <v>1946279</v>
      </c>
      <c r="CU46" s="155">
        <f t="shared" si="368"/>
        <v>90495206</v>
      </c>
      <c r="CV46" s="230"/>
      <c r="CW46" s="141"/>
    </row>
    <row r="47" spans="1:101" x14ac:dyDescent="0.2">
      <c r="A47" s="152" t="str">
        <f t="shared" si="442"/>
        <v>2018-19JULYY55</v>
      </c>
      <c r="B47" s="114" t="str">
        <f t="shared" si="370"/>
        <v>2018-19</v>
      </c>
      <c r="C47" s="35" t="s">
        <v>911</v>
      </c>
      <c r="D47" s="153" t="str">
        <f t="shared" si="389"/>
        <v>Y55</v>
      </c>
      <c r="E47" s="153" t="str">
        <f t="shared" si="389"/>
        <v>ME</v>
      </c>
      <c r="F47" s="153" t="str">
        <f t="shared" si="415"/>
        <v>Y55</v>
      </c>
      <c r="H47" s="154">
        <f t="shared" si="354"/>
        <v>318511</v>
      </c>
      <c r="I47" s="154">
        <f t="shared" si="354"/>
        <v>231587</v>
      </c>
      <c r="J47" s="154">
        <f t="shared" si="354"/>
        <v>1434011</v>
      </c>
      <c r="K47" s="151">
        <f t="shared" ref="K47" si="456">IFERROR(J47/I47,"-")</f>
        <v>6.1921049108974167</v>
      </c>
      <c r="L47" s="154">
        <f t="shared" si="372"/>
        <v>1.3230362671479832</v>
      </c>
      <c r="M47" s="154">
        <f t="shared" si="373"/>
        <v>34.797924753980148</v>
      </c>
      <c r="N47" s="154">
        <f t="shared" si="374"/>
        <v>81.458916087690582</v>
      </c>
      <c r="O47" s="154">
        <f t="shared" si="355"/>
        <v>224711</v>
      </c>
      <c r="P47" s="154">
        <f t="shared" si="355"/>
        <v>18954</v>
      </c>
      <c r="Q47" s="154">
        <f t="shared" si="355"/>
        <v>12239</v>
      </c>
      <c r="R47" s="154">
        <f t="shared" si="355"/>
        <v>115996</v>
      </c>
      <c r="S47" s="154">
        <f t="shared" si="355"/>
        <v>61836</v>
      </c>
      <c r="T47" s="154">
        <f t="shared" si="355"/>
        <v>4398</v>
      </c>
      <c r="U47" s="154">
        <f t="shared" si="355"/>
        <v>8841617</v>
      </c>
      <c r="V47" s="154">
        <f t="shared" ref="V47" si="457">IFERROR(U47/P47,"-")</f>
        <v>466.47763005170412</v>
      </c>
      <c r="W47" s="154">
        <f t="shared" si="375"/>
        <v>833.52147303999152</v>
      </c>
      <c r="X47" s="154">
        <f t="shared" si="356"/>
        <v>9880948</v>
      </c>
      <c r="Y47" s="154">
        <f t="shared" ref="Y47" si="458">IFERROR(X47/Q47,"-")</f>
        <v>807.33295203856528</v>
      </c>
      <c r="Z47" s="154">
        <f t="shared" si="376"/>
        <v>1662.1113653076231</v>
      </c>
      <c r="AA47" s="154">
        <f t="shared" si="357"/>
        <v>162891415</v>
      </c>
      <c r="AB47" s="154">
        <f t="shared" ref="AB47" si="459">IFERROR(AA47/R47,"-")</f>
        <v>1404.2847598193041</v>
      </c>
      <c r="AC47" s="154">
        <f t="shared" si="377"/>
        <v>2863.5952446636093</v>
      </c>
      <c r="AD47" s="154">
        <f t="shared" si="358"/>
        <v>215506483</v>
      </c>
      <c r="AE47" s="154">
        <f t="shared" ref="AE47" si="460">IFERROR(AD47/S47,"-")</f>
        <v>3485.1297464260301</v>
      </c>
      <c r="AF47" s="154">
        <f t="shared" si="378"/>
        <v>8320.3160456691894</v>
      </c>
      <c r="AG47" s="154">
        <f t="shared" si="359"/>
        <v>22452713</v>
      </c>
      <c r="AH47" s="154">
        <f t="shared" ref="AH47" si="461">IFERROR(AG47/T47,"-")</f>
        <v>5105.209868121874</v>
      </c>
      <c r="AI47" s="154">
        <f t="shared" si="379"/>
        <v>12135.458162801273</v>
      </c>
      <c r="AJ47" s="154">
        <f t="shared" si="360"/>
        <v>12928</v>
      </c>
      <c r="AK47" s="154">
        <f t="shared" si="360"/>
        <v>1481</v>
      </c>
      <c r="AL47" s="154">
        <f t="shared" si="360"/>
        <v>4802</v>
      </c>
      <c r="AM47" s="154">
        <f t="shared" si="360"/>
        <v>511</v>
      </c>
      <c r="AN47" s="154">
        <f t="shared" si="360"/>
        <v>1001</v>
      </c>
      <c r="AO47" s="154">
        <f t="shared" si="360"/>
        <v>5644</v>
      </c>
      <c r="AP47" s="154">
        <f t="shared" si="360"/>
        <v>4386</v>
      </c>
      <c r="AQ47" s="154">
        <f t="shared" si="360"/>
        <v>129974</v>
      </c>
      <c r="AR47" s="154">
        <f t="shared" si="360"/>
        <v>7855</v>
      </c>
      <c r="AS47" s="154">
        <f t="shared" si="360"/>
        <v>73954</v>
      </c>
      <c r="AT47" s="154">
        <f t="shared" si="361"/>
        <v>211783</v>
      </c>
      <c r="AU47" s="154">
        <f t="shared" si="361"/>
        <v>37744</v>
      </c>
      <c r="AV47" s="154">
        <f t="shared" si="361"/>
        <v>28297</v>
      </c>
      <c r="AW47" s="154">
        <f t="shared" si="361"/>
        <v>24761</v>
      </c>
      <c r="AX47" s="154">
        <f t="shared" si="361"/>
        <v>18979</v>
      </c>
      <c r="AY47" s="154">
        <f t="shared" si="361"/>
        <v>160179</v>
      </c>
      <c r="AZ47" s="154">
        <f t="shared" si="361"/>
        <v>127100</v>
      </c>
      <c r="BA47" s="154">
        <f t="shared" si="361"/>
        <v>103555</v>
      </c>
      <c r="BB47" s="154">
        <f t="shared" si="361"/>
        <v>65196</v>
      </c>
      <c r="BC47" s="154">
        <f t="shared" si="361"/>
        <v>8762</v>
      </c>
      <c r="BD47" s="154">
        <f t="shared" si="361"/>
        <v>4712</v>
      </c>
      <c r="BE47" s="151">
        <f t="shared" si="361"/>
        <v>983</v>
      </c>
      <c r="BF47" s="151">
        <f t="shared" si="361"/>
        <v>281546</v>
      </c>
      <c r="BG47" s="151">
        <f t="shared" ref="BG47" si="462">IFERROR(BF47/BE47,"-")</f>
        <v>286.4150559511699</v>
      </c>
      <c r="BH47" s="151">
        <f t="shared" si="380"/>
        <v>476.07527975584946</v>
      </c>
      <c r="BI47" s="151">
        <f t="shared" si="362"/>
        <v>13532</v>
      </c>
      <c r="BJ47" s="151">
        <f t="shared" si="362"/>
        <v>407522</v>
      </c>
      <c r="BK47" s="151">
        <f t="shared" ref="BK47" si="463">IFERROR(BJ47/BI47,"-")</f>
        <v>30.115430091634643</v>
      </c>
      <c r="BL47" s="151">
        <f t="shared" si="381"/>
        <v>58.830328111143956</v>
      </c>
      <c r="BM47" s="151">
        <f t="shared" si="363"/>
        <v>2520</v>
      </c>
      <c r="BN47" s="151">
        <f t="shared" si="363"/>
        <v>1134</v>
      </c>
      <c r="BO47" s="151">
        <f t="shared" si="363"/>
        <v>2630</v>
      </c>
      <c r="BP47" s="151">
        <f t="shared" si="363"/>
        <v>44</v>
      </c>
      <c r="BQ47" s="151">
        <f t="shared" si="363"/>
        <v>5076</v>
      </c>
      <c r="BR47" s="151">
        <f t="shared" si="363"/>
        <v>9463369</v>
      </c>
      <c r="BS47" s="151">
        <f t="shared" ref="BS47" si="464">IFERROR(BR47/BN47,"-")</f>
        <v>8345.1225749559089</v>
      </c>
      <c r="BT47" s="151">
        <f t="shared" si="382"/>
        <v>18040.900352733686</v>
      </c>
      <c r="BU47" s="151">
        <f t="shared" si="364"/>
        <v>17096116</v>
      </c>
      <c r="BV47" s="151">
        <f t="shared" ref="BV47" si="465">IFERROR(BU47/BO47,"-")</f>
        <v>6500.4243346007606</v>
      </c>
      <c r="BW47" s="151">
        <f t="shared" si="383"/>
        <v>14751.811787072244</v>
      </c>
      <c r="BX47" s="151">
        <f t="shared" si="365"/>
        <v>541317</v>
      </c>
      <c r="BY47" s="151">
        <f t="shared" ref="BY47" si="466">IFERROR(BX47/BP47,"-")</f>
        <v>12302.65909090909</v>
      </c>
      <c r="BZ47" s="151">
        <f t="shared" si="384"/>
        <v>32974</v>
      </c>
      <c r="CA47" s="151">
        <f t="shared" si="366"/>
        <v>47309394</v>
      </c>
      <c r="CB47" s="151">
        <f t="shared" ref="CB47" si="467">IFERROR(CA47/BQ47,"-")</f>
        <v>9320.2115839243506</v>
      </c>
      <c r="CC47" s="155">
        <f t="shared" si="385"/>
        <v>21075.57643814027</v>
      </c>
      <c r="CD47" s="155">
        <f t="shared" ref="CD47" si="468">MONTH(1&amp;C47)</f>
        <v>7</v>
      </c>
      <c r="CE47" s="227">
        <f t="shared" ref="CE47" si="469">LEFT($B47,4)+IF(CD47&lt;4,1,0)</f>
        <v>2018</v>
      </c>
      <c r="CF47" s="228">
        <f t="shared" ref="CF47" si="470">DATE(LEFT($B47,4)+IF(CD47&lt;4,1,0),CD47,1)</f>
        <v>43282</v>
      </c>
      <c r="CG47" s="229">
        <f t="shared" ref="CG47" si="471">DAY(DATE(LEFT($B47,4)+IF(CD47&lt;4,1,0),$CD47+1,1)-1)</f>
        <v>31</v>
      </c>
      <c r="CH47" s="155">
        <f t="shared" si="368"/>
        <v>306398</v>
      </c>
      <c r="CI47" s="155">
        <f t="shared" si="368"/>
        <v>8058747</v>
      </c>
      <c r="CJ47" s="155">
        <f t="shared" si="368"/>
        <v>18864826</v>
      </c>
      <c r="CK47" s="155">
        <f t="shared" si="368"/>
        <v>15798566</v>
      </c>
      <c r="CL47" s="155">
        <f t="shared" si="368"/>
        <v>20342581</v>
      </c>
      <c r="CM47" s="155">
        <f t="shared" si="368"/>
        <v>332165594</v>
      </c>
      <c r="CN47" s="155">
        <f t="shared" si="368"/>
        <v>514495063</v>
      </c>
      <c r="CO47" s="155">
        <f t="shared" si="368"/>
        <v>53371745</v>
      </c>
      <c r="CP47" s="155">
        <f t="shared" si="368"/>
        <v>467982</v>
      </c>
      <c r="CQ47" s="155">
        <f t="shared" si="368"/>
        <v>796092</v>
      </c>
      <c r="CR47" s="155">
        <f t="shared" si="368"/>
        <v>20458381</v>
      </c>
      <c r="CS47" s="155">
        <f t="shared" si="368"/>
        <v>38797265</v>
      </c>
      <c r="CT47" s="155">
        <f t="shared" si="368"/>
        <v>1450856</v>
      </c>
      <c r="CU47" s="155">
        <f t="shared" si="368"/>
        <v>106979626</v>
      </c>
      <c r="CV47" s="230"/>
      <c r="CW47" s="141"/>
    </row>
    <row r="48" spans="1:101" x14ac:dyDescent="0.2">
      <c r="A48" s="152" t="str">
        <f t="shared" ref="A48" si="472">B48&amp;C48&amp;D48</f>
        <v>2018-19AUGUSTY55</v>
      </c>
      <c r="B48" s="114" t="str">
        <f t="shared" si="370"/>
        <v>2018-19</v>
      </c>
      <c r="C48" s="35" t="s">
        <v>682</v>
      </c>
      <c r="D48" s="153" t="str">
        <f t="shared" si="389"/>
        <v>Y55</v>
      </c>
      <c r="E48" s="153" t="str">
        <f t="shared" si="389"/>
        <v>ME</v>
      </c>
      <c r="F48" s="153" t="str">
        <f t="shared" si="415"/>
        <v>Y55</v>
      </c>
      <c r="H48" s="154">
        <f t="shared" si="354"/>
        <v>290481</v>
      </c>
      <c r="I48" s="154">
        <f t="shared" si="354"/>
        <v>210932</v>
      </c>
      <c r="J48" s="154">
        <f t="shared" si="354"/>
        <v>917371</v>
      </c>
      <c r="K48" s="151">
        <f t="shared" ref="K48" si="473">IFERROR(J48/I48,"-")</f>
        <v>4.3491314736502762</v>
      </c>
      <c r="L48" s="154">
        <f t="shared" si="372"/>
        <v>1.327944550850511</v>
      </c>
      <c r="M48" s="154">
        <f t="shared" si="373"/>
        <v>22.132592494263555</v>
      </c>
      <c r="N48" s="154">
        <f t="shared" si="374"/>
        <v>64.632715756736772</v>
      </c>
      <c r="O48" s="154">
        <f t="shared" si="355"/>
        <v>212037</v>
      </c>
      <c r="P48" s="154">
        <f t="shared" si="355"/>
        <v>17274</v>
      </c>
      <c r="Q48" s="154">
        <f t="shared" si="355"/>
        <v>11148</v>
      </c>
      <c r="R48" s="154">
        <f t="shared" si="355"/>
        <v>111290</v>
      </c>
      <c r="S48" s="154">
        <f t="shared" si="355"/>
        <v>56241</v>
      </c>
      <c r="T48" s="154">
        <f t="shared" si="355"/>
        <v>4202</v>
      </c>
      <c r="U48" s="154">
        <f t="shared" si="355"/>
        <v>7790102</v>
      </c>
      <c r="V48" s="154">
        <f t="shared" ref="V48" si="474">IFERROR(U48/P48,"-")</f>
        <v>450.9726756975802</v>
      </c>
      <c r="W48" s="154">
        <f t="shared" si="375"/>
        <v>810.33796457103165</v>
      </c>
      <c r="X48" s="154">
        <f t="shared" si="356"/>
        <v>8783558</v>
      </c>
      <c r="Y48" s="154">
        <f t="shared" ref="Y48" si="475">IFERROR(X48/Q48,"-")</f>
        <v>787.90437746681016</v>
      </c>
      <c r="Z48" s="154">
        <f t="shared" si="376"/>
        <v>1613.1788661643345</v>
      </c>
      <c r="AA48" s="154">
        <f t="shared" si="357"/>
        <v>147967775</v>
      </c>
      <c r="AB48" s="154">
        <f t="shared" ref="AB48" si="476">IFERROR(AA48/R48,"-")</f>
        <v>1329.5693683170095</v>
      </c>
      <c r="AC48" s="154">
        <f t="shared" si="377"/>
        <v>2732.0141432294008</v>
      </c>
      <c r="AD48" s="154">
        <f t="shared" si="358"/>
        <v>169153372</v>
      </c>
      <c r="AE48" s="154">
        <f t="shared" ref="AE48" si="477">IFERROR(AD48/S48,"-")</f>
        <v>3007.6522821429207</v>
      </c>
      <c r="AF48" s="154">
        <f t="shared" si="378"/>
        <v>7054.5382194484455</v>
      </c>
      <c r="AG48" s="154">
        <f t="shared" si="359"/>
        <v>17729259</v>
      </c>
      <c r="AH48" s="154">
        <f t="shared" ref="AH48" si="478">IFERROR(AG48/T48,"-")</f>
        <v>4219.2429795335556</v>
      </c>
      <c r="AI48" s="154">
        <f t="shared" si="379"/>
        <v>10213.794145644932</v>
      </c>
      <c r="AJ48" s="154">
        <f t="shared" si="360"/>
        <v>11348</v>
      </c>
      <c r="AK48" s="154">
        <f t="shared" si="360"/>
        <v>1566</v>
      </c>
      <c r="AL48" s="154">
        <f t="shared" si="360"/>
        <v>3998</v>
      </c>
      <c r="AM48" s="154">
        <f t="shared" si="360"/>
        <v>609</v>
      </c>
      <c r="AN48" s="154">
        <f t="shared" si="360"/>
        <v>1082</v>
      </c>
      <c r="AO48" s="154">
        <f t="shared" si="360"/>
        <v>4702</v>
      </c>
      <c r="AP48" s="154">
        <f t="shared" si="360"/>
        <v>4376</v>
      </c>
      <c r="AQ48" s="154">
        <f t="shared" si="360"/>
        <v>124855</v>
      </c>
      <c r="AR48" s="154">
        <f t="shared" si="360"/>
        <v>7642</v>
      </c>
      <c r="AS48" s="154">
        <f t="shared" si="360"/>
        <v>68192</v>
      </c>
      <c r="AT48" s="154">
        <f t="shared" si="361"/>
        <v>200689</v>
      </c>
      <c r="AU48" s="154">
        <f t="shared" si="361"/>
        <v>35732</v>
      </c>
      <c r="AV48" s="154">
        <f t="shared" si="361"/>
        <v>26464</v>
      </c>
      <c r="AW48" s="154">
        <f t="shared" si="361"/>
        <v>23372</v>
      </c>
      <c r="AX48" s="154">
        <f t="shared" si="361"/>
        <v>17614</v>
      </c>
      <c r="AY48" s="154">
        <f t="shared" si="361"/>
        <v>154183</v>
      </c>
      <c r="AZ48" s="154">
        <f t="shared" si="361"/>
        <v>122056</v>
      </c>
      <c r="BA48" s="154">
        <f t="shared" si="361"/>
        <v>93849</v>
      </c>
      <c r="BB48" s="154">
        <f t="shared" si="361"/>
        <v>59449</v>
      </c>
      <c r="BC48" s="154">
        <f t="shared" si="361"/>
        <v>8342</v>
      </c>
      <c r="BD48" s="154">
        <f t="shared" si="361"/>
        <v>4461</v>
      </c>
      <c r="BE48" s="151">
        <f t="shared" si="361"/>
        <v>917</v>
      </c>
      <c r="BF48" s="151">
        <f t="shared" si="361"/>
        <v>252450</v>
      </c>
      <c r="BG48" s="151">
        <f t="shared" ref="BG48" si="479">IFERROR(BF48/BE48,"-")</f>
        <v>275.29989094874588</v>
      </c>
      <c r="BH48" s="151">
        <f t="shared" si="380"/>
        <v>459.66848418756814</v>
      </c>
      <c r="BI48" s="151">
        <f t="shared" si="362"/>
        <v>12276</v>
      </c>
      <c r="BJ48" s="151">
        <f t="shared" si="362"/>
        <v>428532</v>
      </c>
      <c r="BK48" s="151">
        <f t="shared" ref="BK48" si="480">IFERROR(BJ48/BI48,"-")</f>
        <v>34.908113391984358</v>
      </c>
      <c r="BL48" s="151">
        <f t="shared" si="381"/>
        <v>63.492750081459761</v>
      </c>
      <c r="BM48" s="151">
        <f t="shared" si="363"/>
        <v>2301</v>
      </c>
      <c r="BN48" s="151">
        <f t="shared" si="363"/>
        <v>1279</v>
      </c>
      <c r="BO48" s="151">
        <f t="shared" si="363"/>
        <v>3796</v>
      </c>
      <c r="BP48" s="151">
        <f t="shared" si="363"/>
        <v>44</v>
      </c>
      <c r="BQ48" s="151">
        <f t="shared" si="363"/>
        <v>4764</v>
      </c>
      <c r="BR48" s="151">
        <f t="shared" si="363"/>
        <v>9228651</v>
      </c>
      <c r="BS48" s="151">
        <f t="shared" ref="BS48" si="481">IFERROR(BR48/BN48,"-")</f>
        <v>7215.5207193119622</v>
      </c>
      <c r="BT48" s="151">
        <f t="shared" si="382"/>
        <v>16478.487099296326</v>
      </c>
      <c r="BU48" s="151">
        <f t="shared" si="364"/>
        <v>20607928</v>
      </c>
      <c r="BV48" s="151">
        <f t="shared" ref="BV48" si="482">IFERROR(BU48/BO48,"-")</f>
        <v>5428.8535300316125</v>
      </c>
      <c r="BW48" s="151">
        <f t="shared" si="383"/>
        <v>12422.841412012645</v>
      </c>
      <c r="BX48" s="151">
        <f t="shared" si="365"/>
        <v>619953</v>
      </c>
      <c r="BY48" s="151">
        <f t="shared" ref="BY48" si="483">IFERROR(BX48/BP48,"-")</f>
        <v>14089.84090909091</v>
      </c>
      <c r="BZ48" s="151">
        <f t="shared" si="384"/>
        <v>26090.363636363636</v>
      </c>
      <c r="CA48" s="151">
        <f t="shared" si="366"/>
        <v>41682762</v>
      </c>
      <c r="CB48" s="151">
        <f t="shared" ref="CB48" si="484">IFERROR(CA48/BQ48,"-")</f>
        <v>8749.5302267002517</v>
      </c>
      <c r="CC48" s="155">
        <f t="shared" si="385"/>
        <v>19972.771200671705</v>
      </c>
      <c r="CD48" s="155">
        <f t="shared" ref="CD48" si="485">MONTH(1&amp;C48)</f>
        <v>8</v>
      </c>
      <c r="CE48" s="227">
        <f t="shared" ref="CE48" si="486">LEFT($B48,4)+IF(CD48&lt;4,1,0)</f>
        <v>2018</v>
      </c>
      <c r="CF48" s="228">
        <f t="shared" ref="CF48" si="487">DATE(LEFT($B48,4)+IF(CD48&lt;4,1,0),CD48,1)</f>
        <v>43313</v>
      </c>
      <c r="CG48" s="229">
        <f t="shared" ref="CG48" si="488">DAY(DATE(LEFT($B48,4)+IF(CD48&lt;4,1,0),$CD48+1,1)-1)</f>
        <v>31</v>
      </c>
      <c r="CH48" s="155">
        <f t="shared" si="368"/>
        <v>280106</v>
      </c>
      <c r="CI48" s="155">
        <f t="shared" si="368"/>
        <v>4668472</v>
      </c>
      <c r="CJ48" s="155">
        <f t="shared" si="368"/>
        <v>13633108</v>
      </c>
      <c r="CK48" s="155">
        <f t="shared" si="368"/>
        <v>13997778</v>
      </c>
      <c r="CL48" s="155">
        <f t="shared" si="368"/>
        <v>17983718</v>
      </c>
      <c r="CM48" s="155">
        <f t="shared" si="368"/>
        <v>304045854</v>
      </c>
      <c r="CN48" s="155">
        <f t="shared" si="368"/>
        <v>396754284</v>
      </c>
      <c r="CO48" s="155">
        <f t="shared" si="368"/>
        <v>42918363</v>
      </c>
      <c r="CP48" s="155">
        <f t="shared" si="368"/>
        <v>421516</v>
      </c>
      <c r="CQ48" s="155">
        <f t="shared" si="368"/>
        <v>779437</v>
      </c>
      <c r="CR48" s="155">
        <f t="shared" si="368"/>
        <v>21075985</v>
      </c>
      <c r="CS48" s="155">
        <f t="shared" si="368"/>
        <v>47157106</v>
      </c>
      <c r="CT48" s="155">
        <f t="shared" si="368"/>
        <v>1147976</v>
      </c>
      <c r="CU48" s="155">
        <f t="shared" si="368"/>
        <v>95150282</v>
      </c>
      <c r="CV48" s="230"/>
      <c r="CW48" s="141"/>
    </row>
    <row r="49" spans="1:106" x14ac:dyDescent="0.2">
      <c r="A49" s="152" t="str">
        <f t="shared" ref="A49" si="489">B49&amp;C49&amp;D49</f>
        <v>2018-19SEPTEMBERY55</v>
      </c>
      <c r="B49" s="114" t="str">
        <f t="shared" ref="B49" si="490">IF($C49="April",LEFT($B48,4)+1&amp;"-"&amp;RIGHT($B48,2)+1,$B48)</f>
        <v>2018-19</v>
      </c>
      <c r="C49" s="35" t="s">
        <v>708</v>
      </c>
      <c r="D49" s="153" t="str">
        <f t="shared" si="389"/>
        <v>Y55</v>
      </c>
      <c r="E49" s="153" t="str">
        <f t="shared" si="389"/>
        <v>ME</v>
      </c>
      <c r="F49" s="153" t="str">
        <f t="shared" si="415"/>
        <v>Y55</v>
      </c>
      <c r="H49" s="154">
        <f t="shared" si="354"/>
        <v>291617</v>
      </c>
      <c r="I49" s="154">
        <f t="shared" si="354"/>
        <v>211474</v>
      </c>
      <c r="J49" s="154">
        <f t="shared" si="354"/>
        <v>1225004</v>
      </c>
      <c r="K49" s="151">
        <f t="shared" ref="K49" si="491">IFERROR(J49/I49,"-")</f>
        <v>5.7926931915980218</v>
      </c>
      <c r="L49" s="154">
        <f t="shared" ref="L49" si="492">IFERROR(CH49/I49,"-")</f>
        <v>1.3241675099539423</v>
      </c>
      <c r="M49" s="154">
        <f t="shared" ref="M49" si="493">IFERROR(CI49/I49,"-")</f>
        <v>31.767077749510577</v>
      </c>
      <c r="N49" s="154">
        <f t="shared" ref="N49" si="494">IFERROR(CJ49/I49,"-")</f>
        <v>74.240984707339905</v>
      </c>
      <c r="O49" s="154">
        <f t="shared" si="355"/>
        <v>209237</v>
      </c>
      <c r="P49" s="154">
        <f t="shared" si="355"/>
        <v>17345</v>
      </c>
      <c r="Q49" s="154">
        <f t="shared" si="355"/>
        <v>11327</v>
      </c>
      <c r="R49" s="154">
        <f t="shared" si="355"/>
        <v>112650</v>
      </c>
      <c r="S49" s="154">
        <f t="shared" si="355"/>
        <v>54484</v>
      </c>
      <c r="T49" s="154">
        <f t="shared" si="355"/>
        <v>3915</v>
      </c>
      <c r="U49" s="154">
        <f t="shared" si="355"/>
        <v>7746831</v>
      </c>
      <c r="V49" s="154">
        <f t="shared" ref="V49" si="495">IFERROR(U49/P49,"-")</f>
        <v>446.63194004035745</v>
      </c>
      <c r="W49" s="154">
        <f t="shared" ref="W49" si="496">IFERROR(CK49/P49,"-")</f>
        <v>792.09345632747193</v>
      </c>
      <c r="X49" s="154">
        <f t="shared" si="356"/>
        <v>8785033</v>
      </c>
      <c r="Y49" s="154">
        <f t="shared" ref="Y49" si="497">IFERROR(X49/Q49,"-")</f>
        <v>775.58338483270063</v>
      </c>
      <c r="Z49" s="154">
        <f t="shared" ref="Z49" si="498">IFERROR(CL49/Q49,"-")</f>
        <v>1612.9560342544362</v>
      </c>
      <c r="AA49" s="154">
        <f t="shared" si="357"/>
        <v>153878415</v>
      </c>
      <c r="AB49" s="154">
        <f t="shared" ref="AB49" si="499">IFERROR(AA49/R49,"-")</f>
        <v>1365.9868175765646</v>
      </c>
      <c r="AC49" s="154">
        <f t="shared" ref="AC49" si="500">IFERROR(CM49/R49,"-")</f>
        <v>2774.9012694185531</v>
      </c>
      <c r="AD49" s="154">
        <f t="shared" si="358"/>
        <v>178892882</v>
      </c>
      <c r="AE49" s="154">
        <f t="shared" ref="AE49" si="501">IFERROR(AD49/S49,"-")</f>
        <v>3283.4021364070186</v>
      </c>
      <c r="AF49" s="154">
        <f t="shared" ref="AF49" si="502">IFERROR(CN49/S49,"-")</f>
        <v>7749.0070846487042</v>
      </c>
      <c r="AG49" s="154">
        <f t="shared" si="359"/>
        <v>18333103</v>
      </c>
      <c r="AH49" s="154">
        <f t="shared" ref="AH49" si="503">IFERROR(AG49/T49,"-")</f>
        <v>4682.7849297573439</v>
      </c>
      <c r="AI49" s="154">
        <f t="shared" ref="AI49" si="504">IFERROR(CO49/T49,"-")</f>
        <v>11785.739463601532</v>
      </c>
      <c r="AJ49" s="154">
        <f t="shared" si="360"/>
        <v>10801</v>
      </c>
      <c r="AK49" s="154">
        <f t="shared" si="360"/>
        <v>1691</v>
      </c>
      <c r="AL49" s="154">
        <f t="shared" si="360"/>
        <v>3701</v>
      </c>
      <c r="AM49" s="154">
        <f t="shared" si="360"/>
        <v>501</v>
      </c>
      <c r="AN49" s="154">
        <f t="shared" si="360"/>
        <v>992</v>
      </c>
      <c r="AO49" s="154">
        <f t="shared" si="360"/>
        <v>4417</v>
      </c>
      <c r="AP49" s="154">
        <f t="shared" si="360"/>
        <v>3887</v>
      </c>
      <c r="AQ49" s="154">
        <f t="shared" si="360"/>
        <v>123150</v>
      </c>
      <c r="AR49" s="154">
        <f t="shared" si="360"/>
        <v>7627</v>
      </c>
      <c r="AS49" s="154">
        <f t="shared" si="360"/>
        <v>67659</v>
      </c>
      <c r="AT49" s="154">
        <f t="shared" si="361"/>
        <v>198436</v>
      </c>
      <c r="AU49" s="154">
        <f t="shared" si="361"/>
        <v>35597</v>
      </c>
      <c r="AV49" s="154">
        <f t="shared" si="361"/>
        <v>26387</v>
      </c>
      <c r="AW49" s="154">
        <f t="shared" si="361"/>
        <v>23546</v>
      </c>
      <c r="AX49" s="154">
        <f t="shared" si="361"/>
        <v>17763</v>
      </c>
      <c r="AY49" s="154">
        <f t="shared" si="361"/>
        <v>155066</v>
      </c>
      <c r="AZ49" s="154">
        <f t="shared" si="361"/>
        <v>123199</v>
      </c>
      <c r="BA49" s="154">
        <f t="shared" si="361"/>
        <v>93086</v>
      </c>
      <c r="BB49" s="154">
        <f t="shared" si="361"/>
        <v>57469</v>
      </c>
      <c r="BC49" s="154">
        <f t="shared" si="361"/>
        <v>8029</v>
      </c>
      <c r="BD49" s="154">
        <f t="shared" si="361"/>
        <v>4162</v>
      </c>
      <c r="BE49" s="151">
        <f t="shared" si="361"/>
        <v>915</v>
      </c>
      <c r="BF49" s="151">
        <f t="shared" si="361"/>
        <v>248425</v>
      </c>
      <c r="BG49" s="151">
        <f t="shared" ref="BG49" si="505">IFERROR(BF49/BE49,"-")</f>
        <v>271.50273224043718</v>
      </c>
      <c r="BH49" s="151">
        <f t="shared" ref="BH49" si="506">IFERROR(CP49/BE49,"-")</f>
        <v>471.83715846994534</v>
      </c>
      <c r="BI49" s="151">
        <f t="shared" si="362"/>
        <v>12100</v>
      </c>
      <c r="BJ49" s="151">
        <f t="shared" si="362"/>
        <v>447444</v>
      </c>
      <c r="BK49" s="151">
        <f t="shared" ref="BK49" si="507">IFERROR(BJ49/BI49,"-")</f>
        <v>36.978842975206611</v>
      </c>
      <c r="BL49" s="151">
        <f t="shared" ref="BL49" si="508">IFERROR(CQ49/BI49,"-")</f>
        <v>69.69471074380165</v>
      </c>
      <c r="BM49" s="151">
        <f t="shared" si="363"/>
        <v>1946</v>
      </c>
      <c r="BN49" s="151">
        <f t="shared" si="363"/>
        <v>1128</v>
      </c>
      <c r="BO49" s="151">
        <f t="shared" si="363"/>
        <v>3057</v>
      </c>
      <c r="BP49" s="151">
        <f t="shared" si="363"/>
        <v>56</v>
      </c>
      <c r="BQ49" s="151">
        <f t="shared" si="363"/>
        <v>4200</v>
      </c>
      <c r="BR49" s="151">
        <f t="shared" si="363"/>
        <v>9520337</v>
      </c>
      <c r="BS49" s="151">
        <f t="shared" ref="BS49" si="509">IFERROR(BR49/BN49,"-")</f>
        <v>8440.0150709219852</v>
      </c>
      <c r="BT49" s="151">
        <f t="shared" ref="BT49" si="510">IFERROR(CR49/BN49,"-")</f>
        <v>18408.294326241135</v>
      </c>
      <c r="BU49" s="151">
        <f t="shared" si="364"/>
        <v>20806673</v>
      </c>
      <c r="BV49" s="151">
        <f t="shared" ref="BV49" si="511">IFERROR(BU49/BO49,"-")</f>
        <v>6806.2391233235194</v>
      </c>
      <c r="BW49" s="151">
        <f t="shared" ref="BW49" si="512">IFERROR(CS49/BO49,"-")</f>
        <v>15519.064442263658</v>
      </c>
      <c r="BX49" s="151">
        <f t="shared" si="365"/>
        <v>775351</v>
      </c>
      <c r="BY49" s="151">
        <f t="shared" ref="BY49" si="513">IFERROR(BX49/BP49,"-")</f>
        <v>13845.553571428571</v>
      </c>
      <c r="BZ49" s="151">
        <f t="shared" ref="BZ49" si="514">IFERROR(CT49/BP49,"-")</f>
        <v>29784.357142857141</v>
      </c>
      <c r="CA49" s="151">
        <f t="shared" si="366"/>
        <v>38788285</v>
      </c>
      <c r="CB49" s="151">
        <f t="shared" ref="CB49" si="515">IFERROR(CA49/BQ49,"-")</f>
        <v>9235.3059523809516</v>
      </c>
      <c r="CC49" s="155">
        <f t="shared" ref="CC49" si="516">IFERROR(CU49/BQ49,"-")</f>
        <v>21033.73523809524</v>
      </c>
      <c r="CD49" s="155">
        <f t="shared" ref="CD49" si="517">MONTH(1&amp;C49)</f>
        <v>9</v>
      </c>
      <c r="CE49" s="227">
        <f t="shared" ref="CE49" si="518">LEFT($B49,4)+IF(CD49&lt;4,1,0)</f>
        <v>2018</v>
      </c>
      <c r="CF49" s="228">
        <f t="shared" ref="CF49" si="519">DATE(LEFT($B49,4)+IF(CD49&lt;4,1,0),CD49,1)</f>
        <v>43344</v>
      </c>
      <c r="CG49" s="229">
        <f t="shared" ref="CG49" si="520">DAY(DATE(LEFT($B49,4)+IF(CD49&lt;4,1,0),$CD49+1,1)-1)</f>
        <v>30</v>
      </c>
      <c r="CH49" s="155">
        <f t="shared" si="368"/>
        <v>280027</v>
      </c>
      <c r="CI49" s="155">
        <f t="shared" si="368"/>
        <v>6717911</v>
      </c>
      <c r="CJ49" s="155">
        <f t="shared" si="368"/>
        <v>15700038</v>
      </c>
      <c r="CK49" s="155">
        <f t="shared" si="368"/>
        <v>13738861</v>
      </c>
      <c r="CL49" s="155">
        <f t="shared" si="368"/>
        <v>18269953</v>
      </c>
      <c r="CM49" s="155">
        <f t="shared" si="368"/>
        <v>312592628</v>
      </c>
      <c r="CN49" s="155">
        <f t="shared" si="368"/>
        <v>422196902</v>
      </c>
      <c r="CO49" s="155">
        <f t="shared" si="368"/>
        <v>46141170</v>
      </c>
      <c r="CP49" s="155">
        <f t="shared" si="368"/>
        <v>431731</v>
      </c>
      <c r="CQ49" s="155">
        <f t="shared" si="368"/>
        <v>843306</v>
      </c>
      <c r="CR49" s="155">
        <f t="shared" si="368"/>
        <v>20764556</v>
      </c>
      <c r="CS49" s="155">
        <f t="shared" si="368"/>
        <v>47441780</v>
      </c>
      <c r="CT49" s="155">
        <f t="shared" si="368"/>
        <v>1667924</v>
      </c>
      <c r="CU49" s="155">
        <f t="shared" si="368"/>
        <v>88341688</v>
      </c>
      <c r="CV49" s="230"/>
      <c r="CW49" s="141"/>
    </row>
    <row r="50" spans="1:106" x14ac:dyDescent="0.2">
      <c r="A50" s="137"/>
      <c r="H50" s="154"/>
      <c r="I50" s="154"/>
      <c r="J50" s="154"/>
      <c r="K50" s="151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5"/>
      <c r="CD50" s="155"/>
      <c r="CE50" s="231"/>
      <c r="CF50" s="231"/>
      <c r="CG50" s="232"/>
    </row>
    <row r="51" spans="1:106" x14ac:dyDescent="0.2">
      <c r="A51" s="175" t="str">
        <f>B51&amp;C51&amp;D51</f>
        <v>2017-18AUGUSTY56</v>
      </c>
      <c r="B51" s="165" t="s">
        <v>681</v>
      </c>
      <c r="C51" s="166" t="s">
        <v>682</v>
      </c>
      <c r="D51" s="166" t="s">
        <v>685</v>
      </c>
      <c r="E51" s="166" t="s">
        <v>81</v>
      </c>
      <c r="F51" s="176" t="str">
        <f t="shared" si="180"/>
        <v>Y56</v>
      </c>
      <c r="G51" s="166"/>
      <c r="H51" s="171">
        <f t="shared" ref="H51:J64" si="521">SUMIFS(H$97:H$10050,$B$97:$B$10050,$B51,$C$97:$C$10050,$C51,$D$97:$D$10050,$D51)</f>
        <v>0</v>
      </c>
      <c r="I51" s="171">
        <f t="shared" si="521"/>
        <v>0</v>
      </c>
      <c r="J51" s="171">
        <f t="shared" si="521"/>
        <v>0</v>
      </c>
      <c r="K51" s="172" t="str">
        <f>IFERROR(J51/I51,"-")</f>
        <v>-</v>
      </c>
      <c r="L51" s="171" t="str">
        <f>IFERROR(CH51/I51,"-")</f>
        <v>-</v>
      </c>
      <c r="M51" s="171" t="str">
        <f>IFERROR(CI51/I51,"-")</f>
        <v>-</v>
      </c>
      <c r="N51" s="171" t="str">
        <f>IFERROR(CJ51/I51,"-")</f>
        <v>-</v>
      </c>
      <c r="O51" s="171">
        <f t="shared" ref="O51:U64" si="522">SUMIFS(O$97:O$10050,$B$97:$B$10050,$B51,$C$97:$C$10050,$C51,$D$97:$D$10050,$D51)</f>
        <v>0</v>
      </c>
      <c r="P51" s="171">
        <f t="shared" si="522"/>
        <v>0</v>
      </c>
      <c r="Q51" s="171">
        <f t="shared" si="522"/>
        <v>0</v>
      </c>
      <c r="R51" s="171">
        <f t="shared" si="522"/>
        <v>0</v>
      </c>
      <c r="S51" s="171">
        <f t="shared" si="522"/>
        <v>0</v>
      </c>
      <c r="T51" s="171">
        <f t="shared" si="522"/>
        <v>0</v>
      </c>
      <c r="U51" s="171">
        <f t="shared" si="522"/>
        <v>0</v>
      </c>
      <c r="V51" s="171" t="str">
        <f t="shared" si="23"/>
        <v>-</v>
      </c>
      <c r="W51" s="171" t="str">
        <f>IFERROR(CK51/P51,"-")</f>
        <v>-</v>
      </c>
      <c r="X51" s="171">
        <f t="shared" ref="X51:X64" si="523">SUMIFS(X$97:X$10050,$B$97:$B$10050,$B51,$C$97:$C$10050,$C51,$D$97:$D$10050,$D51)</f>
        <v>0</v>
      </c>
      <c r="Y51" s="171" t="str">
        <f t="shared" si="25"/>
        <v>-</v>
      </c>
      <c r="Z51" s="171" t="str">
        <f>IFERROR(CL51/Q51,"-")</f>
        <v>-</v>
      </c>
      <c r="AA51" s="171">
        <f t="shared" ref="AA51:AA64" si="524">SUMIFS(AA$97:AA$10050,$B$97:$B$10050,$B51,$C$97:$C$10050,$C51,$D$97:$D$10050,$D51)</f>
        <v>0</v>
      </c>
      <c r="AB51" s="171" t="str">
        <f t="shared" si="27"/>
        <v>-</v>
      </c>
      <c r="AC51" s="171" t="str">
        <f>IFERROR(CM51/R51,"-")</f>
        <v>-</v>
      </c>
      <c r="AD51" s="171">
        <f t="shared" ref="AD51:AD64" si="525">SUMIFS(AD$97:AD$10050,$B$97:$B$10050,$B51,$C$97:$C$10050,$C51,$D$97:$D$10050,$D51)</f>
        <v>0</v>
      </c>
      <c r="AE51" s="171" t="str">
        <f t="shared" si="205"/>
        <v>-</v>
      </c>
      <c r="AF51" s="171" t="str">
        <f>IFERROR(CN51/S51,"-")</f>
        <v>-</v>
      </c>
      <c r="AG51" s="171">
        <f t="shared" ref="AG51:AG64" si="526">SUMIFS(AG$97:AG$10050,$B$97:$B$10050,$B51,$C$97:$C$10050,$C51,$D$97:$D$10050,$D51)</f>
        <v>0</v>
      </c>
      <c r="AH51" s="171" t="str">
        <f t="shared" si="207"/>
        <v>-</v>
      </c>
      <c r="AI51" s="171" t="str">
        <f>IFERROR(CO51/T51,"-")</f>
        <v>-</v>
      </c>
      <c r="AJ51" s="171">
        <f t="shared" ref="AJ51:AS64" si="527">SUMIFS(AJ$97:AJ$10050,$B$97:$B$10050,$B51,$C$97:$C$10050,$C51,$D$97:$D$10050,$D51)</f>
        <v>0</v>
      </c>
      <c r="AK51" s="171">
        <f t="shared" si="527"/>
        <v>0</v>
      </c>
      <c r="AL51" s="171">
        <f t="shared" si="527"/>
        <v>0</v>
      </c>
      <c r="AM51" s="171">
        <f t="shared" si="527"/>
        <v>0</v>
      </c>
      <c r="AN51" s="171">
        <f t="shared" si="527"/>
        <v>0</v>
      </c>
      <c r="AO51" s="171">
        <f t="shared" si="527"/>
        <v>0</v>
      </c>
      <c r="AP51" s="171">
        <f t="shared" si="527"/>
        <v>0</v>
      </c>
      <c r="AQ51" s="171">
        <f t="shared" si="527"/>
        <v>0</v>
      </c>
      <c r="AR51" s="171">
        <f t="shared" si="527"/>
        <v>0</v>
      </c>
      <c r="AS51" s="171">
        <f t="shared" si="527"/>
        <v>0</v>
      </c>
      <c r="AT51" s="171">
        <f t="shared" ref="AT51:BF64" si="528">SUMIFS(AT$97:AT$10050,$B$97:$B$10050,$B51,$C$97:$C$10050,$C51,$D$97:$D$10050,$D51)</f>
        <v>0</v>
      </c>
      <c r="AU51" s="172">
        <f t="shared" si="528"/>
        <v>0</v>
      </c>
      <c r="AV51" s="172">
        <f t="shared" si="528"/>
        <v>0</v>
      </c>
      <c r="AW51" s="172">
        <f t="shared" si="528"/>
        <v>0</v>
      </c>
      <c r="AX51" s="172">
        <f t="shared" si="528"/>
        <v>0</v>
      </c>
      <c r="AY51" s="172">
        <f t="shared" si="528"/>
        <v>0</v>
      </c>
      <c r="AZ51" s="172">
        <f t="shared" si="528"/>
        <v>0</v>
      </c>
      <c r="BA51" s="172">
        <f t="shared" si="528"/>
        <v>0</v>
      </c>
      <c r="BB51" s="172">
        <f t="shared" si="528"/>
        <v>0</v>
      </c>
      <c r="BC51" s="172">
        <f t="shared" si="528"/>
        <v>0</v>
      </c>
      <c r="BD51" s="172">
        <f t="shared" si="528"/>
        <v>0</v>
      </c>
      <c r="BE51" s="172">
        <f t="shared" si="528"/>
        <v>0</v>
      </c>
      <c r="BF51" s="172">
        <f t="shared" si="528"/>
        <v>0</v>
      </c>
      <c r="BG51" s="172" t="str">
        <f t="shared" si="209"/>
        <v>-</v>
      </c>
      <c r="BH51" s="172" t="str">
        <f>IFERROR(CP51/BE51,"-")</f>
        <v>-</v>
      </c>
      <c r="BI51" s="172">
        <f t="shared" ref="BI51:BJ64" si="529">SUMIFS(BI$97:BI$10050,$B$97:$B$10050,$B51,$C$97:$C$10050,$C51,$D$97:$D$10050,$D51)</f>
        <v>0</v>
      </c>
      <c r="BJ51" s="172">
        <f t="shared" si="529"/>
        <v>0</v>
      </c>
      <c r="BK51" s="172" t="str">
        <f t="shared" si="211"/>
        <v>-</v>
      </c>
      <c r="BL51" s="172" t="str">
        <f>IFERROR(CQ51/BI51,"-")</f>
        <v>-</v>
      </c>
      <c r="BM51" s="172">
        <f t="shared" ref="BM51:BR64" si="530">SUMIFS(BM$97:BM$10050,$B$97:$B$10050,$B51,$C$97:$C$10050,$C51,$D$97:$D$10050,$D51)</f>
        <v>0</v>
      </c>
      <c r="BN51" s="172">
        <f t="shared" si="530"/>
        <v>0</v>
      </c>
      <c r="BO51" s="172">
        <f t="shared" si="530"/>
        <v>0</v>
      </c>
      <c r="BP51" s="172">
        <f t="shared" si="530"/>
        <v>0</v>
      </c>
      <c r="BQ51" s="172">
        <f t="shared" si="530"/>
        <v>0</v>
      </c>
      <c r="BR51" s="172">
        <f t="shared" si="530"/>
        <v>0</v>
      </c>
      <c r="BS51" s="172" t="str">
        <f t="shared" si="37"/>
        <v>-</v>
      </c>
      <c r="BT51" s="172" t="str">
        <f>IFERROR(CR51/BN51,"-")</f>
        <v>-</v>
      </c>
      <c r="BU51" s="172">
        <f t="shared" ref="BU51:BU64" si="531">SUMIFS(BU$97:BU$10050,$B$97:$B$10050,$B51,$C$97:$C$10050,$C51,$D$97:$D$10050,$D51)</f>
        <v>0</v>
      </c>
      <c r="BV51" s="172" t="str">
        <f t="shared" si="214"/>
        <v>-</v>
      </c>
      <c r="BW51" s="172" t="str">
        <f>IFERROR(CS51/BO51,"-")</f>
        <v>-</v>
      </c>
      <c r="BX51" s="172">
        <f t="shared" ref="BX51:BX64" si="532">SUMIFS(BX$97:BX$10050,$B$97:$B$10050,$B51,$C$97:$C$10050,$C51,$D$97:$D$10050,$D51)</f>
        <v>0</v>
      </c>
      <c r="BY51" s="172" t="str">
        <f t="shared" si="216"/>
        <v>-</v>
      </c>
      <c r="BZ51" s="172" t="str">
        <f>IFERROR(CT51/BP51,"-")</f>
        <v>-</v>
      </c>
      <c r="CA51" s="172">
        <f t="shared" ref="CA51:CA64" si="533">SUMIFS(CA$97:CA$10050,$B$97:$B$10050,$B51,$C$97:$C$10050,$C51,$D$97:$D$10050,$D51)</f>
        <v>0</v>
      </c>
      <c r="CB51" s="172" t="str">
        <f t="shared" si="43"/>
        <v>-</v>
      </c>
      <c r="CC51" s="173" t="str">
        <f>IFERROR(CU51/BQ51,"-")</f>
        <v>-</v>
      </c>
      <c r="CD51" s="173">
        <f t="shared" ref="CD51:CD59" si="534">MONTH(1&amp;C51)</f>
        <v>8</v>
      </c>
      <c r="CE51" s="227">
        <f>LEFT($B51,4)+IF(CD51&lt;4,1,0)</f>
        <v>2017</v>
      </c>
      <c r="CF51" s="228">
        <f>DATE($CE51,$CD51,1)</f>
        <v>42948</v>
      </c>
      <c r="CG51" s="229">
        <f>DAY(DATE($CE51,$CD51+1,1)-1)</f>
        <v>31</v>
      </c>
      <c r="CH51" s="173">
        <f t="shared" ref="CH51:CU64" si="535">SUMIFS(CH$97:CH$10050,$B$97:$B$10050,$B51,$C$97:$C$10050,$C51,$D$97:$D$10050,$D51)</f>
        <v>0</v>
      </c>
      <c r="CI51" s="173">
        <f t="shared" si="535"/>
        <v>0</v>
      </c>
      <c r="CJ51" s="173">
        <f t="shared" si="535"/>
        <v>0</v>
      </c>
      <c r="CK51" s="173">
        <f t="shared" si="535"/>
        <v>0</v>
      </c>
      <c r="CL51" s="173">
        <f t="shared" si="535"/>
        <v>0</v>
      </c>
      <c r="CM51" s="173">
        <f t="shared" si="535"/>
        <v>0</v>
      </c>
      <c r="CN51" s="173">
        <f t="shared" si="535"/>
        <v>0</v>
      </c>
      <c r="CO51" s="173">
        <f t="shared" si="535"/>
        <v>0</v>
      </c>
      <c r="CP51" s="173">
        <f t="shared" si="535"/>
        <v>0</v>
      </c>
      <c r="CQ51" s="173">
        <f t="shared" si="535"/>
        <v>0</v>
      </c>
      <c r="CR51" s="173">
        <f t="shared" si="535"/>
        <v>0</v>
      </c>
      <c r="CS51" s="173">
        <f t="shared" si="535"/>
        <v>0</v>
      </c>
      <c r="CT51" s="173">
        <f t="shared" si="535"/>
        <v>0</v>
      </c>
      <c r="CU51" s="173">
        <f t="shared" si="535"/>
        <v>0</v>
      </c>
      <c r="CV51" s="230"/>
      <c r="CW51" s="141"/>
    </row>
    <row r="52" spans="1:106" x14ac:dyDescent="0.2">
      <c r="A52" s="152" t="str">
        <f t="shared" ref="A52:A56" si="536">B52&amp;C52&amp;D52</f>
        <v>2017-18SEPTEMBERY56</v>
      </c>
      <c r="B52" s="114" t="str">
        <f t="shared" ref="B52:B63" si="537">IF($C52="April",LEFT($B51,4)+1&amp;"-"&amp;RIGHT($B51,2)+1,$B51)</f>
        <v>2017-18</v>
      </c>
      <c r="C52" s="35" t="s">
        <v>708</v>
      </c>
      <c r="D52" s="153" t="str">
        <f>D51</f>
        <v>Y56</v>
      </c>
      <c r="E52" s="153" t="str">
        <f>E51</f>
        <v>London</v>
      </c>
      <c r="F52" s="153" t="str">
        <f t="shared" si="180"/>
        <v>Y56</v>
      </c>
      <c r="H52" s="154">
        <f t="shared" si="521"/>
        <v>0</v>
      </c>
      <c r="I52" s="154">
        <f t="shared" si="521"/>
        <v>0</v>
      </c>
      <c r="J52" s="154">
        <f t="shared" si="521"/>
        <v>0</v>
      </c>
      <c r="K52" s="151" t="str">
        <f t="shared" ref="K52:K56" si="538">IFERROR(J52/I52,"-")</f>
        <v>-</v>
      </c>
      <c r="L52" s="154" t="str">
        <f t="shared" ref="L52:L63" si="539">IFERROR(CH52/I52,"-")</f>
        <v>-</v>
      </c>
      <c r="M52" s="154" t="str">
        <f t="shared" ref="M52:M63" si="540">IFERROR(CI52/I52,"-")</f>
        <v>-</v>
      </c>
      <c r="N52" s="154" t="str">
        <f t="shared" ref="N52:N63" si="541">IFERROR(CJ52/I52,"-")</f>
        <v>-</v>
      </c>
      <c r="O52" s="154">
        <f t="shared" si="522"/>
        <v>0</v>
      </c>
      <c r="P52" s="154">
        <f t="shared" si="522"/>
        <v>0</v>
      </c>
      <c r="Q52" s="154">
        <f t="shared" si="522"/>
        <v>0</v>
      </c>
      <c r="R52" s="154">
        <f t="shared" si="522"/>
        <v>0</v>
      </c>
      <c r="S52" s="154">
        <f t="shared" si="522"/>
        <v>0</v>
      </c>
      <c r="T52" s="154">
        <f t="shared" si="522"/>
        <v>0</v>
      </c>
      <c r="U52" s="154">
        <f t="shared" si="522"/>
        <v>0</v>
      </c>
      <c r="V52" s="154" t="str">
        <f t="shared" si="23"/>
        <v>-</v>
      </c>
      <c r="W52" s="154" t="str">
        <f t="shared" ref="W52:W63" si="542">IFERROR(CK52/P52,"-")</f>
        <v>-</v>
      </c>
      <c r="X52" s="154">
        <f t="shared" si="523"/>
        <v>0</v>
      </c>
      <c r="Y52" s="154" t="str">
        <f t="shared" si="25"/>
        <v>-</v>
      </c>
      <c r="Z52" s="154" t="str">
        <f t="shared" ref="Z52:Z63" si="543">IFERROR(CL52/Q52,"-")</f>
        <v>-</v>
      </c>
      <c r="AA52" s="154">
        <f t="shared" si="524"/>
        <v>0</v>
      </c>
      <c r="AB52" s="154" t="str">
        <f t="shared" si="27"/>
        <v>-</v>
      </c>
      <c r="AC52" s="154" t="str">
        <f t="shared" ref="AC52:AC63" si="544">IFERROR(CM52/R52,"-")</f>
        <v>-</v>
      </c>
      <c r="AD52" s="154">
        <f t="shared" si="525"/>
        <v>0</v>
      </c>
      <c r="AE52" s="154" t="str">
        <f t="shared" si="205"/>
        <v>-</v>
      </c>
      <c r="AF52" s="154" t="str">
        <f t="shared" ref="AF52:AF63" si="545">IFERROR(CN52/S52,"-")</f>
        <v>-</v>
      </c>
      <c r="AG52" s="154">
        <f t="shared" si="526"/>
        <v>0</v>
      </c>
      <c r="AH52" s="154" t="str">
        <f t="shared" si="207"/>
        <v>-</v>
      </c>
      <c r="AI52" s="154" t="str">
        <f t="shared" ref="AI52:AI63" si="546">IFERROR(CO52/T52,"-")</f>
        <v>-</v>
      </c>
      <c r="AJ52" s="154">
        <f t="shared" si="527"/>
        <v>0</v>
      </c>
      <c r="AK52" s="154">
        <f t="shared" si="527"/>
        <v>0</v>
      </c>
      <c r="AL52" s="154">
        <f t="shared" si="527"/>
        <v>0</v>
      </c>
      <c r="AM52" s="154">
        <f t="shared" si="527"/>
        <v>0</v>
      </c>
      <c r="AN52" s="154">
        <f t="shared" si="527"/>
        <v>0</v>
      </c>
      <c r="AO52" s="154">
        <f t="shared" si="527"/>
        <v>0</v>
      </c>
      <c r="AP52" s="154">
        <f t="shared" si="527"/>
        <v>0</v>
      </c>
      <c r="AQ52" s="154">
        <f t="shared" si="527"/>
        <v>0</v>
      </c>
      <c r="AR52" s="154">
        <f t="shared" si="527"/>
        <v>0</v>
      </c>
      <c r="AS52" s="154">
        <f t="shared" si="527"/>
        <v>0</v>
      </c>
      <c r="AT52" s="154">
        <f t="shared" si="528"/>
        <v>0</v>
      </c>
      <c r="AU52" s="151">
        <f t="shared" si="528"/>
        <v>0</v>
      </c>
      <c r="AV52" s="151">
        <f t="shared" si="528"/>
        <v>0</v>
      </c>
      <c r="AW52" s="151">
        <f t="shared" si="528"/>
        <v>0</v>
      </c>
      <c r="AX52" s="151">
        <f t="shared" si="528"/>
        <v>0</v>
      </c>
      <c r="AY52" s="151">
        <f t="shared" si="528"/>
        <v>0</v>
      </c>
      <c r="AZ52" s="151">
        <f t="shared" si="528"/>
        <v>0</v>
      </c>
      <c r="BA52" s="151">
        <f t="shared" si="528"/>
        <v>0</v>
      </c>
      <c r="BB52" s="151">
        <f t="shared" si="528"/>
        <v>0</v>
      </c>
      <c r="BC52" s="151">
        <f t="shared" si="528"/>
        <v>0</v>
      </c>
      <c r="BD52" s="151">
        <f t="shared" si="528"/>
        <v>0</v>
      </c>
      <c r="BE52" s="151">
        <f t="shared" si="528"/>
        <v>0</v>
      </c>
      <c r="BF52" s="151">
        <f t="shared" si="528"/>
        <v>0</v>
      </c>
      <c r="BG52" s="151" t="str">
        <f t="shared" si="209"/>
        <v>-</v>
      </c>
      <c r="BH52" s="151" t="str">
        <f t="shared" ref="BH52:BH63" si="547">IFERROR(CP52/BE52,"-")</f>
        <v>-</v>
      </c>
      <c r="BI52" s="151">
        <f t="shared" si="529"/>
        <v>0</v>
      </c>
      <c r="BJ52" s="151">
        <f t="shared" si="529"/>
        <v>0</v>
      </c>
      <c r="BK52" s="151" t="str">
        <f t="shared" si="211"/>
        <v>-</v>
      </c>
      <c r="BL52" s="151" t="str">
        <f t="shared" ref="BL52:BL63" si="548">IFERROR(CQ52/BI52,"-")</f>
        <v>-</v>
      </c>
      <c r="BM52" s="151">
        <f t="shared" si="530"/>
        <v>0</v>
      </c>
      <c r="BN52" s="151">
        <f t="shared" si="530"/>
        <v>0</v>
      </c>
      <c r="BO52" s="151">
        <f t="shared" si="530"/>
        <v>0</v>
      </c>
      <c r="BP52" s="151">
        <f t="shared" si="530"/>
        <v>0</v>
      </c>
      <c r="BQ52" s="151">
        <f t="shared" si="530"/>
        <v>0</v>
      </c>
      <c r="BR52" s="151">
        <f t="shared" si="530"/>
        <v>0</v>
      </c>
      <c r="BS52" s="151" t="str">
        <f t="shared" si="37"/>
        <v>-</v>
      </c>
      <c r="BT52" s="151" t="str">
        <f t="shared" ref="BT52:BT63" si="549">IFERROR(CR52/BN52,"-")</f>
        <v>-</v>
      </c>
      <c r="BU52" s="151">
        <f t="shared" si="531"/>
        <v>0</v>
      </c>
      <c r="BV52" s="151" t="str">
        <f t="shared" si="214"/>
        <v>-</v>
      </c>
      <c r="BW52" s="151" t="str">
        <f t="shared" ref="BW52:BW63" si="550">IFERROR(CS52/BO52,"-")</f>
        <v>-</v>
      </c>
      <c r="BX52" s="151">
        <f t="shared" si="532"/>
        <v>0</v>
      </c>
      <c r="BY52" s="151" t="str">
        <f t="shared" si="216"/>
        <v>-</v>
      </c>
      <c r="BZ52" s="151" t="str">
        <f t="shared" ref="BZ52:BZ63" si="551">IFERROR(CT52/BP52,"-")</f>
        <v>-</v>
      </c>
      <c r="CA52" s="151">
        <f t="shared" si="533"/>
        <v>0</v>
      </c>
      <c r="CB52" s="151" t="str">
        <f t="shared" si="43"/>
        <v>-</v>
      </c>
      <c r="CC52" s="155" t="str">
        <f t="shared" ref="CC52:CC63" si="552">IFERROR(CU52/BQ52,"-")</f>
        <v>-</v>
      </c>
      <c r="CD52" s="155">
        <f t="shared" si="534"/>
        <v>9</v>
      </c>
      <c r="CE52" s="227">
        <f t="shared" ref="CE52:CE61" si="553">LEFT($B52,4)+IF(CD52&lt;4,1,0)</f>
        <v>2017</v>
      </c>
      <c r="CF52" s="228">
        <f t="shared" ref="CF52:CF61" si="554">DATE(LEFT($B52,4)+IF(CD52&lt;4,1,0),CD52,1)</f>
        <v>42979</v>
      </c>
      <c r="CG52" s="229">
        <f t="shared" ref="CG52:CG61" si="555">DAY(DATE(LEFT($B52,4)+IF(CD52&lt;4,1,0),$CD52+1,1)-1)</f>
        <v>30</v>
      </c>
      <c r="CH52" s="155">
        <f t="shared" si="535"/>
        <v>0</v>
      </c>
      <c r="CI52" s="155">
        <f t="shared" si="535"/>
        <v>0</v>
      </c>
      <c r="CJ52" s="155">
        <f t="shared" si="535"/>
        <v>0</v>
      </c>
      <c r="CK52" s="155">
        <f t="shared" si="535"/>
        <v>0</v>
      </c>
      <c r="CL52" s="155">
        <f t="shared" si="535"/>
        <v>0</v>
      </c>
      <c r="CM52" s="155">
        <f t="shared" si="535"/>
        <v>0</v>
      </c>
      <c r="CN52" s="155">
        <f t="shared" si="535"/>
        <v>0</v>
      </c>
      <c r="CO52" s="155">
        <f t="shared" si="535"/>
        <v>0</v>
      </c>
      <c r="CP52" s="155">
        <f t="shared" si="535"/>
        <v>0</v>
      </c>
      <c r="CQ52" s="155">
        <f t="shared" si="535"/>
        <v>0</v>
      </c>
      <c r="CR52" s="155">
        <f t="shared" si="535"/>
        <v>0</v>
      </c>
      <c r="CS52" s="155">
        <f t="shared" si="535"/>
        <v>0</v>
      </c>
      <c r="CT52" s="155">
        <f t="shared" si="535"/>
        <v>0</v>
      </c>
      <c r="CU52" s="155">
        <f t="shared" si="535"/>
        <v>0</v>
      </c>
      <c r="CV52" s="230"/>
      <c r="CW52" s="141"/>
      <c r="CX52" s="158"/>
      <c r="CY52" s="158"/>
      <c r="CZ52" s="158"/>
      <c r="DA52" s="158"/>
      <c r="DB52" s="158"/>
    </row>
    <row r="53" spans="1:106" x14ac:dyDescent="0.2">
      <c r="A53" s="152" t="str">
        <f t="shared" si="536"/>
        <v>2017-18OCTOBERY56</v>
      </c>
      <c r="B53" s="114" t="str">
        <f t="shared" si="537"/>
        <v>2017-18</v>
      </c>
      <c r="C53" s="35" t="s">
        <v>771</v>
      </c>
      <c r="D53" s="153" t="str">
        <f t="shared" ref="D53:E64" si="556">D52</f>
        <v>Y56</v>
      </c>
      <c r="E53" s="153" t="str">
        <f t="shared" si="556"/>
        <v>London</v>
      </c>
      <c r="F53" s="153" t="str">
        <f t="shared" si="180"/>
        <v>Y56</v>
      </c>
      <c r="H53" s="154">
        <f t="shared" si="521"/>
        <v>0</v>
      </c>
      <c r="I53" s="154">
        <f t="shared" si="521"/>
        <v>0</v>
      </c>
      <c r="J53" s="154">
        <f t="shared" si="521"/>
        <v>0</v>
      </c>
      <c r="K53" s="151" t="str">
        <f t="shared" si="538"/>
        <v>-</v>
      </c>
      <c r="L53" s="154" t="str">
        <f t="shared" si="539"/>
        <v>-</v>
      </c>
      <c r="M53" s="154" t="str">
        <f t="shared" si="540"/>
        <v>-</v>
      </c>
      <c r="N53" s="154" t="str">
        <f t="shared" si="541"/>
        <v>-</v>
      </c>
      <c r="O53" s="154">
        <f t="shared" si="522"/>
        <v>0</v>
      </c>
      <c r="P53" s="154">
        <f t="shared" si="522"/>
        <v>0</v>
      </c>
      <c r="Q53" s="154">
        <f t="shared" si="522"/>
        <v>0</v>
      </c>
      <c r="R53" s="154">
        <f t="shared" si="522"/>
        <v>0</v>
      </c>
      <c r="S53" s="154">
        <f t="shared" si="522"/>
        <v>0</v>
      </c>
      <c r="T53" s="154">
        <f t="shared" si="522"/>
        <v>0</v>
      </c>
      <c r="U53" s="154">
        <f t="shared" si="522"/>
        <v>0</v>
      </c>
      <c r="V53" s="154" t="str">
        <f t="shared" si="23"/>
        <v>-</v>
      </c>
      <c r="W53" s="154" t="str">
        <f t="shared" si="542"/>
        <v>-</v>
      </c>
      <c r="X53" s="154">
        <f t="shared" si="523"/>
        <v>0</v>
      </c>
      <c r="Y53" s="154" t="str">
        <f t="shared" si="25"/>
        <v>-</v>
      </c>
      <c r="Z53" s="154" t="str">
        <f t="shared" si="543"/>
        <v>-</v>
      </c>
      <c r="AA53" s="154">
        <f t="shared" si="524"/>
        <v>0</v>
      </c>
      <c r="AB53" s="154" t="str">
        <f t="shared" si="27"/>
        <v>-</v>
      </c>
      <c r="AC53" s="154" t="str">
        <f t="shared" si="544"/>
        <v>-</v>
      </c>
      <c r="AD53" s="154">
        <f t="shared" si="525"/>
        <v>0</v>
      </c>
      <c r="AE53" s="154" t="str">
        <f t="shared" si="205"/>
        <v>-</v>
      </c>
      <c r="AF53" s="154" t="str">
        <f t="shared" si="545"/>
        <v>-</v>
      </c>
      <c r="AG53" s="154">
        <f t="shared" si="526"/>
        <v>0</v>
      </c>
      <c r="AH53" s="154" t="str">
        <f t="shared" si="207"/>
        <v>-</v>
      </c>
      <c r="AI53" s="154" t="str">
        <f t="shared" si="546"/>
        <v>-</v>
      </c>
      <c r="AJ53" s="154">
        <f t="shared" si="527"/>
        <v>0</v>
      </c>
      <c r="AK53" s="154">
        <f t="shared" si="527"/>
        <v>0</v>
      </c>
      <c r="AL53" s="154">
        <f t="shared" si="527"/>
        <v>0</v>
      </c>
      <c r="AM53" s="154">
        <f t="shared" si="527"/>
        <v>0</v>
      </c>
      <c r="AN53" s="154">
        <f t="shared" si="527"/>
        <v>0</v>
      </c>
      <c r="AO53" s="154">
        <f t="shared" si="527"/>
        <v>0</v>
      </c>
      <c r="AP53" s="154">
        <f t="shared" si="527"/>
        <v>0</v>
      </c>
      <c r="AQ53" s="154">
        <f t="shared" si="527"/>
        <v>0</v>
      </c>
      <c r="AR53" s="154">
        <f t="shared" si="527"/>
        <v>0</v>
      </c>
      <c r="AS53" s="154">
        <f t="shared" si="527"/>
        <v>0</v>
      </c>
      <c r="AT53" s="154">
        <f t="shared" si="528"/>
        <v>0</v>
      </c>
      <c r="AU53" s="151">
        <f t="shared" si="528"/>
        <v>0</v>
      </c>
      <c r="AV53" s="151">
        <f t="shared" si="528"/>
        <v>0</v>
      </c>
      <c r="AW53" s="151">
        <f t="shared" si="528"/>
        <v>0</v>
      </c>
      <c r="AX53" s="151">
        <f t="shared" si="528"/>
        <v>0</v>
      </c>
      <c r="AY53" s="151">
        <f t="shared" si="528"/>
        <v>0</v>
      </c>
      <c r="AZ53" s="151">
        <f t="shared" si="528"/>
        <v>0</v>
      </c>
      <c r="BA53" s="151">
        <f t="shared" si="528"/>
        <v>0</v>
      </c>
      <c r="BB53" s="151">
        <f t="shared" si="528"/>
        <v>0</v>
      </c>
      <c r="BC53" s="151">
        <f t="shared" si="528"/>
        <v>0</v>
      </c>
      <c r="BD53" s="151">
        <f t="shared" si="528"/>
        <v>0</v>
      </c>
      <c r="BE53" s="151">
        <f t="shared" si="528"/>
        <v>0</v>
      </c>
      <c r="BF53" s="151">
        <f t="shared" si="528"/>
        <v>0</v>
      </c>
      <c r="BG53" s="151" t="str">
        <f t="shared" si="209"/>
        <v>-</v>
      </c>
      <c r="BH53" s="151" t="str">
        <f t="shared" si="547"/>
        <v>-</v>
      </c>
      <c r="BI53" s="151">
        <f t="shared" si="529"/>
        <v>0</v>
      </c>
      <c r="BJ53" s="151">
        <f t="shared" si="529"/>
        <v>0</v>
      </c>
      <c r="BK53" s="151" t="str">
        <f t="shared" si="211"/>
        <v>-</v>
      </c>
      <c r="BL53" s="151" t="str">
        <f t="shared" si="548"/>
        <v>-</v>
      </c>
      <c r="BM53" s="151">
        <f t="shared" si="530"/>
        <v>0</v>
      </c>
      <c r="BN53" s="151">
        <f t="shared" si="530"/>
        <v>0</v>
      </c>
      <c r="BO53" s="151">
        <f t="shared" si="530"/>
        <v>0</v>
      </c>
      <c r="BP53" s="151">
        <f t="shared" si="530"/>
        <v>0</v>
      </c>
      <c r="BQ53" s="151">
        <f t="shared" si="530"/>
        <v>0</v>
      </c>
      <c r="BR53" s="151">
        <f t="shared" si="530"/>
        <v>0</v>
      </c>
      <c r="BS53" s="151" t="str">
        <f t="shared" si="37"/>
        <v>-</v>
      </c>
      <c r="BT53" s="151" t="str">
        <f t="shared" si="549"/>
        <v>-</v>
      </c>
      <c r="BU53" s="151">
        <f t="shared" si="531"/>
        <v>0</v>
      </c>
      <c r="BV53" s="151" t="str">
        <f t="shared" si="214"/>
        <v>-</v>
      </c>
      <c r="BW53" s="151" t="str">
        <f t="shared" si="550"/>
        <v>-</v>
      </c>
      <c r="BX53" s="151">
        <f t="shared" si="532"/>
        <v>0</v>
      </c>
      <c r="BY53" s="151" t="str">
        <f t="shared" si="216"/>
        <v>-</v>
      </c>
      <c r="BZ53" s="151" t="str">
        <f t="shared" si="551"/>
        <v>-</v>
      </c>
      <c r="CA53" s="151">
        <f t="shared" si="533"/>
        <v>0</v>
      </c>
      <c r="CB53" s="151" t="str">
        <f t="shared" si="43"/>
        <v>-</v>
      </c>
      <c r="CC53" s="155" t="str">
        <f t="shared" si="552"/>
        <v>-</v>
      </c>
      <c r="CD53" s="155">
        <f t="shared" si="534"/>
        <v>10</v>
      </c>
      <c r="CE53" s="227">
        <f t="shared" si="553"/>
        <v>2017</v>
      </c>
      <c r="CF53" s="228">
        <f t="shared" si="554"/>
        <v>43009</v>
      </c>
      <c r="CG53" s="229">
        <f t="shared" si="555"/>
        <v>31</v>
      </c>
      <c r="CH53" s="155">
        <f t="shared" si="535"/>
        <v>0</v>
      </c>
      <c r="CI53" s="155">
        <f t="shared" si="535"/>
        <v>0</v>
      </c>
      <c r="CJ53" s="155">
        <f t="shared" si="535"/>
        <v>0</v>
      </c>
      <c r="CK53" s="155">
        <f t="shared" si="535"/>
        <v>0</v>
      </c>
      <c r="CL53" s="155">
        <f t="shared" si="535"/>
        <v>0</v>
      </c>
      <c r="CM53" s="155">
        <f t="shared" si="535"/>
        <v>0</v>
      </c>
      <c r="CN53" s="155">
        <f t="shared" si="535"/>
        <v>0</v>
      </c>
      <c r="CO53" s="155">
        <f t="shared" si="535"/>
        <v>0</v>
      </c>
      <c r="CP53" s="155">
        <f t="shared" si="535"/>
        <v>0</v>
      </c>
      <c r="CQ53" s="155">
        <f t="shared" si="535"/>
        <v>0</v>
      </c>
      <c r="CR53" s="155">
        <f t="shared" si="535"/>
        <v>0</v>
      </c>
      <c r="CS53" s="155">
        <f t="shared" si="535"/>
        <v>0</v>
      </c>
      <c r="CT53" s="155">
        <f t="shared" si="535"/>
        <v>0</v>
      </c>
      <c r="CU53" s="155">
        <f t="shared" si="535"/>
        <v>0</v>
      </c>
      <c r="CV53" s="230"/>
      <c r="CW53" s="141"/>
      <c r="CX53" s="158"/>
      <c r="CY53" s="158"/>
      <c r="CZ53" s="158"/>
      <c r="DA53" s="158"/>
      <c r="DB53" s="158"/>
    </row>
    <row r="54" spans="1:106" x14ac:dyDescent="0.2">
      <c r="A54" s="152" t="str">
        <f t="shared" si="536"/>
        <v>2017-18NOVEMBERY56</v>
      </c>
      <c r="B54" s="114" t="str">
        <f t="shared" si="537"/>
        <v>2017-18</v>
      </c>
      <c r="C54" s="35" t="s">
        <v>777</v>
      </c>
      <c r="D54" s="153" t="str">
        <f t="shared" si="556"/>
        <v>Y56</v>
      </c>
      <c r="E54" s="153" t="str">
        <f t="shared" si="556"/>
        <v>London</v>
      </c>
      <c r="F54" s="153" t="str">
        <f t="shared" si="180"/>
        <v>Y56</v>
      </c>
      <c r="H54" s="154">
        <f t="shared" si="521"/>
        <v>159225</v>
      </c>
      <c r="I54" s="154">
        <f t="shared" si="521"/>
        <v>131432</v>
      </c>
      <c r="J54" s="154">
        <f t="shared" si="521"/>
        <v>2625149</v>
      </c>
      <c r="K54" s="151">
        <f t="shared" si="538"/>
        <v>19.973438736380789</v>
      </c>
      <c r="L54" s="154">
        <f t="shared" si="539"/>
        <v>0</v>
      </c>
      <c r="M54" s="154">
        <f t="shared" si="540"/>
        <v>116</v>
      </c>
      <c r="N54" s="154">
        <f t="shared" si="541"/>
        <v>213</v>
      </c>
      <c r="O54" s="154">
        <f t="shared" si="522"/>
        <v>99509</v>
      </c>
      <c r="P54" s="154">
        <f t="shared" si="522"/>
        <v>7658</v>
      </c>
      <c r="Q54" s="154">
        <f t="shared" si="522"/>
        <v>5591</v>
      </c>
      <c r="R54" s="154">
        <f t="shared" si="522"/>
        <v>52321</v>
      </c>
      <c r="S54" s="154">
        <f t="shared" si="522"/>
        <v>22062</v>
      </c>
      <c r="T54" s="154">
        <f t="shared" si="522"/>
        <v>2586</v>
      </c>
      <c r="U54" s="154">
        <f t="shared" si="522"/>
        <v>3248966</v>
      </c>
      <c r="V54" s="154">
        <f t="shared" si="23"/>
        <v>424.25776965265084</v>
      </c>
      <c r="W54" s="154">
        <f t="shared" si="542"/>
        <v>688</v>
      </c>
      <c r="X54" s="154">
        <f t="shared" si="523"/>
        <v>4352607</v>
      </c>
      <c r="Y54" s="154">
        <f t="shared" si="25"/>
        <v>778.50241459488461</v>
      </c>
      <c r="Z54" s="154">
        <f t="shared" si="543"/>
        <v>1323</v>
      </c>
      <c r="AA54" s="154">
        <f t="shared" si="524"/>
        <v>57927986</v>
      </c>
      <c r="AB54" s="154">
        <f t="shared" si="27"/>
        <v>1107.1651153456546</v>
      </c>
      <c r="AC54" s="154">
        <f t="shared" si="544"/>
        <v>2192</v>
      </c>
      <c r="AD54" s="154">
        <f t="shared" si="525"/>
        <v>75274310</v>
      </c>
      <c r="AE54" s="154">
        <f t="shared" si="205"/>
        <v>3411.9440667210588</v>
      </c>
      <c r="AF54" s="154">
        <f t="shared" si="545"/>
        <v>8100</v>
      </c>
      <c r="AG54" s="154">
        <f t="shared" si="526"/>
        <v>11186014</v>
      </c>
      <c r="AH54" s="154">
        <f t="shared" si="207"/>
        <v>4325.6047950502707</v>
      </c>
      <c r="AI54" s="154">
        <f t="shared" si="546"/>
        <v>8934</v>
      </c>
      <c r="AJ54" s="154">
        <f t="shared" si="527"/>
        <v>6570</v>
      </c>
      <c r="AK54" s="154">
        <f t="shared" si="527"/>
        <v>223</v>
      </c>
      <c r="AL54" s="154">
        <f t="shared" si="527"/>
        <v>710</v>
      </c>
      <c r="AM54" s="154">
        <f t="shared" si="527"/>
        <v>8377</v>
      </c>
      <c r="AN54" s="154">
        <f t="shared" si="527"/>
        <v>262</v>
      </c>
      <c r="AO54" s="154">
        <f t="shared" si="527"/>
        <v>5375</v>
      </c>
      <c r="AP54" s="154">
        <f t="shared" si="527"/>
        <v>0</v>
      </c>
      <c r="AQ54" s="154">
        <f t="shared" si="527"/>
        <v>58723</v>
      </c>
      <c r="AR54" s="154">
        <f t="shared" si="527"/>
        <v>9234</v>
      </c>
      <c r="AS54" s="154">
        <f t="shared" si="527"/>
        <v>24982</v>
      </c>
      <c r="AT54" s="154">
        <f t="shared" si="528"/>
        <v>92939</v>
      </c>
      <c r="AU54" s="151">
        <f t="shared" si="528"/>
        <v>20072</v>
      </c>
      <c r="AV54" s="151">
        <f t="shared" si="528"/>
        <v>15893</v>
      </c>
      <c r="AW54" s="151">
        <f t="shared" si="528"/>
        <v>14502</v>
      </c>
      <c r="AX54" s="151">
        <f t="shared" si="528"/>
        <v>11767</v>
      </c>
      <c r="AY54" s="151">
        <f t="shared" si="528"/>
        <v>73921</v>
      </c>
      <c r="AZ54" s="151">
        <f t="shared" si="528"/>
        <v>59113</v>
      </c>
      <c r="BA54" s="151">
        <f t="shared" si="528"/>
        <v>36200</v>
      </c>
      <c r="BB54" s="151">
        <f t="shared" si="528"/>
        <v>24735</v>
      </c>
      <c r="BC54" s="151">
        <f t="shared" si="528"/>
        <v>3601</v>
      </c>
      <c r="BD54" s="151">
        <f t="shared" si="528"/>
        <v>2756</v>
      </c>
      <c r="BE54" s="151">
        <f t="shared" si="528"/>
        <v>0</v>
      </c>
      <c r="BF54" s="151">
        <f t="shared" si="528"/>
        <v>0</v>
      </c>
      <c r="BG54" s="151" t="str">
        <f t="shared" si="209"/>
        <v>-</v>
      </c>
      <c r="BH54" s="151" t="str">
        <f t="shared" si="547"/>
        <v>-</v>
      </c>
      <c r="BI54" s="151">
        <f t="shared" si="529"/>
        <v>3202</v>
      </c>
      <c r="BJ54" s="151">
        <f t="shared" si="529"/>
        <v>248114</v>
      </c>
      <c r="BK54" s="151">
        <f t="shared" si="211"/>
        <v>77.487195502810749</v>
      </c>
      <c r="BL54" s="151">
        <f t="shared" si="548"/>
        <v>173</v>
      </c>
      <c r="BM54" s="151">
        <f t="shared" si="530"/>
        <v>2078</v>
      </c>
      <c r="BN54" s="151">
        <f t="shared" si="530"/>
        <v>1093</v>
      </c>
      <c r="BO54" s="151">
        <f t="shared" si="530"/>
        <v>1416</v>
      </c>
      <c r="BP54" s="151">
        <f t="shared" si="530"/>
        <v>72</v>
      </c>
      <c r="BQ54" s="151">
        <f t="shared" si="530"/>
        <v>1446</v>
      </c>
      <c r="BR54" s="151">
        <f t="shared" si="530"/>
        <v>7524828</v>
      </c>
      <c r="BS54" s="151">
        <f t="shared" si="37"/>
        <v>6884.5635864592859</v>
      </c>
      <c r="BT54" s="151">
        <f t="shared" si="549"/>
        <v>15065</v>
      </c>
      <c r="BU54" s="151">
        <f t="shared" si="531"/>
        <v>10909836</v>
      </c>
      <c r="BV54" s="151">
        <f t="shared" si="214"/>
        <v>7704.6864406779659</v>
      </c>
      <c r="BW54" s="151">
        <f t="shared" si="550"/>
        <v>15768</v>
      </c>
      <c r="BX54" s="151">
        <f t="shared" si="532"/>
        <v>637609</v>
      </c>
      <c r="BY54" s="151">
        <f t="shared" si="216"/>
        <v>8855.6805555555547</v>
      </c>
      <c r="BZ54" s="151">
        <f t="shared" si="551"/>
        <v>13005</v>
      </c>
      <c r="CA54" s="151">
        <f t="shared" si="533"/>
        <v>12629690</v>
      </c>
      <c r="CB54" s="151">
        <f t="shared" si="43"/>
        <v>8734.2254495159068</v>
      </c>
      <c r="CC54" s="155">
        <f t="shared" si="552"/>
        <v>16476</v>
      </c>
      <c r="CD54" s="155">
        <f t="shared" si="534"/>
        <v>11</v>
      </c>
      <c r="CE54" s="227">
        <f t="shared" si="553"/>
        <v>2017</v>
      </c>
      <c r="CF54" s="228">
        <f t="shared" si="554"/>
        <v>43040</v>
      </c>
      <c r="CG54" s="229">
        <f t="shared" si="555"/>
        <v>30</v>
      </c>
      <c r="CH54" s="155">
        <f t="shared" si="535"/>
        <v>0</v>
      </c>
      <c r="CI54" s="155">
        <f t="shared" si="535"/>
        <v>15246112</v>
      </c>
      <c r="CJ54" s="155">
        <f t="shared" si="535"/>
        <v>27995016</v>
      </c>
      <c r="CK54" s="155">
        <f t="shared" si="535"/>
        <v>5268704</v>
      </c>
      <c r="CL54" s="155">
        <f t="shared" si="535"/>
        <v>7396893</v>
      </c>
      <c r="CM54" s="155">
        <f t="shared" si="535"/>
        <v>114687632</v>
      </c>
      <c r="CN54" s="155">
        <f t="shared" si="535"/>
        <v>178702200</v>
      </c>
      <c r="CO54" s="155">
        <f t="shared" si="535"/>
        <v>23103324</v>
      </c>
      <c r="CP54" s="155">
        <f t="shared" si="535"/>
        <v>0</v>
      </c>
      <c r="CQ54" s="155">
        <f t="shared" si="535"/>
        <v>553946</v>
      </c>
      <c r="CR54" s="155">
        <f t="shared" si="535"/>
        <v>16466045</v>
      </c>
      <c r="CS54" s="155">
        <f t="shared" si="535"/>
        <v>22327488</v>
      </c>
      <c r="CT54" s="155">
        <f t="shared" si="535"/>
        <v>936360</v>
      </c>
      <c r="CU54" s="155">
        <f t="shared" si="535"/>
        <v>23824296</v>
      </c>
      <c r="CV54" s="230"/>
      <c r="CW54" s="141"/>
      <c r="CX54" s="158"/>
      <c r="CY54" s="158"/>
      <c r="CZ54" s="158"/>
      <c r="DA54" s="158"/>
      <c r="DB54" s="158"/>
    </row>
    <row r="55" spans="1:106" x14ac:dyDescent="0.2">
      <c r="A55" s="152" t="str">
        <f t="shared" si="536"/>
        <v>2017-18DECEMBERY56</v>
      </c>
      <c r="B55" s="114" t="str">
        <f t="shared" si="537"/>
        <v>2017-18</v>
      </c>
      <c r="C55" s="35" t="s">
        <v>782</v>
      </c>
      <c r="D55" s="153" t="str">
        <f t="shared" si="556"/>
        <v>Y56</v>
      </c>
      <c r="E55" s="153" t="str">
        <f t="shared" si="556"/>
        <v>London</v>
      </c>
      <c r="F55" s="153" t="str">
        <f t="shared" si="180"/>
        <v>Y56</v>
      </c>
      <c r="H55" s="154">
        <f t="shared" si="521"/>
        <v>180303</v>
      </c>
      <c r="I55" s="154">
        <f t="shared" si="521"/>
        <v>148708</v>
      </c>
      <c r="J55" s="154">
        <f t="shared" si="521"/>
        <v>2955621</v>
      </c>
      <c r="K55" s="151">
        <f t="shared" si="538"/>
        <v>19.875332867095246</v>
      </c>
      <c r="L55" s="154">
        <f t="shared" si="539"/>
        <v>0</v>
      </c>
      <c r="M55" s="154">
        <f t="shared" si="540"/>
        <v>118</v>
      </c>
      <c r="N55" s="154">
        <f t="shared" si="541"/>
        <v>207</v>
      </c>
      <c r="O55" s="154">
        <f t="shared" si="522"/>
        <v>107344</v>
      </c>
      <c r="P55" s="154">
        <f t="shared" si="522"/>
        <v>8551</v>
      </c>
      <c r="Q55" s="154">
        <f t="shared" si="522"/>
        <v>6050</v>
      </c>
      <c r="R55" s="154">
        <f t="shared" si="522"/>
        <v>56491</v>
      </c>
      <c r="S55" s="154">
        <f t="shared" si="522"/>
        <v>21108</v>
      </c>
      <c r="T55" s="154">
        <f t="shared" si="522"/>
        <v>2748</v>
      </c>
      <c r="U55" s="154">
        <f t="shared" si="522"/>
        <v>3800787</v>
      </c>
      <c r="V55" s="154">
        <f t="shared" si="23"/>
        <v>444.48450473628816</v>
      </c>
      <c r="W55" s="154">
        <f t="shared" si="542"/>
        <v>724</v>
      </c>
      <c r="X55" s="154">
        <f t="shared" si="523"/>
        <v>4942918</v>
      </c>
      <c r="Y55" s="154">
        <f t="shared" si="25"/>
        <v>817.01123966942146</v>
      </c>
      <c r="Z55" s="154">
        <f t="shared" si="543"/>
        <v>1425</v>
      </c>
      <c r="AA55" s="154">
        <f t="shared" si="524"/>
        <v>81948038</v>
      </c>
      <c r="AB55" s="154">
        <f t="shared" si="27"/>
        <v>1450.6388274238375</v>
      </c>
      <c r="AC55" s="154">
        <f t="shared" si="544"/>
        <v>3071</v>
      </c>
      <c r="AD55" s="154">
        <f t="shared" si="525"/>
        <v>94600478</v>
      </c>
      <c r="AE55" s="154">
        <f t="shared" si="205"/>
        <v>4481.7357400037899</v>
      </c>
      <c r="AF55" s="154">
        <f t="shared" si="545"/>
        <v>10736</v>
      </c>
      <c r="AG55" s="154">
        <f t="shared" si="526"/>
        <v>13564482</v>
      </c>
      <c r="AH55" s="154">
        <f t="shared" si="207"/>
        <v>4936.1288209606982</v>
      </c>
      <c r="AI55" s="154">
        <f t="shared" si="546"/>
        <v>10309</v>
      </c>
      <c r="AJ55" s="154">
        <f t="shared" si="527"/>
        <v>9703</v>
      </c>
      <c r="AK55" s="154">
        <f t="shared" si="527"/>
        <v>463</v>
      </c>
      <c r="AL55" s="154">
        <f t="shared" si="527"/>
        <v>1873</v>
      </c>
      <c r="AM55" s="154">
        <f t="shared" si="527"/>
        <v>8788</v>
      </c>
      <c r="AN55" s="154">
        <f t="shared" si="527"/>
        <v>296</v>
      </c>
      <c r="AO55" s="154">
        <f t="shared" si="527"/>
        <v>7071</v>
      </c>
      <c r="AP55" s="154">
        <f t="shared" si="527"/>
        <v>0</v>
      </c>
      <c r="AQ55" s="154">
        <f t="shared" si="527"/>
        <v>59499</v>
      </c>
      <c r="AR55" s="154">
        <f t="shared" si="527"/>
        <v>10089</v>
      </c>
      <c r="AS55" s="154">
        <f t="shared" si="527"/>
        <v>28053</v>
      </c>
      <c r="AT55" s="154">
        <f t="shared" si="528"/>
        <v>97641</v>
      </c>
      <c r="AU55" s="151">
        <f t="shared" si="528"/>
        <v>22666</v>
      </c>
      <c r="AV55" s="151">
        <f t="shared" si="528"/>
        <v>17741</v>
      </c>
      <c r="AW55" s="151">
        <f t="shared" si="528"/>
        <v>15920</v>
      </c>
      <c r="AX55" s="151">
        <f t="shared" si="528"/>
        <v>12736</v>
      </c>
      <c r="AY55" s="151">
        <f t="shared" si="528"/>
        <v>83422</v>
      </c>
      <c r="AZ55" s="151">
        <f t="shared" si="528"/>
        <v>64212</v>
      </c>
      <c r="BA55" s="151">
        <f t="shared" si="528"/>
        <v>34925</v>
      </c>
      <c r="BB55" s="151">
        <f t="shared" si="528"/>
        <v>23751</v>
      </c>
      <c r="BC55" s="151">
        <f t="shared" si="528"/>
        <v>3801</v>
      </c>
      <c r="BD55" s="151">
        <f t="shared" si="528"/>
        <v>2936</v>
      </c>
      <c r="BE55" s="151">
        <f t="shared" si="528"/>
        <v>0</v>
      </c>
      <c r="BF55" s="151">
        <f t="shared" si="528"/>
        <v>0</v>
      </c>
      <c r="BG55" s="151" t="str">
        <f t="shared" si="209"/>
        <v>-</v>
      </c>
      <c r="BH55" s="151" t="str">
        <f t="shared" si="547"/>
        <v>-</v>
      </c>
      <c r="BI55" s="151">
        <f t="shared" si="529"/>
        <v>3657</v>
      </c>
      <c r="BJ55" s="151">
        <f t="shared" si="529"/>
        <v>290191</v>
      </c>
      <c r="BK55" s="151">
        <f t="shared" si="211"/>
        <v>79.352201257861637</v>
      </c>
      <c r="BL55" s="151">
        <f t="shared" si="548"/>
        <v>179</v>
      </c>
      <c r="BM55" s="151">
        <f t="shared" si="530"/>
        <v>2019</v>
      </c>
      <c r="BN55" s="151">
        <f t="shared" si="530"/>
        <v>963</v>
      </c>
      <c r="BO55" s="151">
        <f t="shared" si="530"/>
        <v>1643</v>
      </c>
      <c r="BP55" s="151">
        <f t="shared" si="530"/>
        <v>58</v>
      </c>
      <c r="BQ55" s="151">
        <f t="shared" si="530"/>
        <v>1397</v>
      </c>
      <c r="BR55" s="151">
        <f t="shared" si="530"/>
        <v>7640342</v>
      </c>
      <c r="BS55" s="151">
        <f t="shared" si="37"/>
        <v>7933.8961578400831</v>
      </c>
      <c r="BT55" s="151">
        <f t="shared" si="549"/>
        <v>17003</v>
      </c>
      <c r="BU55" s="151">
        <f t="shared" si="531"/>
        <v>14101651</v>
      </c>
      <c r="BV55" s="151">
        <f t="shared" si="214"/>
        <v>8582.8673158855745</v>
      </c>
      <c r="BW55" s="151">
        <f t="shared" si="550"/>
        <v>17798</v>
      </c>
      <c r="BX55" s="151">
        <f t="shared" si="532"/>
        <v>674713</v>
      </c>
      <c r="BY55" s="151">
        <f t="shared" si="216"/>
        <v>11632.98275862069</v>
      </c>
      <c r="BZ55" s="151">
        <f t="shared" si="551"/>
        <v>20077</v>
      </c>
      <c r="CA55" s="151">
        <f t="shared" si="533"/>
        <v>13427429</v>
      </c>
      <c r="CB55" s="151">
        <f t="shared" si="43"/>
        <v>9611.617036506801</v>
      </c>
      <c r="CC55" s="155">
        <f t="shared" si="552"/>
        <v>17753</v>
      </c>
      <c r="CD55" s="155">
        <f t="shared" si="534"/>
        <v>12</v>
      </c>
      <c r="CE55" s="227">
        <f t="shared" si="553"/>
        <v>2017</v>
      </c>
      <c r="CF55" s="228">
        <f t="shared" si="554"/>
        <v>43070</v>
      </c>
      <c r="CG55" s="229">
        <f t="shared" si="555"/>
        <v>31</v>
      </c>
      <c r="CH55" s="155">
        <f t="shared" si="535"/>
        <v>0</v>
      </c>
      <c r="CI55" s="155">
        <f t="shared" si="535"/>
        <v>17547544</v>
      </c>
      <c r="CJ55" s="155">
        <f t="shared" si="535"/>
        <v>30782556</v>
      </c>
      <c r="CK55" s="155">
        <f t="shared" si="535"/>
        <v>6190924</v>
      </c>
      <c r="CL55" s="155">
        <f t="shared" si="535"/>
        <v>8621250</v>
      </c>
      <c r="CM55" s="155">
        <f t="shared" si="535"/>
        <v>173483861</v>
      </c>
      <c r="CN55" s="155">
        <f t="shared" si="535"/>
        <v>226615488</v>
      </c>
      <c r="CO55" s="155">
        <f t="shared" si="535"/>
        <v>28329132</v>
      </c>
      <c r="CP55" s="155">
        <f t="shared" si="535"/>
        <v>0</v>
      </c>
      <c r="CQ55" s="155">
        <f t="shared" si="535"/>
        <v>654603</v>
      </c>
      <c r="CR55" s="155">
        <f t="shared" si="535"/>
        <v>16373889</v>
      </c>
      <c r="CS55" s="155">
        <f t="shared" si="535"/>
        <v>29242114</v>
      </c>
      <c r="CT55" s="155">
        <f t="shared" si="535"/>
        <v>1164466</v>
      </c>
      <c r="CU55" s="155">
        <f t="shared" si="535"/>
        <v>24800941</v>
      </c>
      <c r="CV55" s="230"/>
      <c r="CW55" s="141"/>
      <c r="CX55" s="158"/>
      <c r="CY55" s="158"/>
      <c r="CZ55" s="158"/>
      <c r="DA55" s="158"/>
      <c r="DB55" s="158"/>
    </row>
    <row r="56" spans="1:106" x14ac:dyDescent="0.2">
      <c r="A56" s="152" t="str">
        <f t="shared" si="536"/>
        <v>2017-18JANUARYY56</v>
      </c>
      <c r="B56" s="114" t="str">
        <f t="shared" si="537"/>
        <v>2017-18</v>
      </c>
      <c r="C56" s="35" t="s">
        <v>824</v>
      </c>
      <c r="D56" s="153" t="str">
        <f t="shared" si="556"/>
        <v>Y56</v>
      </c>
      <c r="E56" s="153" t="str">
        <f t="shared" si="556"/>
        <v>London</v>
      </c>
      <c r="F56" s="153" t="str">
        <f t="shared" si="180"/>
        <v>Y56</v>
      </c>
      <c r="H56" s="154">
        <f t="shared" si="521"/>
        <v>165944</v>
      </c>
      <c r="I56" s="154">
        <f t="shared" si="521"/>
        <v>135359</v>
      </c>
      <c r="J56" s="154">
        <f t="shared" si="521"/>
        <v>1610430</v>
      </c>
      <c r="K56" s="151">
        <f t="shared" si="538"/>
        <v>11.89747264681329</v>
      </c>
      <c r="L56" s="154">
        <f t="shared" si="539"/>
        <v>0</v>
      </c>
      <c r="M56" s="154">
        <f t="shared" si="540"/>
        <v>82</v>
      </c>
      <c r="N56" s="154">
        <f t="shared" si="541"/>
        <v>165</v>
      </c>
      <c r="O56" s="154">
        <f t="shared" si="522"/>
        <v>101662</v>
      </c>
      <c r="P56" s="154">
        <f t="shared" si="522"/>
        <v>8472</v>
      </c>
      <c r="Q56" s="154">
        <f t="shared" si="522"/>
        <v>6145</v>
      </c>
      <c r="R56" s="154">
        <f t="shared" si="522"/>
        <v>55562</v>
      </c>
      <c r="S56" s="154">
        <f t="shared" si="522"/>
        <v>22023</v>
      </c>
      <c r="T56" s="154">
        <f t="shared" si="522"/>
        <v>2744</v>
      </c>
      <c r="U56" s="154">
        <f t="shared" si="522"/>
        <v>3634469</v>
      </c>
      <c r="V56" s="154">
        <f t="shared" ref="V56" si="557">IFERROR(U56/P56,"-")</f>
        <v>428.99775731822473</v>
      </c>
      <c r="W56" s="154">
        <f t="shared" si="542"/>
        <v>703</v>
      </c>
      <c r="X56" s="154">
        <f t="shared" si="523"/>
        <v>4808640</v>
      </c>
      <c r="Y56" s="154">
        <f t="shared" ref="Y56" si="558">IFERROR(X56/Q56,"-")</f>
        <v>782.52888527257937</v>
      </c>
      <c r="Z56" s="154">
        <f t="shared" si="543"/>
        <v>1343</v>
      </c>
      <c r="AA56" s="154">
        <f t="shared" si="524"/>
        <v>67946609</v>
      </c>
      <c r="AB56" s="154">
        <f t="shared" ref="AB56" si="559">IFERROR(AA56/R56,"-")</f>
        <v>1222.8971059357114</v>
      </c>
      <c r="AC56" s="154">
        <f t="shared" si="544"/>
        <v>2525</v>
      </c>
      <c r="AD56" s="154">
        <f t="shared" si="525"/>
        <v>81000877</v>
      </c>
      <c r="AE56" s="154">
        <f t="shared" ref="AE56" si="560">IFERROR(AD56/S56,"-")</f>
        <v>3678.0128502020616</v>
      </c>
      <c r="AF56" s="154">
        <f t="shared" si="545"/>
        <v>8683</v>
      </c>
      <c r="AG56" s="154">
        <f t="shared" si="526"/>
        <v>11215454</v>
      </c>
      <c r="AH56" s="154">
        <f t="shared" ref="AH56" si="561">IFERROR(AG56/T56,"-")</f>
        <v>4087.2645772594751</v>
      </c>
      <c r="AI56" s="154">
        <f t="shared" si="546"/>
        <v>8345</v>
      </c>
      <c r="AJ56" s="154">
        <f t="shared" si="527"/>
        <v>4199</v>
      </c>
      <c r="AK56" s="154">
        <f t="shared" si="527"/>
        <v>408</v>
      </c>
      <c r="AL56" s="154">
        <f t="shared" si="527"/>
        <v>1445</v>
      </c>
      <c r="AM56" s="154">
        <f t="shared" si="527"/>
        <v>8404</v>
      </c>
      <c r="AN56" s="154">
        <f t="shared" si="527"/>
        <v>226</v>
      </c>
      <c r="AO56" s="154">
        <f t="shared" si="527"/>
        <v>2120</v>
      </c>
      <c r="AP56" s="154">
        <f t="shared" si="527"/>
        <v>0</v>
      </c>
      <c r="AQ56" s="154">
        <f t="shared" si="527"/>
        <v>64078</v>
      </c>
      <c r="AR56" s="154">
        <f t="shared" si="527"/>
        <v>6879</v>
      </c>
      <c r="AS56" s="154">
        <f t="shared" si="527"/>
        <v>26506</v>
      </c>
      <c r="AT56" s="154">
        <f t="shared" si="528"/>
        <v>97463</v>
      </c>
      <c r="AU56" s="154">
        <f t="shared" si="528"/>
        <v>22191</v>
      </c>
      <c r="AV56" s="154">
        <f t="shared" si="528"/>
        <v>17478</v>
      </c>
      <c r="AW56" s="154">
        <f t="shared" si="528"/>
        <v>15981</v>
      </c>
      <c r="AX56" s="154">
        <f t="shared" si="528"/>
        <v>12884</v>
      </c>
      <c r="AY56" s="154">
        <f t="shared" si="528"/>
        <v>81538</v>
      </c>
      <c r="AZ56" s="154">
        <f t="shared" si="528"/>
        <v>63237</v>
      </c>
      <c r="BA56" s="154">
        <f t="shared" si="528"/>
        <v>35566</v>
      </c>
      <c r="BB56" s="154">
        <f t="shared" si="528"/>
        <v>24708</v>
      </c>
      <c r="BC56" s="154">
        <f t="shared" si="528"/>
        <v>3760</v>
      </c>
      <c r="BD56" s="154">
        <f t="shared" si="528"/>
        <v>2889</v>
      </c>
      <c r="BE56" s="151">
        <f t="shared" si="528"/>
        <v>0</v>
      </c>
      <c r="BF56" s="151">
        <f t="shared" si="528"/>
        <v>0</v>
      </c>
      <c r="BG56" s="151" t="str">
        <f t="shared" ref="BG56" si="562">IFERROR(BF56/BE56,"-")</f>
        <v>-</v>
      </c>
      <c r="BH56" s="151" t="str">
        <f t="shared" si="547"/>
        <v>-</v>
      </c>
      <c r="BI56" s="151">
        <f t="shared" si="529"/>
        <v>3736</v>
      </c>
      <c r="BJ56" s="151">
        <f t="shared" si="529"/>
        <v>255117</v>
      </c>
      <c r="BK56" s="151">
        <f t="shared" ref="BK56" si="563">IFERROR(BJ56/BI56,"-")</f>
        <v>68.28613490364026</v>
      </c>
      <c r="BL56" s="151">
        <f t="shared" si="548"/>
        <v>150</v>
      </c>
      <c r="BM56" s="151">
        <f t="shared" si="530"/>
        <v>2064</v>
      </c>
      <c r="BN56" s="151">
        <f t="shared" si="530"/>
        <v>1008</v>
      </c>
      <c r="BO56" s="151">
        <f t="shared" si="530"/>
        <v>1620</v>
      </c>
      <c r="BP56" s="151">
        <f t="shared" si="530"/>
        <v>52</v>
      </c>
      <c r="BQ56" s="151">
        <f t="shared" si="530"/>
        <v>1546</v>
      </c>
      <c r="BR56" s="151">
        <f t="shared" si="530"/>
        <v>5980820</v>
      </c>
      <c r="BS56" s="151">
        <f t="shared" ref="BS56" si="564">IFERROR(BR56/BN56,"-")</f>
        <v>5933.3531746031749</v>
      </c>
      <c r="BT56" s="151">
        <f t="shared" si="549"/>
        <v>12611</v>
      </c>
      <c r="BU56" s="151">
        <f t="shared" si="531"/>
        <v>11394834</v>
      </c>
      <c r="BV56" s="151">
        <f t="shared" ref="BV56" si="565">IFERROR(BU56/BO56,"-")</f>
        <v>7033.8481481481485</v>
      </c>
      <c r="BW56" s="151">
        <f t="shared" si="550"/>
        <v>14196</v>
      </c>
      <c r="BX56" s="151">
        <f t="shared" si="532"/>
        <v>369008</v>
      </c>
      <c r="BY56" s="151">
        <f t="shared" ref="BY56" si="566">IFERROR(BX56/BP56,"-")</f>
        <v>7096.3076923076924</v>
      </c>
      <c r="BZ56" s="151">
        <f t="shared" si="551"/>
        <v>13681</v>
      </c>
      <c r="CA56" s="151">
        <f t="shared" si="533"/>
        <v>13904297</v>
      </c>
      <c r="CB56" s="151">
        <f t="shared" ref="CB56" si="567">IFERROR(CA56/BQ56,"-")</f>
        <v>8993.7238033635185</v>
      </c>
      <c r="CC56" s="155">
        <f t="shared" si="552"/>
        <v>16402</v>
      </c>
      <c r="CD56" s="155">
        <f t="shared" si="534"/>
        <v>1</v>
      </c>
      <c r="CE56" s="227">
        <f t="shared" si="553"/>
        <v>2018</v>
      </c>
      <c r="CF56" s="228">
        <f t="shared" si="554"/>
        <v>43101</v>
      </c>
      <c r="CG56" s="229">
        <f t="shared" si="555"/>
        <v>31</v>
      </c>
      <c r="CH56" s="155">
        <f t="shared" si="535"/>
        <v>0</v>
      </c>
      <c r="CI56" s="155">
        <f t="shared" si="535"/>
        <v>11099438</v>
      </c>
      <c r="CJ56" s="155">
        <f t="shared" si="535"/>
        <v>22334235</v>
      </c>
      <c r="CK56" s="155">
        <f t="shared" si="535"/>
        <v>5955816</v>
      </c>
      <c r="CL56" s="155">
        <f t="shared" si="535"/>
        <v>8252735</v>
      </c>
      <c r="CM56" s="155">
        <f t="shared" si="535"/>
        <v>140294050</v>
      </c>
      <c r="CN56" s="155">
        <f t="shared" si="535"/>
        <v>191225709</v>
      </c>
      <c r="CO56" s="155">
        <f t="shared" si="535"/>
        <v>22898680</v>
      </c>
      <c r="CP56" s="155">
        <f t="shared" si="535"/>
        <v>0</v>
      </c>
      <c r="CQ56" s="155">
        <f t="shared" si="535"/>
        <v>560400</v>
      </c>
      <c r="CR56" s="155">
        <f t="shared" si="535"/>
        <v>12711888</v>
      </c>
      <c r="CS56" s="155">
        <f t="shared" si="535"/>
        <v>22997520</v>
      </c>
      <c r="CT56" s="155">
        <f t="shared" si="535"/>
        <v>711412</v>
      </c>
      <c r="CU56" s="155">
        <f t="shared" si="535"/>
        <v>25357492</v>
      </c>
      <c r="CV56" s="230"/>
      <c r="CW56" s="141"/>
      <c r="CX56" s="158"/>
      <c r="CY56" s="158"/>
      <c r="CZ56" s="158"/>
      <c r="DA56" s="158"/>
      <c r="DB56" s="158"/>
    </row>
    <row r="57" spans="1:106" x14ac:dyDescent="0.2">
      <c r="A57" s="152" t="str">
        <f t="shared" ref="A57:A59" si="568">B57&amp;C57&amp;D57</f>
        <v>2017-18FEBRUARYY56</v>
      </c>
      <c r="B57" s="114" t="str">
        <f t="shared" si="537"/>
        <v>2017-18</v>
      </c>
      <c r="C57" s="35" t="s">
        <v>829</v>
      </c>
      <c r="D57" s="153" t="str">
        <f t="shared" si="556"/>
        <v>Y56</v>
      </c>
      <c r="E57" s="153" t="str">
        <f t="shared" si="556"/>
        <v>London</v>
      </c>
      <c r="F57" s="153" t="str">
        <f t="shared" si="180"/>
        <v>Y56</v>
      </c>
      <c r="H57" s="154">
        <f t="shared" si="521"/>
        <v>155336</v>
      </c>
      <c r="I57" s="154">
        <f t="shared" si="521"/>
        <v>128000</v>
      </c>
      <c r="J57" s="154">
        <f t="shared" si="521"/>
        <v>2204364</v>
      </c>
      <c r="K57" s="151">
        <f t="shared" ref="K57:K59" si="569">IFERROR(J57/I57,"-")</f>
        <v>17.22159375</v>
      </c>
      <c r="L57" s="154">
        <f t="shared" si="539"/>
        <v>0</v>
      </c>
      <c r="M57" s="154">
        <f t="shared" si="540"/>
        <v>107</v>
      </c>
      <c r="N57" s="154">
        <f t="shared" si="541"/>
        <v>195</v>
      </c>
      <c r="O57" s="154">
        <f t="shared" si="522"/>
        <v>90171</v>
      </c>
      <c r="P57" s="154">
        <f t="shared" si="522"/>
        <v>7770</v>
      </c>
      <c r="Q57" s="154">
        <f t="shared" si="522"/>
        <v>5746</v>
      </c>
      <c r="R57" s="154">
        <f t="shared" si="522"/>
        <v>48706</v>
      </c>
      <c r="S57" s="154">
        <f t="shared" si="522"/>
        <v>19679</v>
      </c>
      <c r="T57" s="154">
        <f t="shared" si="522"/>
        <v>2528</v>
      </c>
      <c r="U57" s="154">
        <f t="shared" si="522"/>
        <v>3477781</v>
      </c>
      <c r="V57" s="154">
        <f t="shared" ref="V57:V59" si="570">IFERROR(U57/P57,"-")</f>
        <v>447.59086229086228</v>
      </c>
      <c r="W57" s="154">
        <f t="shared" si="542"/>
        <v>707</v>
      </c>
      <c r="X57" s="154">
        <f t="shared" si="523"/>
        <v>4671358</v>
      </c>
      <c r="Y57" s="154">
        <f t="shared" ref="Y57:Y59" si="571">IFERROR(X57/Q57,"-")</f>
        <v>812.975635224504</v>
      </c>
      <c r="Z57" s="154">
        <f t="shared" si="543"/>
        <v>1390</v>
      </c>
      <c r="AA57" s="154">
        <f t="shared" si="524"/>
        <v>68234130</v>
      </c>
      <c r="AB57" s="154">
        <f t="shared" ref="AB57:AB59" si="572">IFERROR(AA57/R57,"-")</f>
        <v>1400.9388986983124</v>
      </c>
      <c r="AC57" s="154">
        <f t="shared" si="544"/>
        <v>2960</v>
      </c>
      <c r="AD57" s="154">
        <f t="shared" si="525"/>
        <v>88307323</v>
      </c>
      <c r="AE57" s="154">
        <f t="shared" ref="AE57:AE59" si="573">IFERROR(AD57/S57,"-")</f>
        <v>4487.3887392652068</v>
      </c>
      <c r="AF57" s="154">
        <f t="shared" si="545"/>
        <v>10701</v>
      </c>
      <c r="AG57" s="154">
        <f t="shared" si="526"/>
        <v>11698750</v>
      </c>
      <c r="AH57" s="154">
        <f t="shared" ref="AH57:AH59" si="574">IFERROR(AG57/T57,"-")</f>
        <v>4627.6700949367087</v>
      </c>
      <c r="AI57" s="154">
        <f t="shared" si="546"/>
        <v>9256</v>
      </c>
      <c r="AJ57" s="154">
        <f t="shared" si="527"/>
        <v>3680</v>
      </c>
      <c r="AK57" s="154">
        <f t="shared" si="527"/>
        <v>334</v>
      </c>
      <c r="AL57" s="154">
        <f t="shared" si="527"/>
        <v>1152</v>
      </c>
      <c r="AM57" s="154">
        <f t="shared" si="527"/>
        <v>7676</v>
      </c>
      <c r="AN57" s="154">
        <f t="shared" si="527"/>
        <v>258</v>
      </c>
      <c r="AO57" s="154">
        <f t="shared" si="527"/>
        <v>1936</v>
      </c>
      <c r="AP57" s="154">
        <f t="shared" si="527"/>
        <v>0</v>
      </c>
      <c r="AQ57" s="154">
        <f t="shared" si="527"/>
        <v>57615</v>
      </c>
      <c r="AR57" s="154">
        <f t="shared" si="527"/>
        <v>5801</v>
      </c>
      <c r="AS57" s="154">
        <f t="shared" si="527"/>
        <v>23075</v>
      </c>
      <c r="AT57" s="154">
        <f t="shared" si="528"/>
        <v>86491</v>
      </c>
      <c r="AU57" s="154">
        <f t="shared" si="528"/>
        <v>20277</v>
      </c>
      <c r="AV57" s="154">
        <f t="shared" si="528"/>
        <v>15910</v>
      </c>
      <c r="AW57" s="154">
        <f t="shared" si="528"/>
        <v>14928</v>
      </c>
      <c r="AX57" s="154">
        <f t="shared" si="528"/>
        <v>11933</v>
      </c>
      <c r="AY57" s="154">
        <f t="shared" si="528"/>
        <v>72924</v>
      </c>
      <c r="AZ57" s="154">
        <f t="shared" si="528"/>
        <v>55706</v>
      </c>
      <c r="BA57" s="154">
        <f t="shared" si="528"/>
        <v>31973</v>
      </c>
      <c r="BB57" s="154">
        <f t="shared" si="528"/>
        <v>22177</v>
      </c>
      <c r="BC57" s="154">
        <f t="shared" si="528"/>
        <v>3537</v>
      </c>
      <c r="BD57" s="154">
        <f t="shared" si="528"/>
        <v>2701</v>
      </c>
      <c r="BE57" s="151">
        <f t="shared" si="528"/>
        <v>0</v>
      </c>
      <c r="BF57" s="151">
        <f t="shared" si="528"/>
        <v>0</v>
      </c>
      <c r="BG57" s="151" t="str">
        <f t="shared" ref="BG57:BG59" si="575">IFERROR(BF57/BE57,"-")</f>
        <v>-</v>
      </c>
      <c r="BH57" s="151" t="str">
        <f t="shared" si="547"/>
        <v>-</v>
      </c>
      <c r="BI57" s="151">
        <f t="shared" si="529"/>
        <v>3629</v>
      </c>
      <c r="BJ57" s="151">
        <f t="shared" si="529"/>
        <v>267650</v>
      </c>
      <c r="BK57" s="151">
        <f t="shared" ref="BK57:BK59" si="576">IFERROR(BJ57/BI57,"-")</f>
        <v>73.753100027555803</v>
      </c>
      <c r="BL57" s="151">
        <f t="shared" si="548"/>
        <v>161</v>
      </c>
      <c r="BM57" s="151">
        <f t="shared" si="530"/>
        <v>1827</v>
      </c>
      <c r="BN57" s="151">
        <f t="shared" si="530"/>
        <v>900</v>
      </c>
      <c r="BO57" s="151">
        <f t="shared" si="530"/>
        <v>1427</v>
      </c>
      <c r="BP57" s="151">
        <f t="shared" si="530"/>
        <v>56</v>
      </c>
      <c r="BQ57" s="151">
        <f t="shared" si="530"/>
        <v>1374</v>
      </c>
      <c r="BR57" s="151">
        <f t="shared" si="530"/>
        <v>6639133</v>
      </c>
      <c r="BS57" s="151">
        <f t="shared" ref="BS57:BS59" si="577">IFERROR(BR57/BN57,"-")</f>
        <v>7376.8144444444442</v>
      </c>
      <c r="BT57" s="151">
        <f t="shared" si="549"/>
        <v>15860</v>
      </c>
      <c r="BU57" s="151">
        <f t="shared" si="531"/>
        <v>11608549</v>
      </c>
      <c r="BV57" s="151">
        <f t="shared" ref="BV57:BV59" si="578">IFERROR(BU57/BO57,"-")</f>
        <v>8134.9327259985985</v>
      </c>
      <c r="BW57" s="151">
        <f t="shared" si="550"/>
        <v>16838</v>
      </c>
      <c r="BX57" s="151">
        <f t="shared" si="532"/>
        <v>524771</v>
      </c>
      <c r="BY57" s="151">
        <f t="shared" ref="BY57:BY59" si="579">IFERROR(BX57/BP57,"-")</f>
        <v>9370.9107142857138</v>
      </c>
      <c r="BZ57" s="151">
        <f t="shared" si="551"/>
        <v>16409</v>
      </c>
      <c r="CA57" s="151">
        <f t="shared" si="533"/>
        <v>13127079</v>
      </c>
      <c r="CB57" s="151">
        <f t="shared" ref="CB57:CB59" si="580">IFERROR(CA57/BQ57,"-")</f>
        <v>9553.9148471615717</v>
      </c>
      <c r="CC57" s="155">
        <f t="shared" si="552"/>
        <v>17506</v>
      </c>
      <c r="CD57" s="155">
        <f t="shared" si="534"/>
        <v>2</v>
      </c>
      <c r="CE57" s="227">
        <f t="shared" si="553"/>
        <v>2018</v>
      </c>
      <c r="CF57" s="228">
        <f t="shared" si="554"/>
        <v>43132</v>
      </c>
      <c r="CG57" s="229">
        <f t="shared" si="555"/>
        <v>28</v>
      </c>
      <c r="CH57" s="155">
        <f t="shared" si="535"/>
        <v>0</v>
      </c>
      <c r="CI57" s="155">
        <f t="shared" si="535"/>
        <v>13696000</v>
      </c>
      <c r="CJ57" s="155">
        <f t="shared" si="535"/>
        <v>24960000</v>
      </c>
      <c r="CK57" s="155">
        <f t="shared" si="535"/>
        <v>5493390</v>
      </c>
      <c r="CL57" s="155">
        <f t="shared" si="535"/>
        <v>7986940</v>
      </c>
      <c r="CM57" s="155">
        <f t="shared" si="535"/>
        <v>144169760</v>
      </c>
      <c r="CN57" s="155">
        <f t="shared" si="535"/>
        <v>210584979</v>
      </c>
      <c r="CO57" s="155">
        <f t="shared" si="535"/>
        <v>23399168</v>
      </c>
      <c r="CP57" s="155">
        <f t="shared" si="535"/>
        <v>0</v>
      </c>
      <c r="CQ57" s="155">
        <f t="shared" si="535"/>
        <v>584269</v>
      </c>
      <c r="CR57" s="155">
        <f t="shared" si="535"/>
        <v>14274000</v>
      </c>
      <c r="CS57" s="155">
        <f t="shared" si="535"/>
        <v>24027826</v>
      </c>
      <c r="CT57" s="155">
        <f t="shared" si="535"/>
        <v>918904</v>
      </c>
      <c r="CU57" s="155">
        <f t="shared" si="535"/>
        <v>24053244</v>
      </c>
      <c r="CV57" s="230"/>
      <c r="CW57" s="141"/>
      <c r="CX57" s="158"/>
      <c r="CY57" s="158"/>
      <c r="CZ57" s="158"/>
      <c r="DA57" s="158"/>
      <c r="DB57" s="158"/>
    </row>
    <row r="58" spans="1:106" x14ac:dyDescent="0.2">
      <c r="A58" s="152" t="str">
        <f t="shared" si="568"/>
        <v>2017-18MARCHY56</v>
      </c>
      <c r="B58" s="114" t="str">
        <f t="shared" si="537"/>
        <v>2017-18</v>
      </c>
      <c r="C58" s="35" t="s">
        <v>830</v>
      </c>
      <c r="D58" s="153" t="str">
        <f t="shared" si="556"/>
        <v>Y56</v>
      </c>
      <c r="E58" s="153" t="str">
        <f t="shared" si="556"/>
        <v>London</v>
      </c>
      <c r="F58" s="153" t="str">
        <f t="shared" si="180"/>
        <v>Y56</v>
      </c>
      <c r="H58" s="154">
        <f t="shared" si="521"/>
        <v>172967</v>
      </c>
      <c r="I58" s="154">
        <f t="shared" si="521"/>
        <v>143404</v>
      </c>
      <c r="J58" s="154">
        <f t="shared" si="521"/>
        <v>2341580</v>
      </c>
      <c r="K58" s="151">
        <f t="shared" si="569"/>
        <v>16.328554294161947</v>
      </c>
      <c r="L58" s="154">
        <f t="shared" si="539"/>
        <v>0</v>
      </c>
      <c r="M58" s="154">
        <f t="shared" si="540"/>
        <v>103</v>
      </c>
      <c r="N58" s="154">
        <f t="shared" si="541"/>
        <v>189</v>
      </c>
      <c r="O58" s="154">
        <f t="shared" si="522"/>
        <v>99947</v>
      </c>
      <c r="P58" s="154">
        <f t="shared" si="522"/>
        <v>8660</v>
      </c>
      <c r="Q58" s="154">
        <f t="shared" si="522"/>
        <v>6419</v>
      </c>
      <c r="R58" s="154">
        <f t="shared" si="522"/>
        <v>54677</v>
      </c>
      <c r="S58" s="154">
        <f t="shared" si="522"/>
        <v>21082</v>
      </c>
      <c r="T58" s="154">
        <f t="shared" si="522"/>
        <v>2786</v>
      </c>
      <c r="U58" s="154">
        <f t="shared" si="522"/>
        <v>3849233</v>
      </c>
      <c r="V58" s="154">
        <f t="shared" si="570"/>
        <v>444.48418013856815</v>
      </c>
      <c r="W58" s="154">
        <f t="shared" si="542"/>
        <v>718</v>
      </c>
      <c r="X58" s="154">
        <f t="shared" si="523"/>
        <v>5095605</v>
      </c>
      <c r="Y58" s="154">
        <f t="shared" si="571"/>
        <v>793.83159370618478</v>
      </c>
      <c r="Z58" s="154">
        <f t="shared" si="543"/>
        <v>1368</v>
      </c>
      <c r="AA58" s="154">
        <f t="shared" si="524"/>
        <v>76603986</v>
      </c>
      <c r="AB58" s="154">
        <f t="shared" si="572"/>
        <v>1401.0275984417581</v>
      </c>
      <c r="AC58" s="154">
        <f t="shared" si="544"/>
        <v>2961</v>
      </c>
      <c r="AD58" s="154">
        <f t="shared" si="525"/>
        <v>90152038</v>
      </c>
      <c r="AE58" s="154">
        <f t="shared" si="573"/>
        <v>4276.256427283939</v>
      </c>
      <c r="AF58" s="154">
        <f t="shared" si="545"/>
        <v>10285</v>
      </c>
      <c r="AG58" s="154">
        <f t="shared" si="526"/>
        <v>12627215</v>
      </c>
      <c r="AH58" s="154">
        <f t="shared" si="574"/>
        <v>4532.3815506101937</v>
      </c>
      <c r="AI58" s="154">
        <f t="shared" si="546"/>
        <v>9396</v>
      </c>
      <c r="AJ58" s="154">
        <f t="shared" si="527"/>
        <v>4212</v>
      </c>
      <c r="AK58" s="154">
        <f t="shared" si="527"/>
        <v>328</v>
      </c>
      <c r="AL58" s="154">
        <f t="shared" si="527"/>
        <v>1359</v>
      </c>
      <c r="AM58" s="154">
        <f t="shared" si="527"/>
        <v>8254</v>
      </c>
      <c r="AN58" s="154">
        <f t="shared" si="527"/>
        <v>241</v>
      </c>
      <c r="AO58" s="154">
        <f t="shared" si="527"/>
        <v>2284</v>
      </c>
      <c r="AP58" s="154">
        <f t="shared" si="527"/>
        <v>0</v>
      </c>
      <c r="AQ58" s="154">
        <f t="shared" si="527"/>
        <v>64100</v>
      </c>
      <c r="AR58" s="154">
        <f t="shared" si="527"/>
        <v>6459</v>
      </c>
      <c r="AS58" s="154">
        <f t="shared" si="527"/>
        <v>25176</v>
      </c>
      <c r="AT58" s="154">
        <f t="shared" si="528"/>
        <v>95735</v>
      </c>
      <c r="AU58" s="154">
        <f t="shared" si="528"/>
        <v>22417</v>
      </c>
      <c r="AV58" s="154">
        <f t="shared" si="528"/>
        <v>17746</v>
      </c>
      <c r="AW58" s="154">
        <f t="shared" si="528"/>
        <v>16489</v>
      </c>
      <c r="AX58" s="154">
        <f t="shared" si="528"/>
        <v>13354</v>
      </c>
      <c r="AY58" s="154">
        <f t="shared" si="528"/>
        <v>81179</v>
      </c>
      <c r="AZ58" s="154">
        <f t="shared" si="528"/>
        <v>62491</v>
      </c>
      <c r="BA58" s="154">
        <f t="shared" si="528"/>
        <v>34425</v>
      </c>
      <c r="BB58" s="154">
        <f t="shared" si="528"/>
        <v>23847</v>
      </c>
      <c r="BC58" s="154">
        <f t="shared" si="528"/>
        <v>3815</v>
      </c>
      <c r="BD58" s="154">
        <f t="shared" si="528"/>
        <v>2950</v>
      </c>
      <c r="BE58" s="151">
        <f t="shared" si="528"/>
        <v>0</v>
      </c>
      <c r="BF58" s="151">
        <f t="shared" si="528"/>
        <v>0</v>
      </c>
      <c r="BG58" s="151" t="str">
        <f t="shared" si="575"/>
        <v>-</v>
      </c>
      <c r="BH58" s="151" t="str">
        <f t="shared" si="547"/>
        <v>-</v>
      </c>
      <c r="BI58" s="151">
        <f t="shared" si="529"/>
        <v>4111</v>
      </c>
      <c r="BJ58" s="151">
        <f t="shared" si="529"/>
        <v>301180</v>
      </c>
      <c r="BK58" s="151">
        <f t="shared" si="576"/>
        <v>73.261980053514961</v>
      </c>
      <c r="BL58" s="151">
        <f t="shared" si="548"/>
        <v>160</v>
      </c>
      <c r="BM58" s="151">
        <f t="shared" si="530"/>
        <v>1958</v>
      </c>
      <c r="BN58" s="151">
        <f t="shared" si="530"/>
        <v>966</v>
      </c>
      <c r="BO58" s="151">
        <f t="shared" si="530"/>
        <v>1625</v>
      </c>
      <c r="BP58" s="151">
        <f t="shared" si="530"/>
        <v>67</v>
      </c>
      <c r="BQ58" s="151">
        <f t="shared" si="530"/>
        <v>1524</v>
      </c>
      <c r="BR58" s="151">
        <f t="shared" si="530"/>
        <v>7271208</v>
      </c>
      <c r="BS58" s="151">
        <f t="shared" si="577"/>
        <v>7527.130434782609</v>
      </c>
      <c r="BT58" s="151">
        <f t="shared" si="549"/>
        <v>14916</v>
      </c>
      <c r="BU58" s="151">
        <f t="shared" si="531"/>
        <v>13383125</v>
      </c>
      <c r="BV58" s="151">
        <f t="shared" si="578"/>
        <v>8235.7692307692305</v>
      </c>
      <c r="BW58" s="151">
        <f t="shared" si="550"/>
        <v>16905</v>
      </c>
      <c r="BX58" s="151">
        <f t="shared" si="532"/>
        <v>645555</v>
      </c>
      <c r="BY58" s="151">
        <f t="shared" si="579"/>
        <v>9635.1492537313425</v>
      </c>
      <c r="BZ58" s="151">
        <f t="shared" si="551"/>
        <v>18034</v>
      </c>
      <c r="CA58" s="151">
        <f t="shared" si="533"/>
        <v>14864888</v>
      </c>
      <c r="CB58" s="151">
        <f t="shared" si="580"/>
        <v>9753.8635170603666</v>
      </c>
      <c r="CC58" s="155">
        <f t="shared" si="552"/>
        <v>17340</v>
      </c>
      <c r="CD58" s="155">
        <f t="shared" si="534"/>
        <v>3</v>
      </c>
      <c r="CE58" s="227">
        <f t="shared" si="553"/>
        <v>2018</v>
      </c>
      <c r="CF58" s="228">
        <f t="shared" si="554"/>
        <v>43160</v>
      </c>
      <c r="CG58" s="229">
        <f t="shared" si="555"/>
        <v>31</v>
      </c>
      <c r="CH58" s="155">
        <f t="shared" si="535"/>
        <v>0</v>
      </c>
      <c r="CI58" s="155">
        <f t="shared" si="535"/>
        <v>14770612</v>
      </c>
      <c r="CJ58" s="155">
        <f t="shared" si="535"/>
        <v>27103356</v>
      </c>
      <c r="CK58" s="155">
        <f t="shared" si="535"/>
        <v>6217880</v>
      </c>
      <c r="CL58" s="155">
        <f t="shared" si="535"/>
        <v>8781192</v>
      </c>
      <c r="CM58" s="155">
        <f t="shared" si="535"/>
        <v>161898597</v>
      </c>
      <c r="CN58" s="155">
        <f t="shared" si="535"/>
        <v>216828370</v>
      </c>
      <c r="CO58" s="155">
        <f t="shared" si="535"/>
        <v>26177256</v>
      </c>
      <c r="CP58" s="155">
        <f t="shared" si="535"/>
        <v>0</v>
      </c>
      <c r="CQ58" s="155">
        <f t="shared" si="535"/>
        <v>657760</v>
      </c>
      <c r="CR58" s="155">
        <f t="shared" si="535"/>
        <v>14408856</v>
      </c>
      <c r="CS58" s="155">
        <f t="shared" si="535"/>
        <v>27470625</v>
      </c>
      <c r="CT58" s="155">
        <f t="shared" si="535"/>
        <v>1208278</v>
      </c>
      <c r="CU58" s="155">
        <f t="shared" si="535"/>
        <v>26426160</v>
      </c>
      <c r="CV58" s="230"/>
      <c r="CW58" s="141"/>
      <c r="CX58" s="158"/>
      <c r="CY58" s="158"/>
      <c r="CZ58" s="158"/>
      <c r="DA58" s="158"/>
      <c r="DB58" s="158"/>
    </row>
    <row r="59" spans="1:106" x14ac:dyDescent="0.2">
      <c r="A59" s="152" t="str">
        <f t="shared" si="568"/>
        <v>2018-19APRILY56</v>
      </c>
      <c r="B59" s="114" t="str">
        <f t="shared" si="537"/>
        <v>2018-19</v>
      </c>
      <c r="C59" s="35" t="s">
        <v>832</v>
      </c>
      <c r="D59" s="153" t="str">
        <f t="shared" si="556"/>
        <v>Y56</v>
      </c>
      <c r="E59" s="153" t="str">
        <f t="shared" si="556"/>
        <v>London</v>
      </c>
      <c r="F59" s="153" t="str">
        <f t="shared" ref="F59:F64" si="581">D59</f>
        <v>Y56</v>
      </c>
      <c r="H59" s="154">
        <f t="shared" si="521"/>
        <v>148417</v>
      </c>
      <c r="I59" s="154">
        <f t="shared" si="521"/>
        <v>120868</v>
      </c>
      <c r="J59" s="154">
        <f t="shared" si="521"/>
        <v>738707</v>
      </c>
      <c r="K59" s="151">
        <f t="shared" si="569"/>
        <v>6.1116838203660189</v>
      </c>
      <c r="L59" s="154">
        <f t="shared" si="539"/>
        <v>0</v>
      </c>
      <c r="M59" s="154">
        <f t="shared" si="540"/>
        <v>39</v>
      </c>
      <c r="N59" s="154">
        <f t="shared" si="541"/>
        <v>139</v>
      </c>
      <c r="O59" s="154">
        <f t="shared" si="522"/>
        <v>93979</v>
      </c>
      <c r="P59" s="154">
        <f t="shared" si="522"/>
        <v>8194</v>
      </c>
      <c r="Q59" s="154">
        <f t="shared" si="522"/>
        <v>6110</v>
      </c>
      <c r="R59" s="154">
        <f t="shared" si="522"/>
        <v>50048</v>
      </c>
      <c r="S59" s="154">
        <f t="shared" si="522"/>
        <v>21550</v>
      </c>
      <c r="T59" s="154">
        <f t="shared" si="522"/>
        <v>2634</v>
      </c>
      <c r="U59" s="154">
        <f t="shared" si="522"/>
        <v>3367919</v>
      </c>
      <c r="V59" s="154">
        <f t="shared" si="570"/>
        <v>411.02257749572857</v>
      </c>
      <c r="W59" s="154">
        <f t="shared" si="542"/>
        <v>674</v>
      </c>
      <c r="X59" s="154">
        <f t="shared" si="523"/>
        <v>4248098</v>
      </c>
      <c r="Y59" s="154">
        <f t="shared" si="571"/>
        <v>695.26972176759409</v>
      </c>
      <c r="Z59" s="154">
        <f t="shared" si="543"/>
        <v>1172</v>
      </c>
      <c r="AA59" s="154">
        <f t="shared" si="524"/>
        <v>50780649</v>
      </c>
      <c r="AB59" s="154">
        <f t="shared" si="572"/>
        <v>1014.6389266304348</v>
      </c>
      <c r="AC59" s="154">
        <f t="shared" si="544"/>
        <v>1996</v>
      </c>
      <c r="AD59" s="154">
        <f t="shared" si="525"/>
        <v>61572765</v>
      </c>
      <c r="AE59" s="154">
        <f t="shared" si="573"/>
        <v>2857.204872389791</v>
      </c>
      <c r="AF59" s="154">
        <f t="shared" si="545"/>
        <v>6565</v>
      </c>
      <c r="AG59" s="154">
        <f t="shared" si="526"/>
        <v>9481248</v>
      </c>
      <c r="AH59" s="154">
        <f t="shared" si="574"/>
        <v>3599.5626423690205</v>
      </c>
      <c r="AI59" s="154">
        <f t="shared" si="546"/>
        <v>7503</v>
      </c>
      <c r="AJ59" s="154">
        <f t="shared" si="527"/>
        <v>3319</v>
      </c>
      <c r="AK59" s="154">
        <f t="shared" si="527"/>
        <v>250</v>
      </c>
      <c r="AL59" s="154">
        <f t="shared" si="527"/>
        <v>888</v>
      </c>
      <c r="AM59" s="154">
        <f t="shared" si="527"/>
        <v>7852</v>
      </c>
      <c r="AN59" s="154">
        <f t="shared" si="527"/>
        <v>222</v>
      </c>
      <c r="AO59" s="154">
        <f t="shared" si="527"/>
        <v>1959</v>
      </c>
      <c r="AP59" s="154">
        <f t="shared" si="527"/>
        <v>0</v>
      </c>
      <c r="AQ59" s="154">
        <f t="shared" si="527"/>
        <v>60641</v>
      </c>
      <c r="AR59" s="154">
        <f t="shared" si="527"/>
        <v>6518</v>
      </c>
      <c r="AS59" s="154">
        <f t="shared" si="527"/>
        <v>23501</v>
      </c>
      <c r="AT59" s="154">
        <f t="shared" si="528"/>
        <v>90660</v>
      </c>
      <c r="AU59" s="154">
        <f t="shared" si="528"/>
        <v>21648</v>
      </c>
      <c r="AV59" s="154">
        <f t="shared" si="528"/>
        <v>16985</v>
      </c>
      <c r="AW59" s="154">
        <f t="shared" si="528"/>
        <v>16076</v>
      </c>
      <c r="AX59" s="154">
        <f t="shared" si="528"/>
        <v>12834</v>
      </c>
      <c r="AY59" s="154">
        <f t="shared" si="528"/>
        <v>73027</v>
      </c>
      <c r="AZ59" s="154">
        <f t="shared" si="528"/>
        <v>57140</v>
      </c>
      <c r="BA59" s="154">
        <f t="shared" si="528"/>
        <v>34293</v>
      </c>
      <c r="BB59" s="154">
        <f t="shared" si="528"/>
        <v>24235</v>
      </c>
      <c r="BC59" s="154">
        <f t="shared" si="528"/>
        <v>3675</v>
      </c>
      <c r="BD59" s="154">
        <f t="shared" si="528"/>
        <v>2799</v>
      </c>
      <c r="BE59" s="151">
        <f t="shared" si="528"/>
        <v>0</v>
      </c>
      <c r="BF59" s="151">
        <f t="shared" si="528"/>
        <v>0</v>
      </c>
      <c r="BG59" s="151" t="str">
        <f t="shared" si="575"/>
        <v>-</v>
      </c>
      <c r="BH59" s="151" t="str">
        <f t="shared" si="547"/>
        <v>-</v>
      </c>
      <c r="BI59" s="151">
        <f t="shared" si="529"/>
        <v>4114</v>
      </c>
      <c r="BJ59" s="151">
        <f t="shared" si="529"/>
        <v>266594</v>
      </c>
      <c r="BK59" s="151">
        <f t="shared" si="576"/>
        <v>64.801652892561989</v>
      </c>
      <c r="BL59" s="151">
        <f t="shared" si="548"/>
        <v>135</v>
      </c>
      <c r="BM59" s="151">
        <f t="shared" si="530"/>
        <v>1770</v>
      </c>
      <c r="BN59" s="151">
        <f t="shared" si="530"/>
        <v>925</v>
      </c>
      <c r="BO59" s="151">
        <f t="shared" si="530"/>
        <v>1431</v>
      </c>
      <c r="BP59" s="151">
        <f t="shared" si="530"/>
        <v>40</v>
      </c>
      <c r="BQ59" s="151">
        <f t="shared" si="530"/>
        <v>1364</v>
      </c>
      <c r="BR59" s="151">
        <f t="shared" si="530"/>
        <v>4801771</v>
      </c>
      <c r="BS59" s="151">
        <f t="shared" si="577"/>
        <v>5191.1037837837839</v>
      </c>
      <c r="BT59" s="151">
        <f t="shared" si="549"/>
        <v>10398</v>
      </c>
      <c r="BU59" s="151">
        <f t="shared" si="531"/>
        <v>8872950</v>
      </c>
      <c r="BV59" s="151">
        <f t="shared" si="578"/>
        <v>6200.5241090146747</v>
      </c>
      <c r="BW59" s="151">
        <f t="shared" si="550"/>
        <v>11720</v>
      </c>
      <c r="BX59" s="151">
        <f t="shared" si="532"/>
        <v>220248</v>
      </c>
      <c r="BY59" s="151">
        <f t="shared" si="579"/>
        <v>5506.2</v>
      </c>
      <c r="BZ59" s="151">
        <f t="shared" si="551"/>
        <v>11434</v>
      </c>
      <c r="CA59" s="151">
        <f t="shared" si="533"/>
        <v>10978370</v>
      </c>
      <c r="CB59" s="151">
        <f t="shared" si="580"/>
        <v>8048.6583577712609</v>
      </c>
      <c r="CC59" s="155">
        <f t="shared" si="552"/>
        <v>15264</v>
      </c>
      <c r="CD59" s="155">
        <f t="shared" si="534"/>
        <v>4</v>
      </c>
      <c r="CE59" s="227">
        <f t="shared" si="553"/>
        <v>2018</v>
      </c>
      <c r="CF59" s="228">
        <f t="shared" si="554"/>
        <v>43191</v>
      </c>
      <c r="CG59" s="229">
        <f t="shared" si="555"/>
        <v>30</v>
      </c>
      <c r="CH59" s="155">
        <f t="shared" si="535"/>
        <v>0</v>
      </c>
      <c r="CI59" s="155">
        <f t="shared" si="535"/>
        <v>4713852</v>
      </c>
      <c r="CJ59" s="155">
        <f t="shared" si="535"/>
        <v>16800652</v>
      </c>
      <c r="CK59" s="155">
        <f t="shared" si="535"/>
        <v>5522756</v>
      </c>
      <c r="CL59" s="155">
        <f t="shared" si="535"/>
        <v>7160920</v>
      </c>
      <c r="CM59" s="155">
        <f t="shared" si="535"/>
        <v>99895808</v>
      </c>
      <c r="CN59" s="155">
        <f t="shared" si="535"/>
        <v>141475750</v>
      </c>
      <c r="CO59" s="155">
        <f t="shared" si="535"/>
        <v>19762902</v>
      </c>
      <c r="CP59" s="155">
        <f t="shared" si="535"/>
        <v>0</v>
      </c>
      <c r="CQ59" s="155">
        <f t="shared" si="535"/>
        <v>555390</v>
      </c>
      <c r="CR59" s="155">
        <f t="shared" si="535"/>
        <v>9618150</v>
      </c>
      <c r="CS59" s="155">
        <f t="shared" si="535"/>
        <v>16771320</v>
      </c>
      <c r="CT59" s="155">
        <f t="shared" si="535"/>
        <v>457360</v>
      </c>
      <c r="CU59" s="155">
        <f t="shared" si="535"/>
        <v>20820096</v>
      </c>
      <c r="CV59" s="230"/>
      <c r="CW59" s="141"/>
      <c r="CX59" s="158"/>
      <c r="CY59" s="158"/>
      <c r="CZ59" s="158"/>
      <c r="DA59" s="158"/>
      <c r="DB59" s="158"/>
    </row>
    <row r="60" spans="1:106" x14ac:dyDescent="0.2">
      <c r="A60" s="152" t="str">
        <f t="shared" ref="A60" si="582">B60&amp;C60&amp;D60</f>
        <v>2018-19MAYY56</v>
      </c>
      <c r="B60" s="114" t="str">
        <f t="shared" si="537"/>
        <v>2018-19</v>
      </c>
      <c r="C60" s="35" t="s">
        <v>879</v>
      </c>
      <c r="D60" s="153" t="str">
        <f t="shared" si="556"/>
        <v>Y56</v>
      </c>
      <c r="E60" s="153" t="str">
        <f t="shared" si="556"/>
        <v>London</v>
      </c>
      <c r="F60" s="153" t="str">
        <f t="shared" si="581"/>
        <v>Y56</v>
      </c>
      <c r="H60" s="154">
        <f t="shared" si="521"/>
        <v>162911</v>
      </c>
      <c r="I60" s="154">
        <f t="shared" si="521"/>
        <v>133770</v>
      </c>
      <c r="J60" s="154">
        <f t="shared" si="521"/>
        <v>992024</v>
      </c>
      <c r="K60" s="151">
        <f t="shared" ref="K60" si="583">IFERROR(J60/I60,"-")</f>
        <v>7.4158929505868283</v>
      </c>
      <c r="L60" s="154">
        <f t="shared" si="539"/>
        <v>0</v>
      </c>
      <c r="M60" s="154">
        <f t="shared" si="540"/>
        <v>54</v>
      </c>
      <c r="N60" s="154">
        <f t="shared" si="541"/>
        <v>130</v>
      </c>
      <c r="O60" s="154">
        <f t="shared" si="522"/>
        <v>98369</v>
      </c>
      <c r="P60" s="154">
        <f t="shared" si="522"/>
        <v>9191</v>
      </c>
      <c r="Q60" s="154">
        <f t="shared" si="522"/>
        <v>6843</v>
      </c>
      <c r="R60" s="154">
        <f t="shared" si="522"/>
        <v>52565</v>
      </c>
      <c r="S60" s="154">
        <f t="shared" si="522"/>
        <v>22098</v>
      </c>
      <c r="T60" s="154">
        <f t="shared" si="522"/>
        <v>2792</v>
      </c>
      <c r="U60" s="154">
        <f t="shared" si="522"/>
        <v>3808680</v>
      </c>
      <c r="V60" s="154">
        <f t="shared" ref="V60" si="584">IFERROR(U60/P60,"-")</f>
        <v>414.3923403329344</v>
      </c>
      <c r="W60" s="154">
        <f t="shared" si="542"/>
        <v>681</v>
      </c>
      <c r="X60" s="154">
        <f t="shared" si="523"/>
        <v>4869867</v>
      </c>
      <c r="Y60" s="154">
        <f t="shared" ref="Y60" si="585">IFERROR(X60/Q60,"-")</f>
        <v>711.65672950460328</v>
      </c>
      <c r="Z60" s="154">
        <f t="shared" si="543"/>
        <v>1197</v>
      </c>
      <c r="AA60" s="154">
        <f t="shared" si="524"/>
        <v>58990291</v>
      </c>
      <c r="AB60" s="154">
        <f t="shared" ref="AB60" si="586">IFERROR(AA60/R60,"-")</f>
        <v>1122.2351564729383</v>
      </c>
      <c r="AC60" s="154">
        <f t="shared" si="544"/>
        <v>2293</v>
      </c>
      <c r="AD60" s="154">
        <f t="shared" si="525"/>
        <v>74713226</v>
      </c>
      <c r="AE60" s="154">
        <f t="shared" ref="AE60" si="587">IFERROR(AD60/S60,"-")</f>
        <v>3380.994931668024</v>
      </c>
      <c r="AF60" s="154">
        <f t="shared" si="545"/>
        <v>7953</v>
      </c>
      <c r="AG60" s="154">
        <f t="shared" si="526"/>
        <v>11638189</v>
      </c>
      <c r="AH60" s="154">
        <f t="shared" ref="AH60" si="588">IFERROR(AG60/T60,"-")</f>
        <v>4168.4058022922636</v>
      </c>
      <c r="AI60" s="154">
        <f t="shared" si="546"/>
        <v>8690</v>
      </c>
      <c r="AJ60" s="154">
        <f t="shared" si="527"/>
        <v>3426</v>
      </c>
      <c r="AK60" s="154">
        <f t="shared" si="527"/>
        <v>275</v>
      </c>
      <c r="AL60" s="154">
        <f t="shared" si="527"/>
        <v>947</v>
      </c>
      <c r="AM60" s="154">
        <f t="shared" si="527"/>
        <v>8013</v>
      </c>
      <c r="AN60" s="154">
        <f t="shared" si="527"/>
        <v>221</v>
      </c>
      <c r="AO60" s="154">
        <f t="shared" si="527"/>
        <v>1983</v>
      </c>
      <c r="AP60" s="154">
        <f t="shared" si="527"/>
        <v>0</v>
      </c>
      <c r="AQ60" s="154">
        <f t="shared" si="527"/>
        <v>62185</v>
      </c>
      <c r="AR60" s="154">
        <f t="shared" si="527"/>
        <v>6859</v>
      </c>
      <c r="AS60" s="154">
        <f t="shared" si="527"/>
        <v>25899</v>
      </c>
      <c r="AT60" s="154">
        <f t="shared" si="528"/>
        <v>94943</v>
      </c>
      <c r="AU60" s="154">
        <f t="shared" si="528"/>
        <v>23971</v>
      </c>
      <c r="AV60" s="154">
        <f t="shared" si="528"/>
        <v>18763</v>
      </c>
      <c r="AW60" s="154">
        <f t="shared" si="528"/>
        <v>17810</v>
      </c>
      <c r="AX60" s="154">
        <f t="shared" si="528"/>
        <v>14140</v>
      </c>
      <c r="AY60" s="154">
        <f t="shared" si="528"/>
        <v>77577</v>
      </c>
      <c r="AZ60" s="154">
        <f t="shared" si="528"/>
        <v>60024</v>
      </c>
      <c r="BA60" s="154">
        <f t="shared" si="528"/>
        <v>35504</v>
      </c>
      <c r="BB60" s="154">
        <f t="shared" si="528"/>
        <v>24921</v>
      </c>
      <c r="BC60" s="154">
        <f t="shared" si="528"/>
        <v>3847</v>
      </c>
      <c r="BD60" s="154">
        <f t="shared" si="528"/>
        <v>2937</v>
      </c>
      <c r="BE60" s="151">
        <f t="shared" si="528"/>
        <v>0</v>
      </c>
      <c r="BF60" s="151">
        <f t="shared" si="528"/>
        <v>0</v>
      </c>
      <c r="BG60" s="151" t="str">
        <f t="shared" ref="BG60" si="589">IFERROR(BF60/BE60,"-")</f>
        <v>-</v>
      </c>
      <c r="BH60" s="151" t="str">
        <f t="shared" si="547"/>
        <v>-</v>
      </c>
      <c r="BI60" s="151">
        <f t="shared" si="529"/>
        <v>4727</v>
      </c>
      <c r="BJ60" s="151">
        <f t="shared" si="529"/>
        <v>327010</v>
      </c>
      <c r="BK60" s="151">
        <f t="shared" ref="BK60" si="590">IFERROR(BJ60/BI60,"-")</f>
        <v>69.179183414427754</v>
      </c>
      <c r="BL60" s="151">
        <f t="shared" si="548"/>
        <v>142</v>
      </c>
      <c r="BM60" s="151">
        <f t="shared" si="530"/>
        <v>1869</v>
      </c>
      <c r="BN60" s="151">
        <f t="shared" si="530"/>
        <v>844</v>
      </c>
      <c r="BO60" s="151">
        <f t="shared" si="530"/>
        <v>1485</v>
      </c>
      <c r="BP60" s="151">
        <f t="shared" si="530"/>
        <v>58</v>
      </c>
      <c r="BQ60" s="151">
        <f t="shared" si="530"/>
        <v>1424</v>
      </c>
      <c r="BR60" s="151">
        <f t="shared" si="530"/>
        <v>4960157</v>
      </c>
      <c r="BS60" s="151">
        <f t="shared" ref="BS60" si="591">IFERROR(BR60/BN60,"-")</f>
        <v>5876.9632701421797</v>
      </c>
      <c r="BT60" s="151">
        <f t="shared" si="549"/>
        <v>12560</v>
      </c>
      <c r="BU60" s="151">
        <f t="shared" si="531"/>
        <v>10696186</v>
      </c>
      <c r="BV60" s="151">
        <f t="shared" ref="BV60" si="592">IFERROR(BU60/BO60,"-")</f>
        <v>7202.8188552188549</v>
      </c>
      <c r="BW60" s="151">
        <f t="shared" si="550"/>
        <v>14563</v>
      </c>
      <c r="BX60" s="151">
        <f t="shared" si="532"/>
        <v>484754</v>
      </c>
      <c r="BY60" s="151">
        <f t="shared" ref="BY60" si="593">IFERROR(BX60/BP60,"-")</f>
        <v>8357.8275862068967</v>
      </c>
      <c r="BZ60" s="151">
        <f t="shared" si="551"/>
        <v>15302</v>
      </c>
      <c r="CA60" s="151">
        <f t="shared" si="533"/>
        <v>12554102</v>
      </c>
      <c r="CB60" s="151">
        <f t="shared" ref="CB60" si="594">IFERROR(CA60/BQ60,"-")</f>
        <v>8816.0828651685388</v>
      </c>
      <c r="CC60" s="155">
        <f t="shared" si="552"/>
        <v>16616</v>
      </c>
      <c r="CD60" s="155">
        <f t="shared" ref="CD60" si="595">MONTH(1&amp;C60)</f>
        <v>5</v>
      </c>
      <c r="CE60" s="227">
        <f t="shared" si="553"/>
        <v>2018</v>
      </c>
      <c r="CF60" s="228">
        <f t="shared" si="554"/>
        <v>43221</v>
      </c>
      <c r="CG60" s="229">
        <f t="shared" si="555"/>
        <v>31</v>
      </c>
      <c r="CH60" s="155">
        <f t="shared" si="535"/>
        <v>0</v>
      </c>
      <c r="CI60" s="155">
        <f t="shared" si="535"/>
        <v>7223580</v>
      </c>
      <c r="CJ60" s="155">
        <f t="shared" si="535"/>
        <v>17390100</v>
      </c>
      <c r="CK60" s="155">
        <f t="shared" si="535"/>
        <v>6259071</v>
      </c>
      <c r="CL60" s="155">
        <f t="shared" si="535"/>
        <v>8191071</v>
      </c>
      <c r="CM60" s="155">
        <f t="shared" si="535"/>
        <v>120531545</v>
      </c>
      <c r="CN60" s="155">
        <f t="shared" si="535"/>
        <v>175745394</v>
      </c>
      <c r="CO60" s="155">
        <f t="shared" si="535"/>
        <v>24262480</v>
      </c>
      <c r="CP60" s="155">
        <f t="shared" si="535"/>
        <v>0</v>
      </c>
      <c r="CQ60" s="155">
        <f t="shared" si="535"/>
        <v>671234</v>
      </c>
      <c r="CR60" s="155">
        <f t="shared" si="535"/>
        <v>10600640</v>
      </c>
      <c r="CS60" s="155">
        <f t="shared" si="535"/>
        <v>21626055</v>
      </c>
      <c r="CT60" s="155">
        <f t="shared" si="535"/>
        <v>887516</v>
      </c>
      <c r="CU60" s="155">
        <f t="shared" si="535"/>
        <v>23661184</v>
      </c>
      <c r="CV60" s="230"/>
      <c r="CW60" s="141"/>
      <c r="CX60" s="158"/>
      <c r="CY60" s="158"/>
      <c r="CZ60" s="158"/>
      <c r="DA60" s="158"/>
      <c r="DB60" s="158"/>
    </row>
    <row r="61" spans="1:106" x14ac:dyDescent="0.2">
      <c r="A61" s="152" t="str">
        <f t="shared" ref="A61:A62" si="596">B61&amp;C61&amp;D61</f>
        <v>2018-19JUNEY56</v>
      </c>
      <c r="B61" s="114" t="str">
        <f t="shared" si="537"/>
        <v>2018-19</v>
      </c>
      <c r="C61" s="35" t="s">
        <v>908</v>
      </c>
      <c r="D61" s="153" t="str">
        <f t="shared" si="556"/>
        <v>Y56</v>
      </c>
      <c r="E61" s="153" t="str">
        <f t="shared" si="556"/>
        <v>London</v>
      </c>
      <c r="F61" s="153" t="str">
        <f t="shared" si="581"/>
        <v>Y56</v>
      </c>
      <c r="H61" s="154">
        <f t="shared" si="521"/>
        <v>161258</v>
      </c>
      <c r="I61" s="154">
        <f t="shared" si="521"/>
        <v>133018</v>
      </c>
      <c r="J61" s="154">
        <f t="shared" si="521"/>
        <v>1917740</v>
      </c>
      <c r="K61" s="151">
        <f t="shared" ref="K61" si="597">IFERROR(J61/I61,"-")</f>
        <v>14.417146551594522</v>
      </c>
      <c r="L61" s="154">
        <f t="shared" si="539"/>
        <v>0</v>
      </c>
      <c r="M61" s="154">
        <f t="shared" si="540"/>
        <v>98</v>
      </c>
      <c r="N61" s="154">
        <f t="shared" si="541"/>
        <v>200</v>
      </c>
      <c r="O61" s="154">
        <f t="shared" si="522"/>
        <v>94631</v>
      </c>
      <c r="P61" s="154">
        <f t="shared" si="522"/>
        <v>8943</v>
      </c>
      <c r="Q61" s="154">
        <f t="shared" si="522"/>
        <v>6703</v>
      </c>
      <c r="R61" s="154">
        <f t="shared" si="522"/>
        <v>50592</v>
      </c>
      <c r="S61" s="154">
        <f t="shared" si="522"/>
        <v>21321</v>
      </c>
      <c r="T61" s="154">
        <f t="shared" si="522"/>
        <v>2680</v>
      </c>
      <c r="U61" s="154">
        <f t="shared" si="522"/>
        <v>3873511</v>
      </c>
      <c r="V61" s="154">
        <f t="shared" ref="V61" si="598">IFERROR(U61/P61,"-")</f>
        <v>433.1332886056133</v>
      </c>
      <c r="W61" s="154">
        <f t="shared" si="542"/>
        <v>705</v>
      </c>
      <c r="X61" s="154">
        <f t="shared" si="523"/>
        <v>5031059</v>
      </c>
      <c r="Y61" s="154">
        <f t="shared" ref="Y61" si="599">IFERROR(X61/Q61,"-")</f>
        <v>750.56825302103539</v>
      </c>
      <c r="Z61" s="154">
        <f t="shared" si="543"/>
        <v>1263</v>
      </c>
      <c r="AA61" s="154">
        <f t="shared" si="524"/>
        <v>60796642</v>
      </c>
      <c r="AB61" s="154">
        <f t="shared" ref="AB61" si="600">IFERROR(AA61/R61,"-")</f>
        <v>1201.7046568627452</v>
      </c>
      <c r="AC61" s="154">
        <f t="shared" si="544"/>
        <v>2452</v>
      </c>
      <c r="AD61" s="154">
        <f t="shared" si="525"/>
        <v>78423470</v>
      </c>
      <c r="AE61" s="154">
        <f t="shared" ref="AE61" si="601">IFERROR(AD61/S61,"-")</f>
        <v>3678.2266310210589</v>
      </c>
      <c r="AF61" s="154">
        <f t="shared" si="545"/>
        <v>8556</v>
      </c>
      <c r="AG61" s="154">
        <f t="shared" si="526"/>
        <v>11837238</v>
      </c>
      <c r="AH61" s="154">
        <f t="shared" ref="AH61" si="602">IFERROR(AG61/T61,"-")</f>
        <v>4416.8798507462689</v>
      </c>
      <c r="AI61" s="154">
        <f t="shared" si="546"/>
        <v>8897</v>
      </c>
      <c r="AJ61" s="154">
        <f t="shared" si="527"/>
        <v>3430</v>
      </c>
      <c r="AK61" s="154">
        <f t="shared" si="527"/>
        <v>260</v>
      </c>
      <c r="AL61" s="154">
        <f t="shared" si="527"/>
        <v>884</v>
      </c>
      <c r="AM61" s="154">
        <f t="shared" si="527"/>
        <v>7603</v>
      </c>
      <c r="AN61" s="154">
        <f t="shared" si="527"/>
        <v>209</v>
      </c>
      <c r="AO61" s="154">
        <f t="shared" si="527"/>
        <v>2077</v>
      </c>
      <c r="AP61" s="154">
        <f t="shared" si="527"/>
        <v>0</v>
      </c>
      <c r="AQ61" s="154">
        <f t="shared" si="527"/>
        <v>59780</v>
      </c>
      <c r="AR61" s="154">
        <f t="shared" si="527"/>
        <v>6403</v>
      </c>
      <c r="AS61" s="154">
        <f t="shared" si="527"/>
        <v>25018</v>
      </c>
      <c r="AT61" s="154">
        <f t="shared" si="528"/>
        <v>91201</v>
      </c>
      <c r="AU61" s="154">
        <f t="shared" si="528"/>
        <v>23193</v>
      </c>
      <c r="AV61" s="154">
        <f t="shared" si="528"/>
        <v>18246</v>
      </c>
      <c r="AW61" s="154">
        <f t="shared" si="528"/>
        <v>17348</v>
      </c>
      <c r="AX61" s="154">
        <f t="shared" si="528"/>
        <v>13869</v>
      </c>
      <c r="AY61" s="154">
        <f t="shared" si="528"/>
        <v>75477</v>
      </c>
      <c r="AZ61" s="154">
        <f t="shared" si="528"/>
        <v>57943</v>
      </c>
      <c r="BA61" s="154">
        <f t="shared" si="528"/>
        <v>34595</v>
      </c>
      <c r="BB61" s="154">
        <f t="shared" si="528"/>
        <v>24082</v>
      </c>
      <c r="BC61" s="154">
        <f t="shared" si="528"/>
        <v>3765</v>
      </c>
      <c r="BD61" s="154">
        <f t="shared" si="528"/>
        <v>2848</v>
      </c>
      <c r="BE61" s="151">
        <f t="shared" si="528"/>
        <v>0</v>
      </c>
      <c r="BF61" s="151">
        <f t="shared" si="528"/>
        <v>0</v>
      </c>
      <c r="BG61" s="151" t="str">
        <f t="shared" ref="BG61" si="603">IFERROR(BF61/BE61,"-")</f>
        <v>-</v>
      </c>
      <c r="BH61" s="151" t="str">
        <f t="shared" si="547"/>
        <v>-</v>
      </c>
      <c r="BI61" s="151">
        <f t="shared" si="529"/>
        <v>4617</v>
      </c>
      <c r="BJ61" s="151">
        <f t="shared" si="529"/>
        <v>341864</v>
      </c>
      <c r="BK61" s="151">
        <f t="shared" ref="BK61" si="604">IFERROR(BJ61/BI61,"-")</f>
        <v>74.04461771713234</v>
      </c>
      <c r="BL61" s="151">
        <f t="shared" si="548"/>
        <v>163</v>
      </c>
      <c r="BM61" s="151">
        <f t="shared" si="530"/>
        <v>1650</v>
      </c>
      <c r="BN61" s="151">
        <f t="shared" si="530"/>
        <v>841</v>
      </c>
      <c r="BO61" s="151">
        <f t="shared" si="530"/>
        <v>1274</v>
      </c>
      <c r="BP61" s="151">
        <f t="shared" si="530"/>
        <v>42</v>
      </c>
      <c r="BQ61" s="151">
        <f t="shared" si="530"/>
        <v>1300</v>
      </c>
      <c r="BR61" s="151">
        <f t="shared" si="530"/>
        <v>5646626</v>
      </c>
      <c r="BS61" s="151">
        <f t="shared" ref="BS61" si="605">IFERROR(BR61/BN61,"-")</f>
        <v>6714.1807372175981</v>
      </c>
      <c r="BT61" s="151">
        <f t="shared" si="549"/>
        <v>14381</v>
      </c>
      <c r="BU61" s="151">
        <f t="shared" si="531"/>
        <v>10020261</v>
      </c>
      <c r="BV61" s="151">
        <f t="shared" ref="BV61" si="606">IFERROR(BU61/BO61,"-")</f>
        <v>7865.197017268446</v>
      </c>
      <c r="BW61" s="151">
        <f t="shared" si="550"/>
        <v>17259</v>
      </c>
      <c r="BX61" s="151">
        <f t="shared" si="532"/>
        <v>344977</v>
      </c>
      <c r="BY61" s="151">
        <f t="shared" ref="BY61" si="607">IFERROR(BX61/BP61,"-")</f>
        <v>8213.7380952380954</v>
      </c>
      <c r="BZ61" s="151">
        <f t="shared" si="551"/>
        <v>15074</v>
      </c>
      <c r="CA61" s="151">
        <f t="shared" si="533"/>
        <v>11644031</v>
      </c>
      <c r="CB61" s="151">
        <f t="shared" ref="CB61" si="608">IFERROR(CA61/BQ61,"-")</f>
        <v>8956.9469230769228</v>
      </c>
      <c r="CC61" s="155">
        <f t="shared" si="552"/>
        <v>16833</v>
      </c>
      <c r="CD61" s="155">
        <f t="shared" ref="CD61" si="609">MONTH(1&amp;C61)</f>
        <v>6</v>
      </c>
      <c r="CE61" s="227">
        <f t="shared" si="553"/>
        <v>2018</v>
      </c>
      <c r="CF61" s="228">
        <f t="shared" si="554"/>
        <v>43252</v>
      </c>
      <c r="CG61" s="229">
        <f t="shared" si="555"/>
        <v>30</v>
      </c>
      <c r="CH61" s="155">
        <f t="shared" si="535"/>
        <v>0</v>
      </c>
      <c r="CI61" s="155">
        <f t="shared" si="535"/>
        <v>13035764</v>
      </c>
      <c r="CJ61" s="155">
        <f t="shared" si="535"/>
        <v>26603600</v>
      </c>
      <c r="CK61" s="155">
        <f t="shared" si="535"/>
        <v>6304815</v>
      </c>
      <c r="CL61" s="155">
        <f t="shared" si="535"/>
        <v>8465889</v>
      </c>
      <c r="CM61" s="155">
        <f t="shared" si="535"/>
        <v>124051584</v>
      </c>
      <c r="CN61" s="155">
        <f t="shared" si="535"/>
        <v>182422476</v>
      </c>
      <c r="CO61" s="155">
        <f t="shared" si="535"/>
        <v>23843960</v>
      </c>
      <c r="CP61" s="155">
        <f t="shared" si="535"/>
        <v>0</v>
      </c>
      <c r="CQ61" s="155">
        <f t="shared" si="535"/>
        <v>752571</v>
      </c>
      <c r="CR61" s="155">
        <f t="shared" si="535"/>
        <v>12094421</v>
      </c>
      <c r="CS61" s="155">
        <f t="shared" si="535"/>
        <v>21987966</v>
      </c>
      <c r="CT61" s="155">
        <f t="shared" si="535"/>
        <v>633108</v>
      </c>
      <c r="CU61" s="155">
        <f t="shared" si="535"/>
        <v>21882900</v>
      </c>
      <c r="CV61" s="230"/>
      <c r="CW61" s="141"/>
      <c r="CX61" s="158"/>
      <c r="CY61" s="158"/>
      <c r="CZ61" s="158"/>
      <c r="DA61" s="158"/>
      <c r="DB61" s="158"/>
    </row>
    <row r="62" spans="1:106" x14ac:dyDescent="0.2">
      <c r="A62" s="152" t="str">
        <f t="shared" si="596"/>
        <v>2018-19JULYY56</v>
      </c>
      <c r="B62" s="114" t="str">
        <f t="shared" si="537"/>
        <v>2018-19</v>
      </c>
      <c r="C62" s="35" t="s">
        <v>911</v>
      </c>
      <c r="D62" s="153" t="str">
        <f t="shared" si="556"/>
        <v>Y56</v>
      </c>
      <c r="E62" s="153" t="str">
        <f t="shared" si="556"/>
        <v>London</v>
      </c>
      <c r="F62" s="153" t="str">
        <f t="shared" si="581"/>
        <v>Y56</v>
      </c>
      <c r="H62" s="154">
        <f t="shared" si="521"/>
        <v>174633</v>
      </c>
      <c r="I62" s="154">
        <f t="shared" si="521"/>
        <v>143810</v>
      </c>
      <c r="J62" s="154">
        <f t="shared" si="521"/>
        <v>2571859</v>
      </c>
      <c r="K62" s="151">
        <f t="shared" ref="K62" si="610">IFERROR(J62/I62,"-")</f>
        <v>17.883728530700228</v>
      </c>
      <c r="L62" s="154">
        <f t="shared" si="539"/>
        <v>0</v>
      </c>
      <c r="M62" s="154">
        <f t="shared" si="540"/>
        <v>120</v>
      </c>
      <c r="N62" s="154">
        <f t="shared" si="541"/>
        <v>218</v>
      </c>
      <c r="O62" s="154">
        <f t="shared" si="522"/>
        <v>100329</v>
      </c>
      <c r="P62" s="154">
        <f t="shared" si="522"/>
        <v>9856</v>
      </c>
      <c r="Q62" s="154">
        <f t="shared" si="522"/>
        <v>7149</v>
      </c>
      <c r="R62" s="154">
        <f t="shared" si="522"/>
        <v>53720</v>
      </c>
      <c r="S62" s="154">
        <f t="shared" si="522"/>
        <v>21863</v>
      </c>
      <c r="T62" s="154">
        <f t="shared" si="522"/>
        <v>2714</v>
      </c>
      <c r="U62" s="154">
        <f t="shared" si="522"/>
        <v>4402011</v>
      </c>
      <c r="V62" s="154">
        <f t="shared" ref="V62" si="611">IFERROR(U62/P62,"-")</f>
        <v>446.6326095779221</v>
      </c>
      <c r="W62" s="154">
        <f t="shared" si="542"/>
        <v>732</v>
      </c>
      <c r="X62" s="154">
        <f t="shared" si="523"/>
        <v>5538706</v>
      </c>
      <c r="Y62" s="154">
        <f t="shared" ref="Y62" si="612">IFERROR(X62/Q62,"-")</f>
        <v>774.75255280458805</v>
      </c>
      <c r="Z62" s="154">
        <f t="shared" si="543"/>
        <v>1320</v>
      </c>
      <c r="AA62" s="154">
        <f t="shared" si="524"/>
        <v>68371996</v>
      </c>
      <c r="AB62" s="154">
        <f t="shared" ref="AB62" si="613">IFERROR(AA62/R62,"-")</f>
        <v>1272.7475055845123</v>
      </c>
      <c r="AC62" s="154">
        <f t="shared" si="544"/>
        <v>2676</v>
      </c>
      <c r="AD62" s="154">
        <f t="shared" si="525"/>
        <v>85990630</v>
      </c>
      <c r="AE62" s="154">
        <f t="shared" ref="AE62" si="614">IFERROR(AD62/S62,"-")</f>
        <v>3933.1578465901293</v>
      </c>
      <c r="AF62" s="154">
        <f t="shared" si="545"/>
        <v>9486</v>
      </c>
      <c r="AG62" s="154">
        <f t="shared" si="526"/>
        <v>12967261</v>
      </c>
      <c r="AH62" s="154">
        <f t="shared" ref="AH62" si="615">IFERROR(AG62/T62,"-")</f>
        <v>4777.9148857774499</v>
      </c>
      <c r="AI62" s="154">
        <f t="shared" si="546"/>
        <v>9671</v>
      </c>
      <c r="AJ62" s="154">
        <f t="shared" si="527"/>
        <v>3754</v>
      </c>
      <c r="AK62" s="154">
        <f t="shared" si="527"/>
        <v>315</v>
      </c>
      <c r="AL62" s="154">
        <f t="shared" si="527"/>
        <v>1011</v>
      </c>
      <c r="AM62" s="154">
        <f t="shared" si="527"/>
        <v>8204</v>
      </c>
      <c r="AN62" s="154">
        <f t="shared" si="527"/>
        <v>238</v>
      </c>
      <c r="AO62" s="154">
        <f t="shared" si="527"/>
        <v>2190</v>
      </c>
      <c r="AP62" s="154">
        <f t="shared" si="527"/>
        <v>0</v>
      </c>
      <c r="AQ62" s="154">
        <f t="shared" si="527"/>
        <v>62064</v>
      </c>
      <c r="AR62" s="154">
        <f t="shared" si="527"/>
        <v>6642</v>
      </c>
      <c r="AS62" s="154">
        <f t="shared" si="527"/>
        <v>27869</v>
      </c>
      <c r="AT62" s="154">
        <f t="shared" si="528"/>
        <v>96575</v>
      </c>
      <c r="AU62" s="154">
        <f t="shared" si="528"/>
        <v>25430</v>
      </c>
      <c r="AV62" s="154">
        <f t="shared" si="528"/>
        <v>19789</v>
      </c>
      <c r="AW62" s="154">
        <f t="shared" si="528"/>
        <v>18319</v>
      </c>
      <c r="AX62" s="154">
        <f t="shared" si="528"/>
        <v>14570</v>
      </c>
      <c r="AY62" s="154">
        <f t="shared" si="528"/>
        <v>80676</v>
      </c>
      <c r="AZ62" s="154">
        <f t="shared" si="528"/>
        <v>61660</v>
      </c>
      <c r="BA62" s="154">
        <f t="shared" si="528"/>
        <v>35214</v>
      </c>
      <c r="BB62" s="154">
        <f t="shared" si="528"/>
        <v>24762</v>
      </c>
      <c r="BC62" s="154">
        <f t="shared" si="528"/>
        <v>3710</v>
      </c>
      <c r="BD62" s="154">
        <f t="shared" si="528"/>
        <v>2872</v>
      </c>
      <c r="BE62" s="151">
        <f t="shared" si="528"/>
        <v>0</v>
      </c>
      <c r="BF62" s="151">
        <f t="shared" si="528"/>
        <v>0</v>
      </c>
      <c r="BG62" s="151" t="str">
        <f t="shared" ref="BG62" si="616">IFERROR(BF62/BE62,"-")</f>
        <v>-</v>
      </c>
      <c r="BH62" s="151" t="str">
        <f t="shared" si="547"/>
        <v>-</v>
      </c>
      <c r="BI62" s="151">
        <f t="shared" si="529"/>
        <v>5209</v>
      </c>
      <c r="BJ62" s="151">
        <f t="shared" si="529"/>
        <v>400932</v>
      </c>
      <c r="BK62" s="151">
        <f t="shared" ref="BK62" si="617">IFERROR(BJ62/BI62,"-")</f>
        <v>76.969091956229605</v>
      </c>
      <c r="BL62" s="151">
        <f t="shared" si="548"/>
        <v>178</v>
      </c>
      <c r="BM62" s="151">
        <f t="shared" si="530"/>
        <v>1686</v>
      </c>
      <c r="BN62" s="151">
        <f t="shared" si="530"/>
        <v>938</v>
      </c>
      <c r="BO62" s="151">
        <f t="shared" si="530"/>
        <v>1433</v>
      </c>
      <c r="BP62" s="151">
        <f t="shared" si="530"/>
        <v>41</v>
      </c>
      <c r="BQ62" s="151">
        <f t="shared" si="530"/>
        <v>1433</v>
      </c>
      <c r="BR62" s="151">
        <f t="shared" si="530"/>
        <v>6259140</v>
      </c>
      <c r="BS62" s="151">
        <f t="shared" ref="BS62" si="618">IFERROR(BR62/BN62,"-")</f>
        <v>6672.8571428571431</v>
      </c>
      <c r="BT62" s="151">
        <f t="shared" si="549"/>
        <v>13957</v>
      </c>
      <c r="BU62" s="151">
        <f t="shared" si="531"/>
        <v>11723771</v>
      </c>
      <c r="BV62" s="151">
        <f t="shared" ref="BV62" si="619">IFERROR(BU62/BO62,"-")</f>
        <v>8181.2777390090723</v>
      </c>
      <c r="BW62" s="151">
        <f t="shared" si="550"/>
        <v>16003</v>
      </c>
      <c r="BX62" s="151">
        <f t="shared" si="532"/>
        <v>307085</v>
      </c>
      <c r="BY62" s="151">
        <f t="shared" ref="BY62" si="620">IFERROR(BX62/BP62,"-")</f>
        <v>7489.8780487804879</v>
      </c>
      <c r="BZ62" s="151">
        <f t="shared" si="551"/>
        <v>13871</v>
      </c>
      <c r="CA62" s="151">
        <f t="shared" si="533"/>
        <v>13856657</v>
      </c>
      <c r="CB62" s="151">
        <f t="shared" ref="CB62" si="621">IFERROR(CA62/BQ62,"-")</f>
        <v>9669.6838799720863</v>
      </c>
      <c r="CC62" s="155">
        <f t="shared" si="552"/>
        <v>17349</v>
      </c>
      <c r="CD62" s="155">
        <f t="shared" ref="CD62" si="622">MONTH(1&amp;C62)</f>
        <v>7</v>
      </c>
      <c r="CE62" s="227">
        <f t="shared" ref="CE62" si="623">LEFT($B62,4)+IF(CD62&lt;4,1,0)</f>
        <v>2018</v>
      </c>
      <c r="CF62" s="228">
        <f t="shared" ref="CF62" si="624">DATE(LEFT($B62,4)+IF(CD62&lt;4,1,0),CD62,1)</f>
        <v>43282</v>
      </c>
      <c r="CG62" s="229">
        <f t="shared" ref="CG62" si="625">DAY(DATE(LEFT($B62,4)+IF(CD62&lt;4,1,0),$CD62+1,1)-1)</f>
        <v>31</v>
      </c>
      <c r="CH62" s="155">
        <f t="shared" si="535"/>
        <v>0</v>
      </c>
      <c r="CI62" s="155">
        <f t="shared" si="535"/>
        <v>17257200</v>
      </c>
      <c r="CJ62" s="155">
        <f t="shared" si="535"/>
        <v>31350580</v>
      </c>
      <c r="CK62" s="155">
        <f t="shared" si="535"/>
        <v>7214592</v>
      </c>
      <c r="CL62" s="155">
        <f t="shared" si="535"/>
        <v>9436680</v>
      </c>
      <c r="CM62" s="155">
        <f t="shared" si="535"/>
        <v>143754720</v>
      </c>
      <c r="CN62" s="155">
        <f t="shared" si="535"/>
        <v>207392418</v>
      </c>
      <c r="CO62" s="155">
        <f t="shared" si="535"/>
        <v>26247094</v>
      </c>
      <c r="CP62" s="155">
        <f t="shared" si="535"/>
        <v>0</v>
      </c>
      <c r="CQ62" s="155">
        <f t="shared" si="535"/>
        <v>927202</v>
      </c>
      <c r="CR62" s="155">
        <f t="shared" si="535"/>
        <v>13091666</v>
      </c>
      <c r="CS62" s="155">
        <f t="shared" si="535"/>
        <v>22932299</v>
      </c>
      <c r="CT62" s="155">
        <f t="shared" si="535"/>
        <v>568711</v>
      </c>
      <c r="CU62" s="155">
        <f t="shared" si="535"/>
        <v>24861117</v>
      </c>
      <c r="CV62" s="230"/>
      <c r="CW62" s="141"/>
      <c r="CX62" s="158"/>
      <c r="CY62" s="158"/>
      <c r="CZ62" s="158"/>
      <c r="DA62" s="158"/>
      <c r="DB62" s="158"/>
    </row>
    <row r="63" spans="1:106" x14ac:dyDescent="0.2">
      <c r="A63" s="152" t="str">
        <f t="shared" ref="A63" si="626">B63&amp;C63&amp;D63</f>
        <v>2018-19AUGUSTY56</v>
      </c>
      <c r="B63" s="114" t="str">
        <f t="shared" si="537"/>
        <v>2018-19</v>
      </c>
      <c r="C63" s="35" t="s">
        <v>682</v>
      </c>
      <c r="D63" s="153" t="str">
        <f t="shared" si="556"/>
        <v>Y56</v>
      </c>
      <c r="E63" s="153" t="str">
        <f t="shared" si="556"/>
        <v>London</v>
      </c>
      <c r="F63" s="153" t="str">
        <f t="shared" si="581"/>
        <v>Y56</v>
      </c>
      <c r="H63" s="154">
        <f t="shared" si="521"/>
        <v>153238</v>
      </c>
      <c r="I63" s="154">
        <f t="shared" si="521"/>
        <v>125182</v>
      </c>
      <c r="J63" s="154">
        <f t="shared" si="521"/>
        <v>715979</v>
      </c>
      <c r="K63" s="151">
        <f t="shared" ref="K63" si="627">IFERROR(J63/I63,"-")</f>
        <v>5.7195044015912835</v>
      </c>
      <c r="L63" s="154">
        <f t="shared" si="539"/>
        <v>0</v>
      </c>
      <c r="M63" s="154">
        <f t="shared" si="540"/>
        <v>44</v>
      </c>
      <c r="N63" s="154">
        <f t="shared" si="541"/>
        <v>113</v>
      </c>
      <c r="O63" s="154">
        <f t="shared" si="522"/>
        <v>95518</v>
      </c>
      <c r="P63" s="154">
        <f t="shared" si="522"/>
        <v>9178</v>
      </c>
      <c r="Q63" s="154">
        <f t="shared" si="522"/>
        <v>6696</v>
      </c>
      <c r="R63" s="154">
        <f t="shared" si="522"/>
        <v>50705</v>
      </c>
      <c r="S63" s="154">
        <f t="shared" si="522"/>
        <v>21948</v>
      </c>
      <c r="T63" s="154">
        <f t="shared" si="522"/>
        <v>2545</v>
      </c>
      <c r="U63" s="154">
        <f t="shared" si="522"/>
        <v>3713403</v>
      </c>
      <c r="V63" s="154">
        <f t="shared" ref="V63" si="628">IFERROR(U63/P63,"-")</f>
        <v>404.59827849204618</v>
      </c>
      <c r="W63" s="154">
        <f t="shared" si="542"/>
        <v>658</v>
      </c>
      <c r="X63" s="154">
        <f t="shared" si="523"/>
        <v>4607502</v>
      </c>
      <c r="Y63" s="154">
        <f t="shared" ref="Y63" si="629">IFERROR(X63/Q63,"-")</f>
        <v>688.09767025089604</v>
      </c>
      <c r="Z63" s="154">
        <f t="shared" si="543"/>
        <v>1151</v>
      </c>
      <c r="AA63" s="154">
        <f t="shared" si="524"/>
        <v>51983162</v>
      </c>
      <c r="AB63" s="154">
        <f t="shared" ref="AB63" si="630">IFERROR(AA63/R63,"-")</f>
        <v>1025.2078098806824</v>
      </c>
      <c r="AC63" s="154">
        <f t="shared" si="544"/>
        <v>2055</v>
      </c>
      <c r="AD63" s="154">
        <f t="shared" si="525"/>
        <v>64924463</v>
      </c>
      <c r="AE63" s="154">
        <f t="shared" ref="AE63" si="631">IFERROR(AD63/S63,"-")</f>
        <v>2958.1038363404409</v>
      </c>
      <c r="AF63" s="154">
        <f t="shared" si="545"/>
        <v>6835</v>
      </c>
      <c r="AG63" s="154">
        <f t="shared" si="526"/>
        <v>9460173</v>
      </c>
      <c r="AH63" s="154">
        <f t="shared" ref="AH63" si="632">IFERROR(AG63/T63,"-")</f>
        <v>3717.160314341847</v>
      </c>
      <c r="AI63" s="154">
        <f t="shared" si="546"/>
        <v>7433</v>
      </c>
      <c r="AJ63" s="154">
        <f t="shared" si="527"/>
        <v>2907</v>
      </c>
      <c r="AK63" s="154">
        <f t="shared" si="527"/>
        <v>208</v>
      </c>
      <c r="AL63" s="154">
        <f t="shared" si="527"/>
        <v>649</v>
      </c>
      <c r="AM63" s="154">
        <f t="shared" si="527"/>
        <v>8019</v>
      </c>
      <c r="AN63" s="154">
        <f t="shared" si="527"/>
        <v>193</v>
      </c>
      <c r="AO63" s="154">
        <f t="shared" si="527"/>
        <v>1857</v>
      </c>
      <c r="AP63" s="154">
        <f t="shared" si="527"/>
        <v>0</v>
      </c>
      <c r="AQ63" s="154">
        <f t="shared" si="527"/>
        <v>60052</v>
      </c>
      <c r="AR63" s="154">
        <f t="shared" si="527"/>
        <v>6665</v>
      </c>
      <c r="AS63" s="154">
        <f t="shared" si="527"/>
        <v>25894</v>
      </c>
      <c r="AT63" s="154">
        <f t="shared" si="528"/>
        <v>92611</v>
      </c>
      <c r="AU63" s="154">
        <f t="shared" si="528"/>
        <v>24135</v>
      </c>
      <c r="AV63" s="154">
        <f t="shared" si="528"/>
        <v>18788</v>
      </c>
      <c r="AW63" s="154">
        <f t="shared" si="528"/>
        <v>17440</v>
      </c>
      <c r="AX63" s="154">
        <f t="shared" si="528"/>
        <v>13835</v>
      </c>
      <c r="AY63" s="154">
        <f t="shared" si="528"/>
        <v>73768</v>
      </c>
      <c r="AZ63" s="154">
        <f t="shared" si="528"/>
        <v>57565</v>
      </c>
      <c r="BA63" s="154">
        <f t="shared" si="528"/>
        <v>34710</v>
      </c>
      <c r="BB63" s="154">
        <f t="shared" si="528"/>
        <v>24606</v>
      </c>
      <c r="BC63" s="154">
        <f t="shared" si="528"/>
        <v>3518</v>
      </c>
      <c r="BD63" s="154">
        <f t="shared" si="528"/>
        <v>2707</v>
      </c>
      <c r="BE63" s="151">
        <f t="shared" si="528"/>
        <v>0</v>
      </c>
      <c r="BF63" s="151">
        <f t="shared" si="528"/>
        <v>0</v>
      </c>
      <c r="BG63" s="151" t="str">
        <f t="shared" ref="BG63" si="633">IFERROR(BF63/BE63,"-")</f>
        <v>-</v>
      </c>
      <c r="BH63" s="151" t="str">
        <f t="shared" si="547"/>
        <v>-</v>
      </c>
      <c r="BI63" s="151">
        <f t="shared" si="529"/>
        <v>5146</v>
      </c>
      <c r="BJ63" s="151">
        <f t="shared" si="529"/>
        <v>323441</v>
      </c>
      <c r="BK63" s="151">
        <f t="shared" ref="BK63" si="634">IFERROR(BJ63/BI63,"-")</f>
        <v>62.85289545277886</v>
      </c>
      <c r="BL63" s="151">
        <f t="shared" si="548"/>
        <v>134</v>
      </c>
      <c r="BM63" s="151">
        <f t="shared" si="530"/>
        <v>1659</v>
      </c>
      <c r="BN63" s="151">
        <f t="shared" si="530"/>
        <v>877</v>
      </c>
      <c r="BO63" s="151">
        <f t="shared" si="530"/>
        <v>1289</v>
      </c>
      <c r="BP63" s="151">
        <f t="shared" si="530"/>
        <v>52</v>
      </c>
      <c r="BQ63" s="151">
        <f t="shared" si="530"/>
        <v>1396</v>
      </c>
      <c r="BR63" s="151">
        <f t="shared" si="530"/>
        <v>4649788</v>
      </c>
      <c r="BS63" s="151">
        <f t="shared" ref="BS63" si="635">IFERROR(BR63/BN63,"-")</f>
        <v>5301.9247434435574</v>
      </c>
      <c r="BT63" s="151">
        <f t="shared" si="549"/>
        <v>11706</v>
      </c>
      <c r="BU63" s="151">
        <f t="shared" si="531"/>
        <v>8661708</v>
      </c>
      <c r="BV63" s="151">
        <f t="shared" ref="BV63" si="636">IFERROR(BU63/BO63,"-")</f>
        <v>6719.7114041892937</v>
      </c>
      <c r="BW63" s="151">
        <f t="shared" si="550"/>
        <v>13040</v>
      </c>
      <c r="BX63" s="151">
        <f t="shared" si="532"/>
        <v>372469</v>
      </c>
      <c r="BY63" s="151">
        <f t="shared" ref="BY63" si="637">IFERROR(BX63/BP63,"-")</f>
        <v>7162.8653846153848</v>
      </c>
      <c r="BZ63" s="151">
        <f t="shared" si="551"/>
        <v>13306</v>
      </c>
      <c r="CA63" s="151">
        <f t="shared" si="533"/>
        <v>11723010</v>
      </c>
      <c r="CB63" s="151">
        <f t="shared" ref="CB63" si="638">IFERROR(CA63/BQ63,"-")</f>
        <v>8397.5716332378215</v>
      </c>
      <c r="CC63" s="155">
        <f t="shared" si="552"/>
        <v>15467</v>
      </c>
      <c r="CD63" s="155">
        <f t="shared" ref="CD63" si="639">MONTH(1&amp;C63)</f>
        <v>8</v>
      </c>
      <c r="CE63" s="227">
        <f t="shared" ref="CE63" si="640">LEFT($B63,4)+IF(CD63&lt;4,1,0)</f>
        <v>2018</v>
      </c>
      <c r="CF63" s="228">
        <f t="shared" ref="CF63" si="641">DATE(LEFT($B63,4)+IF(CD63&lt;4,1,0),CD63,1)</f>
        <v>43313</v>
      </c>
      <c r="CG63" s="229">
        <f t="shared" ref="CG63" si="642">DAY(DATE(LEFT($B63,4)+IF(CD63&lt;4,1,0),$CD63+1,1)-1)</f>
        <v>31</v>
      </c>
      <c r="CH63" s="155">
        <f t="shared" si="535"/>
        <v>0</v>
      </c>
      <c r="CI63" s="155">
        <f t="shared" si="535"/>
        <v>5508008</v>
      </c>
      <c r="CJ63" s="155">
        <f t="shared" si="535"/>
        <v>14145566</v>
      </c>
      <c r="CK63" s="155">
        <f t="shared" si="535"/>
        <v>6039124</v>
      </c>
      <c r="CL63" s="155">
        <f t="shared" si="535"/>
        <v>7707096</v>
      </c>
      <c r="CM63" s="155">
        <f t="shared" si="535"/>
        <v>104198775</v>
      </c>
      <c r="CN63" s="155">
        <f t="shared" si="535"/>
        <v>150014580</v>
      </c>
      <c r="CO63" s="155">
        <f t="shared" si="535"/>
        <v>18916985</v>
      </c>
      <c r="CP63" s="155">
        <f t="shared" si="535"/>
        <v>0</v>
      </c>
      <c r="CQ63" s="155">
        <f t="shared" si="535"/>
        <v>689564</v>
      </c>
      <c r="CR63" s="155">
        <f t="shared" si="535"/>
        <v>10266162</v>
      </c>
      <c r="CS63" s="155">
        <f t="shared" si="535"/>
        <v>16808560</v>
      </c>
      <c r="CT63" s="155">
        <f t="shared" si="535"/>
        <v>691912</v>
      </c>
      <c r="CU63" s="155">
        <f t="shared" si="535"/>
        <v>21591932</v>
      </c>
      <c r="CV63" s="230"/>
      <c r="CW63" s="141"/>
      <c r="CX63" s="158"/>
      <c r="CY63" s="158"/>
      <c r="CZ63" s="158"/>
      <c r="DA63" s="158"/>
      <c r="DB63" s="158"/>
    </row>
    <row r="64" spans="1:106" x14ac:dyDescent="0.2">
      <c r="A64" s="152" t="str">
        <f t="shared" ref="A64" si="643">B64&amp;C64&amp;D64</f>
        <v>2018-19SEPTEMBERY56</v>
      </c>
      <c r="B64" s="114" t="str">
        <f t="shared" ref="B64" si="644">IF($C64="April",LEFT($B63,4)+1&amp;"-"&amp;RIGHT($B63,2)+1,$B63)</f>
        <v>2018-19</v>
      </c>
      <c r="C64" s="35" t="s">
        <v>708</v>
      </c>
      <c r="D64" s="153" t="str">
        <f t="shared" si="556"/>
        <v>Y56</v>
      </c>
      <c r="E64" s="153" t="str">
        <f t="shared" si="556"/>
        <v>London</v>
      </c>
      <c r="F64" s="153" t="str">
        <f t="shared" si="581"/>
        <v>Y56</v>
      </c>
      <c r="H64" s="154">
        <f t="shared" si="521"/>
        <v>154856</v>
      </c>
      <c r="I64" s="154">
        <f t="shared" si="521"/>
        <v>127962</v>
      </c>
      <c r="J64" s="154">
        <f t="shared" si="521"/>
        <v>1044032</v>
      </c>
      <c r="K64" s="151">
        <f t="shared" ref="K64" si="645">IFERROR(J64/I64,"-")</f>
        <v>8.1589221800221949</v>
      </c>
      <c r="L64" s="154">
        <f t="shared" ref="L64" si="646">IFERROR(CH64/I64,"-")</f>
        <v>0</v>
      </c>
      <c r="M64" s="154">
        <f t="shared" ref="M64" si="647">IFERROR(CI64/I64,"-")</f>
        <v>58</v>
      </c>
      <c r="N64" s="154">
        <f t="shared" ref="N64" si="648">IFERROR(CJ64/I64,"-")</f>
        <v>135</v>
      </c>
      <c r="O64" s="154">
        <f t="shared" si="522"/>
        <v>93295</v>
      </c>
      <c r="P64" s="154">
        <f t="shared" si="522"/>
        <v>8697</v>
      </c>
      <c r="Q64" s="154">
        <f t="shared" si="522"/>
        <v>6353</v>
      </c>
      <c r="R64" s="154">
        <f t="shared" si="522"/>
        <v>50690</v>
      </c>
      <c r="S64" s="154">
        <f t="shared" si="522"/>
        <v>20885</v>
      </c>
      <c r="T64" s="154">
        <f t="shared" si="522"/>
        <v>2445</v>
      </c>
      <c r="U64" s="154">
        <f t="shared" si="522"/>
        <v>3629131</v>
      </c>
      <c r="V64" s="154">
        <f t="shared" ref="V64" si="649">IFERROR(U64/P64,"-")</f>
        <v>417.2853857652064</v>
      </c>
      <c r="W64" s="154">
        <f t="shared" ref="W64" si="650">IFERROR(CK64/P64,"-")</f>
        <v>687</v>
      </c>
      <c r="X64" s="154">
        <f t="shared" si="523"/>
        <v>4583709</v>
      </c>
      <c r="Y64" s="154">
        <f t="shared" ref="Y64" si="651">IFERROR(X64/Q64,"-")</f>
        <v>721.50306941602389</v>
      </c>
      <c r="Z64" s="154">
        <f t="shared" ref="Z64" si="652">IFERROR(CL64/Q64,"-")</f>
        <v>1227</v>
      </c>
      <c r="AA64" s="154">
        <f t="shared" si="524"/>
        <v>59226644</v>
      </c>
      <c r="AB64" s="154">
        <f t="shared" ref="AB64" si="653">IFERROR(AA64/R64,"-")</f>
        <v>1168.4088380351154</v>
      </c>
      <c r="AC64" s="154">
        <f t="shared" ref="AC64" si="654">IFERROR(CM64/R64,"-")</f>
        <v>2388</v>
      </c>
      <c r="AD64" s="154">
        <f t="shared" si="525"/>
        <v>72263504</v>
      </c>
      <c r="AE64" s="154">
        <f t="shared" ref="AE64" si="655">IFERROR(AD64/S64,"-")</f>
        <v>3460.0672252813024</v>
      </c>
      <c r="AF64" s="154">
        <f t="shared" ref="AF64" si="656">IFERROR(CN64/S64,"-")</f>
        <v>8202</v>
      </c>
      <c r="AG64" s="154">
        <f t="shared" si="526"/>
        <v>9909500</v>
      </c>
      <c r="AH64" s="154">
        <f t="shared" ref="AH64" si="657">IFERROR(AG64/T64,"-")</f>
        <v>4052.9652351738241</v>
      </c>
      <c r="AI64" s="154">
        <f t="shared" ref="AI64" si="658">IFERROR(CO64/T64,"-")</f>
        <v>8175</v>
      </c>
      <c r="AJ64" s="154">
        <f t="shared" si="527"/>
        <v>2913</v>
      </c>
      <c r="AK64" s="154">
        <f t="shared" si="527"/>
        <v>217</v>
      </c>
      <c r="AL64" s="154">
        <f t="shared" si="527"/>
        <v>658</v>
      </c>
      <c r="AM64" s="154">
        <f t="shared" si="527"/>
        <v>7822</v>
      </c>
      <c r="AN64" s="154">
        <f t="shared" si="527"/>
        <v>192</v>
      </c>
      <c r="AO64" s="154">
        <f t="shared" si="527"/>
        <v>1846</v>
      </c>
      <c r="AP64" s="154">
        <f t="shared" si="527"/>
        <v>0</v>
      </c>
      <c r="AQ64" s="154">
        <f t="shared" si="527"/>
        <v>59661</v>
      </c>
      <c r="AR64" s="154">
        <f t="shared" si="527"/>
        <v>6309</v>
      </c>
      <c r="AS64" s="154">
        <f t="shared" si="527"/>
        <v>24412</v>
      </c>
      <c r="AT64" s="154">
        <f t="shared" si="528"/>
        <v>90382</v>
      </c>
      <c r="AU64" s="154">
        <f t="shared" si="528"/>
        <v>22935</v>
      </c>
      <c r="AV64" s="154">
        <f t="shared" si="528"/>
        <v>17788</v>
      </c>
      <c r="AW64" s="154">
        <f t="shared" si="528"/>
        <v>16653</v>
      </c>
      <c r="AX64" s="154">
        <f t="shared" si="528"/>
        <v>13181</v>
      </c>
      <c r="AY64" s="154">
        <f t="shared" si="528"/>
        <v>75266</v>
      </c>
      <c r="AZ64" s="154">
        <f t="shared" si="528"/>
        <v>58070</v>
      </c>
      <c r="BA64" s="154">
        <f t="shared" si="528"/>
        <v>33310</v>
      </c>
      <c r="BB64" s="154">
        <f t="shared" si="528"/>
        <v>23588</v>
      </c>
      <c r="BC64" s="154">
        <f t="shared" si="528"/>
        <v>3324</v>
      </c>
      <c r="BD64" s="154">
        <f t="shared" si="528"/>
        <v>2563</v>
      </c>
      <c r="BE64" s="151">
        <f t="shared" si="528"/>
        <v>0</v>
      </c>
      <c r="BF64" s="151">
        <f t="shared" si="528"/>
        <v>0</v>
      </c>
      <c r="BG64" s="151" t="str">
        <f t="shared" ref="BG64" si="659">IFERROR(BF64/BE64,"-")</f>
        <v>-</v>
      </c>
      <c r="BH64" s="151" t="str">
        <f t="shared" ref="BH64" si="660">IFERROR(CP64/BE64,"-")</f>
        <v>-</v>
      </c>
      <c r="BI64" s="151">
        <f t="shared" si="529"/>
        <v>5290</v>
      </c>
      <c r="BJ64" s="151">
        <f t="shared" si="529"/>
        <v>348693</v>
      </c>
      <c r="BK64" s="151">
        <f t="shared" ref="BK64" si="661">IFERROR(BJ64/BI64,"-")</f>
        <v>65.915500945179588</v>
      </c>
      <c r="BL64" s="151">
        <f t="shared" ref="BL64" si="662">IFERROR(CQ64/BI64,"-")</f>
        <v>136</v>
      </c>
      <c r="BM64" s="151">
        <f t="shared" si="530"/>
        <v>1595</v>
      </c>
      <c r="BN64" s="151">
        <f t="shared" si="530"/>
        <v>754</v>
      </c>
      <c r="BO64" s="151">
        <f t="shared" si="530"/>
        <v>1338</v>
      </c>
      <c r="BP64" s="151">
        <f t="shared" si="530"/>
        <v>41</v>
      </c>
      <c r="BQ64" s="151">
        <f t="shared" si="530"/>
        <v>1248</v>
      </c>
      <c r="BR64" s="151">
        <f t="shared" si="530"/>
        <v>4456707</v>
      </c>
      <c r="BS64" s="151">
        <f t="shared" ref="BS64" si="663">IFERROR(BR64/BN64,"-")</f>
        <v>5910.7519893899207</v>
      </c>
      <c r="BT64" s="151">
        <f t="shared" ref="BT64" si="664">IFERROR(CR64/BN64,"-")</f>
        <v>12746</v>
      </c>
      <c r="BU64" s="151">
        <f t="shared" si="531"/>
        <v>10311483</v>
      </c>
      <c r="BV64" s="151">
        <f t="shared" ref="BV64" si="665">IFERROR(BU64/BO64,"-")</f>
        <v>7706.6390134529147</v>
      </c>
      <c r="BW64" s="151">
        <f t="shared" ref="BW64" si="666">IFERROR(CS64/BO64,"-")</f>
        <v>15685</v>
      </c>
      <c r="BX64" s="151">
        <f t="shared" si="532"/>
        <v>362812</v>
      </c>
      <c r="BY64" s="151">
        <f t="shared" ref="BY64" si="667">IFERROR(BX64/BP64,"-")</f>
        <v>8849.0731707317082</v>
      </c>
      <c r="BZ64" s="151">
        <f t="shared" ref="BZ64" si="668">IFERROR(CT64/BP64,"-")</f>
        <v>19544</v>
      </c>
      <c r="CA64" s="151">
        <f t="shared" si="533"/>
        <v>11381129</v>
      </c>
      <c r="CB64" s="151">
        <f t="shared" ref="CB64" si="669">IFERROR(CA64/BQ64,"-")</f>
        <v>9119.4943910256407</v>
      </c>
      <c r="CC64" s="155">
        <f t="shared" ref="CC64" si="670">IFERROR(CU64/BQ64,"-")</f>
        <v>16482</v>
      </c>
      <c r="CD64" s="155">
        <f t="shared" ref="CD64" si="671">MONTH(1&amp;C64)</f>
        <v>9</v>
      </c>
      <c r="CE64" s="227">
        <f t="shared" ref="CE64" si="672">LEFT($B64,4)+IF(CD64&lt;4,1,0)</f>
        <v>2018</v>
      </c>
      <c r="CF64" s="228">
        <f t="shared" ref="CF64" si="673">DATE(LEFT($B64,4)+IF(CD64&lt;4,1,0),CD64,1)</f>
        <v>43344</v>
      </c>
      <c r="CG64" s="229">
        <f t="shared" ref="CG64" si="674">DAY(DATE(LEFT($B64,4)+IF(CD64&lt;4,1,0),$CD64+1,1)-1)</f>
        <v>30</v>
      </c>
      <c r="CH64" s="155">
        <f t="shared" si="535"/>
        <v>0</v>
      </c>
      <c r="CI64" s="155">
        <f t="shared" si="535"/>
        <v>7421796</v>
      </c>
      <c r="CJ64" s="155">
        <f t="shared" si="535"/>
        <v>17274870</v>
      </c>
      <c r="CK64" s="155">
        <f t="shared" si="535"/>
        <v>5974839</v>
      </c>
      <c r="CL64" s="155">
        <f t="shared" si="535"/>
        <v>7795131</v>
      </c>
      <c r="CM64" s="155">
        <f t="shared" si="535"/>
        <v>121047720</v>
      </c>
      <c r="CN64" s="155">
        <f t="shared" si="535"/>
        <v>171298770</v>
      </c>
      <c r="CO64" s="155">
        <f t="shared" si="535"/>
        <v>19987875</v>
      </c>
      <c r="CP64" s="155">
        <f t="shared" si="535"/>
        <v>0</v>
      </c>
      <c r="CQ64" s="155">
        <f t="shared" si="535"/>
        <v>719440</v>
      </c>
      <c r="CR64" s="155">
        <f t="shared" si="535"/>
        <v>9610484</v>
      </c>
      <c r="CS64" s="155">
        <f t="shared" si="535"/>
        <v>20986530</v>
      </c>
      <c r="CT64" s="155">
        <f t="shared" si="535"/>
        <v>801304</v>
      </c>
      <c r="CU64" s="155">
        <f t="shared" si="535"/>
        <v>20569536</v>
      </c>
      <c r="CV64" s="230"/>
      <c r="CW64" s="141"/>
      <c r="CX64" s="158"/>
      <c r="CY64" s="158"/>
      <c r="CZ64" s="158"/>
      <c r="DA64" s="158"/>
      <c r="DB64" s="158"/>
    </row>
    <row r="65" spans="1:106" x14ac:dyDescent="0.2">
      <c r="A65" s="137"/>
      <c r="H65" s="154"/>
      <c r="I65" s="154"/>
      <c r="J65" s="154"/>
      <c r="K65" s="151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  <c r="BQ65" s="151"/>
      <c r="BR65" s="151"/>
      <c r="BS65" s="151"/>
      <c r="BT65" s="151"/>
      <c r="BU65" s="151"/>
      <c r="BV65" s="151"/>
      <c r="BW65" s="151"/>
      <c r="BX65" s="151"/>
      <c r="BY65" s="151"/>
      <c r="BZ65" s="151"/>
      <c r="CA65" s="151"/>
      <c r="CB65" s="151"/>
      <c r="CC65" s="155"/>
      <c r="CD65" s="155"/>
      <c r="CE65" s="231"/>
      <c r="CF65" s="231"/>
      <c r="CG65" s="232"/>
      <c r="CX65" s="158"/>
      <c r="CY65" s="158"/>
      <c r="CZ65" s="158"/>
      <c r="DA65" s="158"/>
      <c r="DB65" s="158"/>
    </row>
    <row r="66" spans="1:106" x14ac:dyDescent="0.2">
      <c r="A66" s="175" t="str">
        <f>B66&amp;C66&amp;D66</f>
        <v>2017-18AUGUSTY58</v>
      </c>
      <c r="B66" s="165" t="s">
        <v>681</v>
      </c>
      <c r="C66" s="166" t="s">
        <v>682</v>
      </c>
      <c r="D66" s="166" t="s">
        <v>841</v>
      </c>
      <c r="E66" s="166" t="s">
        <v>839</v>
      </c>
      <c r="F66" s="176" t="str">
        <f t="shared" si="180"/>
        <v>Y58</v>
      </c>
      <c r="G66" s="166"/>
      <c r="H66" s="171">
        <f t="shared" ref="H66:J79" si="675">SUMIFS(H$97:H$10050,$B$97:$B$10050,$B66,$C$97:$C$10050,$C66,$D$97:$D$10050,$D66)</f>
        <v>0</v>
      </c>
      <c r="I66" s="171">
        <f t="shared" si="675"/>
        <v>0</v>
      </c>
      <c r="J66" s="171">
        <f t="shared" si="675"/>
        <v>0</v>
      </c>
      <c r="K66" s="172" t="str">
        <f>IFERROR(J66/I66,"-")</f>
        <v>-</v>
      </c>
      <c r="L66" s="171" t="str">
        <f>IFERROR(CH66/I66,"-")</f>
        <v>-</v>
      </c>
      <c r="M66" s="171" t="str">
        <f>IFERROR(CI66/I66,"-")</f>
        <v>-</v>
      </c>
      <c r="N66" s="171" t="str">
        <f>IFERROR(CJ66/I66,"-")</f>
        <v>-</v>
      </c>
      <c r="O66" s="171">
        <f t="shared" ref="O66:U79" si="676">SUMIFS(O$97:O$10050,$B$97:$B$10050,$B66,$C$97:$C$10050,$C66,$D$97:$D$10050,$D66)</f>
        <v>0</v>
      </c>
      <c r="P66" s="171">
        <f t="shared" si="676"/>
        <v>0</v>
      </c>
      <c r="Q66" s="171">
        <f t="shared" si="676"/>
        <v>0</v>
      </c>
      <c r="R66" s="171">
        <f t="shared" si="676"/>
        <v>0</v>
      </c>
      <c r="S66" s="171">
        <f t="shared" si="676"/>
        <v>0</v>
      </c>
      <c r="T66" s="171">
        <f t="shared" si="676"/>
        <v>0</v>
      </c>
      <c r="U66" s="171">
        <f t="shared" si="676"/>
        <v>0</v>
      </c>
      <c r="V66" s="171" t="str">
        <f t="shared" si="23"/>
        <v>-</v>
      </c>
      <c r="W66" s="171" t="str">
        <f>IFERROR(CK66/P66,"-")</f>
        <v>-</v>
      </c>
      <c r="X66" s="171">
        <f t="shared" ref="X66:X79" si="677">SUMIFS(X$97:X$10050,$B$97:$B$10050,$B66,$C$97:$C$10050,$C66,$D$97:$D$10050,$D66)</f>
        <v>0</v>
      </c>
      <c r="Y66" s="171" t="str">
        <f t="shared" si="25"/>
        <v>-</v>
      </c>
      <c r="Z66" s="171" t="str">
        <f>IFERROR(CL66/Q66,"-")</f>
        <v>-</v>
      </c>
      <c r="AA66" s="171">
        <f t="shared" ref="AA66:AA79" si="678">SUMIFS(AA$97:AA$10050,$B$97:$B$10050,$B66,$C$97:$C$10050,$C66,$D$97:$D$10050,$D66)</f>
        <v>0</v>
      </c>
      <c r="AB66" s="171" t="str">
        <f t="shared" si="27"/>
        <v>-</v>
      </c>
      <c r="AC66" s="171" t="str">
        <f>IFERROR(CM66/R66,"-")</f>
        <v>-</v>
      </c>
      <c r="AD66" s="171">
        <f t="shared" ref="AD66:AD79" si="679">SUMIFS(AD$97:AD$10050,$B$97:$B$10050,$B66,$C$97:$C$10050,$C66,$D$97:$D$10050,$D66)</f>
        <v>0</v>
      </c>
      <c r="AE66" s="171" t="str">
        <f t="shared" si="205"/>
        <v>-</v>
      </c>
      <c r="AF66" s="171" t="str">
        <f>IFERROR(CN66/S66,"-")</f>
        <v>-</v>
      </c>
      <c r="AG66" s="171">
        <f t="shared" ref="AG66:AG79" si="680">SUMIFS(AG$97:AG$10050,$B$97:$B$10050,$B66,$C$97:$C$10050,$C66,$D$97:$D$10050,$D66)</f>
        <v>0</v>
      </c>
      <c r="AH66" s="171" t="str">
        <f t="shared" si="207"/>
        <v>-</v>
      </c>
      <c r="AI66" s="171" t="str">
        <f>IFERROR(CO66/T66,"-")</f>
        <v>-</v>
      </c>
      <c r="AJ66" s="171">
        <f t="shared" ref="AJ66:AS79" si="681">SUMIFS(AJ$97:AJ$10050,$B$97:$B$10050,$B66,$C$97:$C$10050,$C66,$D$97:$D$10050,$D66)</f>
        <v>0</v>
      </c>
      <c r="AK66" s="171">
        <f t="shared" si="681"/>
        <v>0</v>
      </c>
      <c r="AL66" s="171">
        <f t="shared" si="681"/>
        <v>0</v>
      </c>
      <c r="AM66" s="171">
        <f t="shared" si="681"/>
        <v>0</v>
      </c>
      <c r="AN66" s="171">
        <f t="shared" si="681"/>
        <v>0</v>
      </c>
      <c r="AO66" s="171">
        <f t="shared" si="681"/>
        <v>0</v>
      </c>
      <c r="AP66" s="171">
        <f t="shared" si="681"/>
        <v>0</v>
      </c>
      <c r="AQ66" s="171">
        <f t="shared" si="681"/>
        <v>0</v>
      </c>
      <c r="AR66" s="171">
        <f t="shared" si="681"/>
        <v>0</v>
      </c>
      <c r="AS66" s="171">
        <f t="shared" si="681"/>
        <v>0</v>
      </c>
      <c r="AT66" s="171">
        <f t="shared" ref="AT66:BF79" si="682">SUMIFS(AT$97:AT$10050,$B$97:$B$10050,$B66,$C$97:$C$10050,$C66,$D$97:$D$10050,$D66)</f>
        <v>0</v>
      </c>
      <c r="AU66" s="172">
        <f t="shared" si="682"/>
        <v>0</v>
      </c>
      <c r="AV66" s="172">
        <f t="shared" si="682"/>
        <v>0</v>
      </c>
      <c r="AW66" s="172">
        <f t="shared" si="682"/>
        <v>0</v>
      </c>
      <c r="AX66" s="172">
        <f t="shared" si="682"/>
        <v>0</v>
      </c>
      <c r="AY66" s="172">
        <f t="shared" si="682"/>
        <v>0</v>
      </c>
      <c r="AZ66" s="172">
        <f t="shared" si="682"/>
        <v>0</v>
      </c>
      <c r="BA66" s="172">
        <f t="shared" si="682"/>
        <v>0</v>
      </c>
      <c r="BB66" s="172">
        <f t="shared" si="682"/>
        <v>0</v>
      </c>
      <c r="BC66" s="172">
        <f t="shared" si="682"/>
        <v>0</v>
      </c>
      <c r="BD66" s="172">
        <f t="shared" si="682"/>
        <v>0</v>
      </c>
      <c r="BE66" s="172">
        <f t="shared" si="682"/>
        <v>0</v>
      </c>
      <c r="BF66" s="172">
        <f t="shared" si="682"/>
        <v>0</v>
      </c>
      <c r="BG66" s="172" t="str">
        <f t="shared" si="209"/>
        <v>-</v>
      </c>
      <c r="BH66" s="172" t="str">
        <f>IFERROR(CP66/BE66,"-")</f>
        <v>-</v>
      </c>
      <c r="BI66" s="172">
        <f t="shared" ref="BI66:BJ79" si="683">SUMIFS(BI$97:BI$10050,$B$97:$B$10050,$B66,$C$97:$C$10050,$C66,$D$97:$D$10050,$D66)</f>
        <v>0</v>
      </c>
      <c r="BJ66" s="172">
        <f t="shared" si="683"/>
        <v>0</v>
      </c>
      <c r="BK66" s="172" t="str">
        <f t="shared" si="211"/>
        <v>-</v>
      </c>
      <c r="BL66" s="172" t="str">
        <f>IFERROR(CQ66/BI66,"-")</f>
        <v>-</v>
      </c>
      <c r="BM66" s="172">
        <f t="shared" ref="BM66:BR79" si="684">SUMIFS(BM$97:BM$10050,$B$97:$B$10050,$B66,$C$97:$C$10050,$C66,$D$97:$D$10050,$D66)</f>
        <v>0</v>
      </c>
      <c r="BN66" s="172">
        <f t="shared" si="684"/>
        <v>0</v>
      </c>
      <c r="BO66" s="172">
        <f t="shared" si="684"/>
        <v>0</v>
      </c>
      <c r="BP66" s="172">
        <f t="shared" si="684"/>
        <v>0</v>
      </c>
      <c r="BQ66" s="172">
        <f t="shared" si="684"/>
        <v>0</v>
      </c>
      <c r="BR66" s="172">
        <f t="shared" si="684"/>
        <v>0</v>
      </c>
      <c r="BS66" s="172" t="str">
        <f t="shared" si="37"/>
        <v>-</v>
      </c>
      <c r="BT66" s="172" t="str">
        <f>IFERROR(CR66/BN66,"-")</f>
        <v>-</v>
      </c>
      <c r="BU66" s="172">
        <f t="shared" ref="BU66:BU79" si="685">SUMIFS(BU$97:BU$10050,$B$97:$B$10050,$B66,$C$97:$C$10050,$C66,$D$97:$D$10050,$D66)</f>
        <v>0</v>
      </c>
      <c r="BV66" s="172" t="str">
        <f t="shared" si="214"/>
        <v>-</v>
      </c>
      <c r="BW66" s="172" t="str">
        <f>IFERROR(CS66/BO66,"-")</f>
        <v>-</v>
      </c>
      <c r="BX66" s="172">
        <f t="shared" ref="BX66:BX79" si="686">SUMIFS(BX$97:BX$10050,$B$97:$B$10050,$B66,$C$97:$C$10050,$C66,$D$97:$D$10050,$D66)</f>
        <v>0</v>
      </c>
      <c r="BY66" s="172" t="str">
        <f t="shared" si="216"/>
        <v>-</v>
      </c>
      <c r="BZ66" s="172" t="str">
        <f>IFERROR(CT66/BP66,"-")</f>
        <v>-</v>
      </c>
      <c r="CA66" s="172">
        <f t="shared" ref="CA66:CA79" si="687">SUMIFS(CA$97:CA$10050,$B$97:$B$10050,$B66,$C$97:$C$10050,$C66,$D$97:$D$10050,$D66)</f>
        <v>0</v>
      </c>
      <c r="CB66" s="172" t="str">
        <f t="shared" si="43"/>
        <v>-</v>
      </c>
      <c r="CC66" s="173" t="str">
        <f>IFERROR(CU66/BQ66,"-")</f>
        <v>-</v>
      </c>
      <c r="CD66" s="173">
        <f t="shared" ref="CD66:CD74" si="688">MONTH(1&amp;C66)</f>
        <v>8</v>
      </c>
      <c r="CE66" s="227">
        <f>LEFT($B66,4)+IF(CD66&lt;4,1,0)</f>
        <v>2017</v>
      </c>
      <c r="CF66" s="228">
        <f>DATE($CE66,$CD66,1)</f>
        <v>42948</v>
      </c>
      <c r="CG66" s="229">
        <f>DAY(DATE($CE66,$CD66+1,1)-1)</f>
        <v>31</v>
      </c>
      <c r="CH66" s="173">
        <f t="shared" ref="CH66:CU79" si="689">SUMIFS(CH$97:CH$10050,$B$97:$B$10050,$B66,$C$97:$C$10050,$C66,$D$97:$D$10050,$D66)</f>
        <v>0</v>
      </c>
      <c r="CI66" s="173">
        <f t="shared" si="689"/>
        <v>0</v>
      </c>
      <c r="CJ66" s="173">
        <f t="shared" si="689"/>
        <v>0</v>
      </c>
      <c r="CK66" s="173">
        <f t="shared" si="689"/>
        <v>0</v>
      </c>
      <c r="CL66" s="173">
        <f t="shared" si="689"/>
        <v>0</v>
      </c>
      <c r="CM66" s="173">
        <f t="shared" si="689"/>
        <v>0</v>
      </c>
      <c r="CN66" s="173">
        <f t="shared" si="689"/>
        <v>0</v>
      </c>
      <c r="CO66" s="173">
        <f t="shared" si="689"/>
        <v>0</v>
      </c>
      <c r="CP66" s="173">
        <f t="shared" si="689"/>
        <v>0</v>
      </c>
      <c r="CQ66" s="173">
        <f t="shared" si="689"/>
        <v>0</v>
      </c>
      <c r="CR66" s="173">
        <f t="shared" si="689"/>
        <v>0</v>
      </c>
      <c r="CS66" s="173">
        <f t="shared" si="689"/>
        <v>0</v>
      </c>
      <c r="CT66" s="173">
        <f t="shared" si="689"/>
        <v>0</v>
      </c>
      <c r="CU66" s="173">
        <f t="shared" si="689"/>
        <v>0</v>
      </c>
      <c r="CV66" s="230"/>
      <c r="CW66" s="141"/>
      <c r="CX66" s="158"/>
      <c r="CY66" s="158"/>
      <c r="CZ66" s="158"/>
      <c r="DA66" s="158"/>
      <c r="DB66" s="158"/>
    </row>
    <row r="67" spans="1:106" x14ac:dyDescent="0.2">
      <c r="A67" s="152" t="str">
        <f t="shared" ref="A67:A71" si="690">B67&amp;C67&amp;D67</f>
        <v>2017-18SEPTEMBERY58</v>
      </c>
      <c r="B67" s="114" t="str">
        <f t="shared" ref="B67:B78" si="691">IF($C67="April",LEFT($B66,4)+1&amp;"-"&amp;RIGHT($B66,2)+1,$B66)</f>
        <v>2017-18</v>
      </c>
      <c r="C67" s="35" t="s">
        <v>708</v>
      </c>
      <c r="D67" s="153" t="str">
        <f>D66</f>
        <v>Y58</v>
      </c>
      <c r="E67" s="153" t="str">
        <f>E66</f>
        <v>South East</v>
      </c>
      <c r="F67" s="153" t="str">
        <f t="shared" si="180"/>
        <v>Y58</v>
      </c>
      <c r="H67" s="154">
        <f t="shared" si="675"/>
        <v>0</v>
      </c>
      <c r="I67" s="154">
        <f t="shared" si="675"/>
        <v>0</v>
      </c>
      <c r="J67" s="154">
        <f t="shared" si="675"/>
        <v>0</v>
      </c>
      <c r="K67" s="151" t="str">
        <f t="shared" ref="K67:K71" si="692">IFERROR(J67/I67,"-")</f>
        <v>-</v>
      </c>
      <c r="L67" s="154" t="str">
        <f t="shared" ref="L67:L78" si="693">IFERROR(CH67/I67,"-")</f>
        <v>-</v>
      </c>
      <c r="M67" s="154" t="str">
        <f t="shared" ref="M67:M78" si="694">IFERROR(CI67/I67,"-")</f>
        <v>-</v>
      </c>
      <c r="N67" s="154" t="str">
        <f t="shared" ref="N67:N78" si="695">IFERROR(CJ67/I67,"-")</f>
        <v>-</v>
      </c>
      <c r="O67" s="154">
        <f t="shared" si="676"/>
        <v>0</v>
      </c>
      <c r="P67" s="154">
        <f t="shared" si="676"/>
        <v>0</v>
      </c>
      <c r="Q67" s="154">
        <f t="shared" si="676"/>
        <v>0</v>
      </c>
      <c r="R67" s="154">
        <f t="shared" si="676"/>
        <v>0</v>
      </c>
      <c r="S67" s="154">
        <f t="shared" si="676"/>
        <v>0</v>
      </c>
      <c r="T67" s="154">
        <f t="shared" si="676"/>
        <v>0</v>
      </c>
      <c r="U67" s="154">
        <f t="shared" si="676"/>
        <v>0</v>
      </c>
      <c r="V67" s="154" t="str">
        <f t="shared" si="23"/>
        <v>-</v>
      </c>
      <c r="W67" s="154" t="str">
        <f t="shared" ref="W67:W78" si="696">IFERROR(CK67/P67,"-")</f>
        <v>-</v>
      </c>
      <c r="X67" s="154">
        <f t="shared" si="677"/>
        <v>0</v>
      </c>
      <c r="Y67" s="154" t="str">
        <f t="shared" si="25"/>
        <v>-</v>
      </c>
      <c r="Z67" s="154" t="str">
        <f t="shared" ref="Z67:Z78" si="697">IFERROR(CL67/Q67,"-")</f>
        <v>-</v>
      </c>
      <c r="AA67" s="154">
        <f t="shared" si="678"/>
        <v>0</v>
      </c>
      <c r="AB67" s="154" t="str">
        <f t="shared" si="27"/>
        <v>-</v>
      </c>
      <c r="AC67" s="154" t="str">
        <f t="shared" ref="AC67:AC78" si="698">IFERROR(CM67/R67,"-")</f>
        <v>-</v>
      </c>
      <c r="AD67" s="154">
        <f t="shared" si="679"/>
        <v>0</v>
      </c>
      <c r="AE67" s="154" t="str">
        <f t="shared" si="205"/>
        <v>-</v>
      </c>
      <c r="AF67" s="154" t="str">
        <f t="shared" ref="AF67:AF78" si="699">IFERROR(CN67/S67,"-")</f>
        <v>-</v>
      </c>
      <c r="AG67" s="154">
        <f t="shared" si="680"/>
        <v>0</v>
      </c>
      <c r="AH67" s="154" t="str">
        <f t="shared" si="207"/>
        <v>-</v>
      </c>
      <c r="AI67" s="154" t="str">
        <f t="shared" ref="AI67:AI78" si="700">IFERROR(CO67/T67,"-")</f>
        <v>-</v>
      </c>
      <c r="AJ67" s="154">
        <f t="shared" si="681"/>
        <v>0</v>
      </c>
      <c r="AK67" s="154">
        <f t="shared" si="681"/>
        <v>0</v>
      </c>
      <c r="AL67" s="154">
        <f t="shared" si="681"/>
        <v>0</v>
      </c>
      <c r="AM67" s="154">
        <f t="shared" si="681"/>
        <v>0</v>
      </c>
      <c r="AN67" s="154">
        <f t="shared" si="681"/>
        <v>0</v>
      </c>
      <c r="AO67" s="154">
        <f t="shared" si="681"/>
        <v>0</v>
      </c>
      <c r="AP67" s="154">
        <f t="shared" si="681"/>
        <v>0</v>
      </c>
      <c r="AQ67" s="154">
        <f t="shared" si="681"/>
        <v>0</v>
      </c>
      <c r="AR67" s="154">
        <f t="shared" si="681"/>
        <v>0</v>
      </c>
      <c r="AS67" s="154">
        <f t="shared" si="681"/>
        <v>0</v>
      </c>
      <c r="AT67" s="154">
        <f t="shared" si="682"/>
        <v>0</v>
      </c>
      <c r="AU67" s="151">
        <f t="shared" si="682"/>
        <v>0</v>
      </c>
      <c r="AV67" s="151">
        <f t="shared" si="682"/>
        <v>0</v>
      </c>
      <c r="AW67" s="151">
        <f t="shared" si="682"/>
        <v>0</v>
      </c>
      <c r="AX67" s="151">
        <f t="shared" si="682"/>
        <v>0</v>
      </c>
      <c r="AY67" s="151">
        <f t="shared" si="682"/>
        <v>0</v>
      </c>
      <c r="AZ67" s="151">
        <f t="shared" si="682"/>
        <v>0</v>
      </c>
      <c r="BA67" s="151">
        <f t="shared" si="682"/>
        <v>0</v>
      </c>
      <c r="BB67" s="151">
        <f t="shared" si="682"/>
        <v>0</v>
      </c>
      <c r="BC67" s="151">
        <f t="shared" si="682"/>
        <v>0</v>
      </c>
      <c r="BD67" s="151">
        <f t="shared" si="682"/>
        <v>0</v>
      </c>
      <c r="BE67" s="151">
        <f t="shared" si="682"/>
        <v>0</v>
      </c>
      <c r="BF67" s="151">
        <f t="shared" si="682"/>
        <v>0</v>
      </c>
      <c r="BG67" s="151" t="str">
        <f t="shared" si="209"/>
        <v>-</v>
      </c>
      <c r="BH67" s="151" t="str">
        <f t="shared" ref="BH67:BH78" si="701">IFERROR(CP67/BE67,"-")</f>
        <v>-</v>
      </c>
      <c r="BI67" s="151">
        <f t="shared" si="683"/>
        <v>0</v>
      </c>
      <c r="BJ67" s="151">
        <f t="shared" si="683"/>
        <v>0</v>
      </c>
      <c r="BK67" s="151" t="str">
        <f t="shared" si="211"/>
        <v>-</v>
      </c>
      <c r="BL67" s="151" t="str">
        <f t="shared" ref="BL67:BL78" si="702">IFERROR(CQ67/BI67,"-")</f>
        <v>-</v>
      </c>
      <c r="BM67" s="151">
        <f t="shared" si="684"/>
        <v>0</v>
      </c>
      <c r="BN67" s="151">
        <f t="shared" si="684"/>
        <v>0</v>
      </c>
      <c r="BO67" s="151">
        <f t="shared" si="684"/>
        <v>0</v>
      </c>
      <c r="BP67" s="151">
        <f t="shared" si="684"/>
        <v>0</v>
      </c>
      <c r="BQ67" s="151">
        <f t="shared" si="684"/>
        <v>0</v>
      </c>
      <c r="BR67" s="151">
        <f t="shared" si="684"/>
        <v>0</v>
      </c>
      <c r="BS67" s="151" t="str">
        <f t="shared" si="37"/>
        <v>-</v>
      </c>
      <c r="BT67" s="151" t="str">
        <f t="shared" ref="BT67:BT78" si="703">IFERROR(CR67/BN67,"-")</f>
        <v>-</v>
      </c>
      <c r="BU67" s="151">
        <f t="shared" si="685"/>
        <v>0</v>
      </c>
      <c r="BV67" s="151" t="str">
        <f t="shared" si="214"/>
        <v>-</v>
      </c>
      <c r="BW67" s="151" t="str">
        <f t="shared" ref="BW67:BW78" si="704">IFERROR(CS67/BO67,"-")</f>
        <v>-</v>
      </c>
      <c r="BX67" s="151">
        <f t="shared" si="686"/>
        <v>0</v>
      </c>
      <c r="BY67" s="151" t="str">
        <f t="shared" si="216"/>
        <v>-</v>
      </c>
      <c r="BZ67" s="151" t="str">
        <f t="shared" ref="BZ67:BZ78" si="705">IFERROR(CT67/BP67,"-")</f>
        <v>-</v>
      </c>
      <c r="CA67" s="151">
        <f t="shared" si="687"/>
        <v>0</v>
      </c>
      <c r="CB67" s="151" t="str">
        <f t="shared" si="43"/>
        <v>-</v>
      </c>
      <c r="CC67" s="155" t="str">
        <f t="shared" ref="CC67:CC78" si="706">IFERROR(CU67/BQ67,"-")</f>
        <v>-</v>
      </c>
      <c r="CD67" s="155">
        <f t="shared" si="688"/>
        <v>9</v>
      </c>
      <c r="CE67" s="227">
        <f t="shared" ref="CE67:CE76" si="707">LEFT($B67,4)+IF(CD67&lt;4,1,0)</f>
        <v>2017</v>
      </c>
      <c r="CF67" s="228">
        <f t="shared" ref="CF67:CF76" si="708">DATE(LEFT($B67,4)+IF(CD67&lt;4,1,0),CD67,1)</f>
        <v>42979</v>
      </c>
      <c r="CG67" s="229">
        <f t="shared" ref="CG67:CG76" si="709">DAY(DATE(LEFT($B67,4)+IF(CD67&lt;4,1,0),$CD67+1,1)-1)</f>
        <v>30</v>
      </c>
      <c r="CH67" s="155">
        <f t="shared" si="689"/>
        <v>0</v>
      </c>
      <c r="CI67" s="155">
        <f t="shared" si="689"/>
        <v>0</v>
      </c>
      <c r="CJ67" s="155">
        <f t="shared" si="689"/>
        <v>0</v>
      </c>
      <c r="CK67" s="155">
        <f t="shared" si="689"/>
        <v>0</v>
      </c>
      <c r="CL67" s="155">
        <f t="shared" si="689"/>
        <v>0</v>
      </c>
      <c r="CM67" s="155">
        <f t="shared" si="689"/>
        <v>0</v>
      </c>
      <c r="CN67" s="155">
        <f t="shared" si="689"/>
        <v>0</v>
      </c>
      <c r="CO67" s="155">
        <f t="shared" si="689"/>
        <v>0</v>
      </c>
      <c r="CP67" s="155">
        <f t="shared" si="689"/>
        <v>0</v>
      </c>
      <c r="CQ67" s="155">
        <f t="shared" si="689"/>
        <v>0</v>
      </c>
      <c r="CR67" s="155">
        <f t="shared" si="689"/>
        <v>0</v>
      </c>
      <c r="CS67" s="155">
        <f t="shared" si="689"/>
        <v>0</v>
      </c>
      <c r="CT67" s="155">
        <f t="shared" si="689"/>
        <v>0</v>
      </c>
      <c r="CU67" s="155">
        <f t="shared" si="689"/>
        <v>0</v>
      </c>
      <c r="CV67" s="230"/>
      <c r="CW67" s="141"/>
      <c r="CX67" s="158"/>
      <c r="CY67" s="158"/>
      <c r="CZ67" s="158"/>
      <c r="DA67" s="158"/>
      <c r="DB67" s="158"/>
    </row>
    <row r="68" spans="1:106" x14ac:dyDescent="0.2">
      <c r="A68" s="152" t="str">
        <f t="shared" si="690"/>
        <v>2017-18OCTOBERY58</v>
      </c>
      <c r="B68" s="114" t="str">
        <f t="shared" si="691"/>
        <v>2017-18</v>
      </c>
      <c r="C68" s="35" t="s">
        <v>771</v>
      </c>
      <c r="D68" s="153" t="str">
        <f t="shared" ref="D68:E79" si="710">D67</f>
        <v>Y58</v>
      </c>
      <c r="E68" s="153" t="str">
        <f t="shared" si="710"/>
        <v>South East</v>
      </c>
      <c r="F68" s="153" t="str">
        <f t="shared" si="180"/>
        <v>Y58</v>
      </c>
      <c r="H68" s="154">
        <f t="shared" si="675"/>
        <v>0</v>
      </c>
      <c r="I68" s="154">
        <f t="shared" si="675"/>
        <v>0</v>
      </c>
      <c r="J68" s="154">
        <f t="shared" si="675"/>
        <v>0</v>
      </c>
      <c r="K68" s="151" t="str">
        <f t="shared" si="692"/>
        <v>-</v>
      </c>
      <c r="L68" s="154" t="str">
        <f t="shared" si="693"/>
        <v>-</v>
      </c>
      <c r="M68" s="154" t="str">
        <f t="shared" si="694"/>
        <v>-</v>
      </c>
      <c r="N68" s="154" t="str">
        <f t="shared" si="695"/>
        <v>-</v>
      </c>
      <c r="O68" s="154">
        <f t="shared" si="676"/>
        <v>0</v>
      </c>
      <c r="P68" s="154">
        <f t="shared" si="676"/>
        <v>0</v>
      </c>
      <c r="Q68" s="154">
        <f t="shared" si="676"/>
        <v>0</v>
      </c>
      <c r="R68" s="154">
        <f t="shared" si="676"/>
        <v>0</v>
      </c>
      <c r="S68" s="154">
        <f t="shared" si="676"/>
        <v>0</v>
      </c>
      <c r="T68" s="154">
        <f t="shared" si="676"/>
        <v>0</v>
      </c>
      <c r="U68" s="154">
        <f t="shared" si="676"/>
        <v>0</v>
      </c>
      <c r="V68" s="154" t="str">
        <f t="shared" si="23"/>
        <v>-</v>
      </c>
      <c r="W68" s="154" t="str">
        <f t="shared" si="696"/>
        <v>-</v>
      </c>
      <c r="X68" s="154">
        <f t="shared" si="677"/>
        <v>0</v>
      </c>
      <c r="Y68" s="154" t="str">
        <f t="shared" si="25"/>
        <v>-</v>
      </c>
      <c r="Z68" s="154" t="str">
        <f t="shared" si="697"/>
        <v>-</v>
      </c>
      <c r="AA68" s="154">
        <f t="shared" si="678"/>
        <v>0</v>
      </c>
      <c r="AB68" s="154" t="str">
        <f t="shared" si="27"/>
        <v>-</v>
      </c>
      <c r="AC68" s="154" t="str">
        <f t="shared" si="698"/>
        <v>-</v>
      </c>
      <c r="AD68" s="154">
        <f t="shared" si="679"/>
        <v>0</v>
      </c>
      <c r="AE68" s="154" t="str">
        <f t="shared" si="205"/>
        <v>-</v>
      </c>
      <c r="AF68" s="154" t="str">
        <f t="shared" si="699"/>
        <v>-</v>
      </c>
      <c r="AG68" s="154">
        <f t="shared" si="680"/>
        <v>0</v>
      </c>
      <c r="AH68" s="154" t="str">
        <f t="shared" si="207"/>
        <v>-</v>
      </c>
      <c r="AI68" s="154" t="str">
        <f t="shared" si="700"/>
        <v>-</v>
      </c>
      <c r="AJ68" s="154">
        <f t="shared" si="681"/>
        <v>0</v>
      </c>
      <c r="AK68" s="154">
        <f t="shared" si="681"/>
        <v>0</v>
      </c>
      <c r="AL68" s="154">
        <f t="shared" si="681"/>
        <v>0</v>
      </c>
      <c r="AM68" s="154">
        <f t="shared" si="681"/>
        <v>0</v>
      </c>
      <c r="AN68" s="154">
        <f t="shared" si="681"/>
        <v>0</v>
      </c>
      <c r="AO68" s="154">
        <f t="shared" si="681"/>
        <v>0</v>
      </c>
      <c r="AP68" s="154">
        <f t="shared" si="681"/>
        <v>0</v>
      </c>
      <c r="AQ68" s="154">
        <f t="shared" si="681"/>
        <v>0</v>
      </c>
      <c r="AR68" s="154">
        <f t="shared" si="681"/>
        <v>0</v>
      </c>
      <c r="AS68" s="154">
        <f t="shared" si="681"/>
        <v>0</v>
      </c>
      <c r="AT68" s="154">
        <f t="shared" si="682"/>
        <v>0</v>
      </c>
      <c r="AU68" s="151">
        <f t="shared" si="682"/>
        <v>0</v>
      </c>
      <c r="AV68" s="151">
        <f t="shared" si="682"/>
        <v>0</v>
      </c>
      <c r="AW68" s="151">
        <f t="shared" si="682"/>
        <v>0</v>
      </c>
      <c r="AX68" s="151">
        <f t="shared" si="682"/>
        <v>0</v>
      </c>
      <c r="AY68" s="151">
        <f t="shared" si="682"/>
        <v>0</v>
      </c>
      <c r="AZ68" s="151">
        <f t="shared" si="682"/>
        <v>0</v>
      </c>
      <c r="BA68" s="151">
        <f t="shared" si="682"/>
        <v>0</v>
      </c>
      <c r="BB68" s="151">
        <f t="shared" si="682"/>
        <v>0</v>
      </c>
      <c r="BC68" s="151">
        <f t="shared" si="682"/>
        <v>0</v>
      </c>
      <c r="BD68" s="151">
        <f t="shared" si="682"/>
        <v>0</v>
      </c>
      <c r="BE68" s="151">
        <f t="shared" si="682"/>
        <v>0</v>
      </c>
      <c r="BF68" s="151">
        <f t="shared" si="682"/>
        <v>0</v>
      </c>
      <c r="BG68" s="151" t="str">
        <f t="shared" si="209"/>
        <v>-</v>
      </c>
      <c r="BH68" s="151" t="str">
        <f t="shared" si="701"/>
        <v>-</v>
      </c>
      <c r="BI68" s="151">
        <f t="shared" si="683"/>
        <v>0</v>
      </c>
      <c r="BJ68" s="151">
        <f t="shared" si="683"/>
        <v>0</v>
      </c>
      <c r="BK68" s="151" t="str">
        <f t="shared" si="211"/>
        <v>-</v>
      </c>
      <c r="BL68" s="151" t="str">
        <f t="shared" si="702"/>
        <v>-</v>
      </c>
      <c r="BM68" s="151">
        <f t="shared" si="684"/>
        <v>0</v>
      </c>
      <c r="BN68" s="151">
        <f t="shared" si="684"/>
        <v>0</v>
      </c>
      <c r="BO68" s="151">
        <f t="shared" si="684"/>
        <v>0</v>
      </c>
      <c r="BP68" s="151">
        <f t="shared" si="684"/>
        <v>0</v>
      </c>
      <c r="BQ68" s="151">
        <f t="shared" si="684"/>
        <v>0</v>
      </c>
      <c r="BR68" s="151">
        <f t="shared" si="684"/>
        <v>0</v>
      </c>
      <c r="BS68" s="151" t="str">
        <f t="shared" si="37"/>
        <v>-</v>
      </c>
      <c r="BT68" s="151" t="str">
        <f t="shared" si="703"/>
        <v>-</v>
      </c>
      <c r="BU68" s="151">
        <f t="shared" si="685"/>
        <v>0</v>
      </c>
      <c r="BV68" s="151" t="str">
        <f t="shared" si="214"/>
        <v>-</v>
      </c>
      <c r="BW68" s="151" t="str">
        <f t="shared" si="704"/>
        <v>-</v>
      </c>
      <c r="BX68" s="151">
        <f t="shared" si="686"/>
        <v>0</v>
      </c>
      <c r="BY68" s="151" t="str">
        <f t="shared" si="216"/>
        <v>-</v>
      </c>
      <c r="BZ68" s="151" t="str">
        <f t="shared" si="705"/>
        <v>-</v>
      </c>
      <c r="CA68" s="151">
        <f t="shared" si="687"/>
        <v>0</v>
      </c>
      <c r="CB68" s="151" t="str">
        <f t="shared" si="43"/>
        <v>-</v>
      </c>
      <c r="CC68" s="155" t="str">
        <f t="shared" si="706"/>
        <v>-</v>
      </c>
      <c r="CD68" s="155">
        <f t="shared" si="688"/>
        <v>10</v>
      </c>
      <c r="CE68" s="227">
        <f t="shared" si="707"/>
        <v>2017</v>
      </c>
      <c r="CF68" s="228">
        <f t="shared" si="708"/>
        <v>43009</v>
      </c>
      <c r="CG68" s="229">
        <f t="shared" si="709"/>
        <v>31</v>
      </c>
      <c r="CH68" s="155">
        <f t="shared" si="689"/>
        <v>0</v>
      </c>
      <c r="CI68" s="155">
        <f t="shared" si="689"/>
        <v>0</v>
      </c>
      <c r="CJ68" s="155">
        <f t="shared" si="689"/>
        <v>0</v>
      </c>
      <c r="CK68" s="155">
        <f t="shared" si="689"/>
        <v>0</v>
      </c>
      <c r="CL68" s="155">
        <f t="shared" si="689"/>
        <v>0</v>
      </c>
      <c r="CM68" s="155">
        <f t="shared" si="689"/>
        <v>0</v>
      </c>
      <c r="CN68" s="155">
        <f t="shared" si="689"/>
        <v>0</v>
      </c>
      <c r="CO68" s="155">
        <f t="shared" si="689"/>
        <v>0</v>
      </c>
      <c r="CP68" s="155">
        <f t="shared" si="689"/>
        <v>0</v>
      </c>
      <c r="CQ68" s="155">
        <f t="shared" si="689"/>
        <v>0</v>
      </c>
      <c r="CR68" s="155">
        <f t="shared" si="689"/>
        <v>0</v>
      </c>
      <c r="CS68" s="155">
        <f t="shared" si="689"/>
        <v>0</v>
      </c>
      <c r="CT68" s="155">
        <f t="shared" si="689"/>
        <v>0</v>
      </c>
      <c r="CU68" s="155">
        <f t="shared" si="689"/>
        <v>0</v>
      </c>
      <c r="CV68" s="230"/>
      <c r="CW68" s="141"/>
      <c r="CX68" s="158"/>
      <c r="CY68" s="158"/>
      <c r="CZ68" s="158"/>
      <c r="DA68" s="158"/>
      <c r="DB68" s="158"/>
    </row>
    <row r="69" spans="1:106" x14ac:dyDescent="0.2">
      <c r="A69" s="152" t="str">
        <f t="shared" si="690"/>
        <v>2017-18NOVEMBERY58</v>
      </c>
      <c r="B69" s="114" t="str">
        <f t="shared" si="691"/>
        <v>2017-18</v>
      </c>
      <c r="C69" s="35" t="s">
        <v>777</v>
      </c>
      <c r="D69" s="153" t="str">
        <f t="shared" si="710"/>
        <v>Y58</v>
      </c>
      <c r="E69" s="153" t="str">
        <f t="shared" si="710"/>
        <v>South East</v>
      </c>
      <c r="F69" s="153" t="str">
        <f t="shared" si="180"/>
        <v>Y58</v>
      </c>
      <c r="H69" s="154">
        <f t="shared" si="675"/>
        <v>56338</v>
      </c>
      <c r="I69" s="154">
        <f t="shared" si="675"/>
        <v>39583</v>
      </c>
      <c r="J69" s="154">
        <f t="shared" si="675"/>
        <v>319784</v>
      </c>
      <c r="K69" s="151">
        <f t="shared" si="692"/>
        <v>8.0788217163934011</v>
      </c>
      <c r="L69" s="154">
        <f t="shared" si="693"/>
        <v>3</v>
      </c>
      <c r="M69" s="154">
        <f t="shared" si="694"/>
        <v>40</v>
      </c>
      <c r="N69" s="154">
        <f t="shared" si="695"/>
        <v>97</v>
      </c>
      <c r="O69" s="154">
        <f t="shared" si="676"/>
        <v>46012</v>
      </c>
      <c r="P69" s="154">
        <f t="shared" si="676"/>
        <v>3350</v>
      </c>
      <c r="Q69" s="154">
        <f t="shared" si="676"/>
        <v>2185</v>
      </c>
      <c r="R69" s="154">
        <f t="shared" si="676"/>
        <v>18763</v>
      </c>
      <c r="S69" s="154">
        <f t="shared" si="676"/>
        <v>15625</v>
      </c>
      <c r="T69" s="154">
        <f t="shared" si="676"/>
        <v>2006</v>
      </c>
      <c r="U69" s="154">
        <f t="shared" si="676"/>
        <v>1462526</v>
      </c>
      <c r="V69" s="154">
        <f t="shared" si="23"/>
        <v>436.57492537313431</v>
      </c>
      <c r="W69" s="154">
        <f t="shared" si="696"/>
        <v>781</v>
      </c>
      <c r="X69" s="154">
        <f t="shared" si="677"/>
        <v>1635969</v>
      </c>
      <c r="Y69" s="154">
        <f t="shared" si="25"/>
        <v>748.72723112128142</v>
      </c>
      <c r="Z69" s="154">
        <f t="shared" si="697"/>
        <v>1409</v>
      </c>
      <c r="AA69" s="154">
        <f t="shared" si="678"/>
        <v>16519599</v>
      </c>
      <c r="AB69" s="154">
        <f t="shared" si="27"/>
        <v>880.43484517401271</v>
      </c>
      <c r="AC69" s="154">
        <f t="shared" si="698"/>
        <v>1709</v>
      </c>
      <c r="AD69" s="154">
        <f t="shared" si="679"/>
        <v>45065438</v>
      </c>
      <c r="AE69" s="154">
        <f t="shared" si="205"/>
        <v>2884.188032</v>
      </c>
      <c r="AF69" s="154">
        <f t="shared" si="699"/>
        <v>6607</v>
      </c>
      <c r="AG69" s="154">
        <f t="shared" si="680"/>
        <v>9695388</v>
      </c>
      <c r="AH69" s="154">
        <f t="shared" si="207"/>
        <v>4833.1944167497504</v>
      </c>
      <c r="AI69" s="154">
        <f t="shared" si="700"/>
        <v>10446</v>
      </c>
      <c r="AJ69" s="154">
        <f t="shared" si="681"/>
        <v>2777</v>
      </c>
      <c r="AK69" s="154">
        <f t="shared" si="681"/>
        <v>10</v>
      </c>
      <c r="AL69" s="154">
        <f t="shared" si="681"/>
        <v>71</v>
      </c>
      <c r="AM69" s="154">
        <f t="shared" si="681"/>
        <v>305</v>
      </c>
      <c r="AN69" s="154">
        <f t="shared" si="681"/>
        <v>253</v>
      </c>
      <c r="AO69" s="154">
        <f t="shared" si="681"/>
        <v>2443</v>
      </c>
      <c r="AP69" s="154">
        <f t="shared" si="681"/>
        <v>0</v>
      </c>
      <c r="AQ69" s="154">
        <f t="shared" si="681"/>
        <v>25327</v>
      </c>
      <c r="AR69" s="154">
        <f t="shared" si="681"/>
        <v>2976</v>
      </c>
      <c r="AS69" s="154">
        <f t="shared" si="681"/>
        <v>14932</v>
      </c>
      <c r="AT69" s="154">
        <f t="shared" si="682"/>
        <v>43235</v>
      </c>
      <c r="AU69" s="151">
        <f t="shared" si="682"/>
        <v>6551</v>
      </c>
      <c r="AV69" s="151">
        <f t="shared" si="682"/>
        <v>5207</v>
      </c>
      <c r="AW69" s="151">
        <f t="shared" si="682"/>
        <v>4315</v>
      </c>
      <c r="AX69" s="151">
        <f t="shared" si="682"/>
        <v>3475</v>
      </c>
      <c r="AY69" s="151">
        <f t="shared" si="682"/>
        <v>27683</v>
      </c>
      <c r="AZ69" s="151">
        <f t="shared" si="682"/>
        <v>23067</v>
      </c>
      <c r="BA69" s="151">
        <f t="shared" si="682"/>
        <v>22853</v>
      </c>
      <c r="BB69" s="151">
        <f t="shared" si="682"/>
        <v>18090</v>
      </c>
      <c r="BC69" s="151">
        <f t="shared" si="682"/>
        <v>3149</v>
      </c>
      <c r="BD69" s="151">
        <f t="shared" si="682"/>
        <v>2276</v>
      </c>
      <c r="BE69" s="151">
        <f t="shared" si="682"/>
        <v>197</v>
      </c>
      <c r="BF69" s="151">
        <f t="shared" si="682"/>
        <v>64232</v>
      </c>
      <c r="BG69" s="151">
        <f t="shared" si="209"/>
        <v>326.05076142131981</v>
      </c>
      <c r="BH69" s="151">
        <f t="shared" si="701"/>
        <v>560</v>
      </c>
      <c r="BI69" s="151">
        <f t="shared" si="683"/>
        <v>2602</v>
      </c>
      <c r="BJ69" s="151">
        <f t="shared" si="683"/>
        <v>108855</v>
      </c>
      <c r="BK69" s="151">
        <f t="shared" si="211"/>
        <v>41.835126825518834</v>
      </c>
      <c r="BL69" s="151">
        <f t="shared" si="702"/>
        <v>85</v>
      </c>
      <c r="BM69" s="151">
        <f t="shared" si="684"/>
        <v>1</v>
      </c>
      <c r="BN69" s="151">
        <f t="shared" si="684"/>
        <v>1767</v>
      </c>
      <c r="BO69" s="151">
        <f t="shared" si="684"/>
        <v>1374</v>
      </c>
      <c r="BP69" s="151">
        <f t="shared" si="684"/>
        <v>0</v>
      </c>
      <c r="BQ69" s="151">
        <f t="shared" si="684"/>
        <v>367</v>
      </c>
      <c r="BR69" s="151">
        <f t="shared" si="684"/>
        <v>5552654</v>
      </c>
      <c r="BS69" s="151">
        <f t="shared" si="37"/>
        <v>3142.4187889077534</v>
      </c>
      <c r="BT69" s="151">
        <f t="shared" si="703"/>
        <v>5450</v>
      </c>
      <c r="BU69" s="151">
        <f t="shared" si="685"/>
        <v>7208164</v>
      </c>
      <c r="BV69" s="151">
        <f t="shared" si="214"/>
        <v>5246.1164483260554</v>
      </c>
      <c r="BW69" s="151">
        <f t="shared" si="704"/>
        <v>9568</v>
      </c>
      <c r="BX69" s="151">
        <f t="shared" si="686"/>
        <v>0</v>
      </c>
      <c r="BY69" s="151" t="str">
        <f t="shared" si="216"/>
        <v>-</v>
      </c>
      <c r="BZ69" s="151" t="str">
        <f t="shared" si="705"/>
        <v>-</v>
      </c>
      <c r="CA69" s="151">
        <f t="shared" si="687"/>
        <v>2679635</v>
      </c>
      <c r="CB69" s="151">
        <f t="shared" si="43"/>
        <v>7301.4577656675747</v>
      </c>
      <c r="CC69" s="155">
        <f t="shared" si="706"/>
        <v>15579</v>
      </c>
      <c r="CD69" s="155">
        <f t="shared" si="688"/>
        <v>11</v>
      </c>
      <c r="CE69" s="227">
        <f t="shared" si="707"/>
        <v>2017</v>
      </c>
      <c r="CF69" s="228">
        <f t="shared" si="708"/>
        <v>43040</v>
      </c>
      <c r="CG69" s="229">
        <f t="shared" si="709"/>
        <v>30</v>
      </c>
      <c r="CH69" s="155">
        <f t="shared" si="689"/>
        <v>118749</v>
      </c>
      <c r="CI69" s="155">
        <f t="shared" si="689"/>
        <v>1583320</v>
      </c>
      <c r="CJ69" s="155">
        <f t="shared" si="689"/>
        <v>3839551</v>
      </c>
      <c r="CK69" s="155">
        <f t="shared" si="689"/>
        <v>2616350</v>
      </c>
      <c r="CL69" s="155">
        <f t="shared" si="689"/>
        <v>3078665</v>
      </c>
      <c r="CM69" s="155">
        <f t="shared" si="689"/>
        <v>32065967</v>
      </c>
      <c r="CN69" s="155">
        <f t="shared" si="689"/>
        <v>103234375</v>
      </c>
      <c r="CO69" s="155">
        <f t="shared" si="689"/>
        <v>20954676</v>
      </c>
      <c r="CP69" s="155">
        <f t="shared" si="689"/>
        <v>110320</v>
      </c>
      <c r="CQ69" s="155">
        <f t="shared" si="689"/>
        <v>221170</v>
      </c>
      <c r="CR69" s="155">
        <f t="shared" si="689"/>
        <v>9630150</v>
      </c>
      <c r="CS69" s="155">
        <f t="shared" si="689"/>
        <v>13146432</v>
      </c>
      <c r="CT69" s="155">
        <f t="shared" si="689"/>
        <v>0</v>
      </c>
      <c r="CU69" s="155">
        <f t="shared" si="689"/>
        <v>5717493</v>
      </c>
      <c r="CV69" s="230"/>
      <c r="CW69" s="141"/>
      <c r="CX69" s="158"/>
      <c r="CY69" s="158"/>
      <c r="CZ69" s="158"/>
      <c r="DA69" s="158"/>
      <c r="DB69" s="158"/>
    </row>
    <row r="70" spans="1:106" x14ac:dyDescent="0.2">
      <c r="A70" s="152" t="str">
        <f t="shared" si="690"/>
        <v>2017-18DECEMBERY58</v>
      </c>
      <c r="B70" s="114" t="str">
        <f t="shared" si="691"/>
        <v>2017-18</v>
      </c>
      <c r="C70" s="35" t="s">
        <v>782</v>
      </c>
      <c r="D70" s="153" t="str">
        <f t="shared" si="710"/>
        <v>Y58</v>
      </c>
      <c r="E70" s="153" t="str">
        <f t="shared" si="710"/>
        <v>South East</v>
      </c>
      <c r="F70" s="153" t="str">
        <f t="shared" si="180"/>
        <v>Y58</v>
      </c>
      <c r="H70" s="154">
        <f t="shared" si="675"/>
        <v>148174</v>
      </c>
      <c r="I70" s="154">
        <f t="shared" si="675"/>
        <v>122214</v>
      </c>
      <c r="J70" s="154">
        <f t="shared" si="675"/>
        <v>5574280</v>
      </c>
      <c r="K70" s="151">
        <f t="shared" si="692"/>
        <v>45.610813818384145</v>
      </c>
      <c r="L70" s="154">
        <f t="shared" si="693"/>
        <v>22.641931366291914</v>
      </c>
      <c r="M70" s="154">
        <f t="shared" si="694"/>
        <v>172.87553799073757</v>
      </c>
      <c r="N70" s="154">
        <f t="shared" si="695"/>
        <v>276.51629109594643</v>
      </c>
      <c r="O70" s="154">
        <f t="shared" si="676"/>
        <v>115510</v>
      </c>
      <c r="P70" s="154">
        <f t="shared" si="676"/>
        <v>6537</v>
      </c>
      <c r="Q70" s="154">
        <f t="shared" si="676"/>
        <v>4132</v>
      </c>
      <c r="R70" s="154">
        <f t="shared" si="676"/>
        <v>54899</v>
      </c>
      <c r="S70" s="154">
        <f t="shared" si="676"/>
        <v>39906</v>
      </c>
      <c r="T70" s="154">
        <f t="shared" si="676"/>
        <v>2539</v>
      </c>
      <c r="U70" s="154">
        <f t="shared" si="676"/>
        <v>3196669</v>
      </c>
      <c r="V70" s="154">
        <f t="shared" si="23"/>
        <v>489.01162612819337</v>
      </c>
      <c r="W70" s="154">
        <f t="shared" si="696"/>
        <v>894.29967875172099</v>
      </c>
      <c r="X70" s="154">
        <f t="shared" si="677"/>
        <v>2963367</v>
      </c>
      <c r="Y70" s="154">
        <f t="shared" si="25"/>
        <v>717.17497579864471</v>
      </c>
      <c r="Z70" s="154">
        <f t="shared" si="697"/>
        <v>1321.5796224588578</v>
      </c>
      <c r="AA70" s="154">
        <f t="shared" si="678"/>
        <v>62167432</v>
      </c>
      <c r="AB70" s="154">
        <f t="shared" si="27"/>
        <v>1132.3964370935719</v>
      </c>
      <c r="AC70" s="154">
        <f t="shared" si="698"/>
        <v>2200.0374141605494</v>
      </c>
      <c r="AD70" s="154">
        <f t="shared" si="679"/>
        <v>214893812</v>
      </c>
      <c r="AE70" s="154">
        <f t="shared" si="205"/>
        <v>5385.0000501177765</v>
      </c>
      <c r="AF70" s="154">
        <f t="shared" si="699"/>
        <v>12334.950433518768</v>
      </c>
      <c r="AG70" s="154">
        <f t="shared" si="680"/>
        <v>18636445</v>
      </c>
      <c r="AH70" s="154">
        <f t="shared" si="207"/>
        <v>7340.0728633320205</v>
      </c>
      <c r="AI70" s="154">
        <f t="shared" si="700"/>
        <v>17462.183930681371</v>
      </c>
      <c r="AJ70" s="154">
        <f t="shared" si="681"/>
        <v>6493</v>
      </c>
      <c r="AK70" s="154">
        <f t="shared" si="681"/>
        <v>125</v>
      </c>
      <c r="AL70" s="154">
        <f t="shared" si="681"/>
        <v>632</v>
      </c>
      <c r="AM70" s="154">
        <f t="shared" si="681"/>
        <v>429</v>
      </c>
      <c r="AN70" s="154">
        <f t="shared" si="681"/>
        <v>521</v>
      </c>
      <c r="AO70" s="154">
        <f t="shared" si="681"/>
        <v>5215</v>
      </c>
      <c r="AP70" s="154">
        <f t="shared" si="681"/>
        <v>574</v>
      </c>
      <c r="AQ70" s="154">
        <f t="shared" si="681"/>
        <v>64996</v>
      </c>
      <c r="AR70" s="154">
        <f t="shared" si="681"/>
        <v>4737</v>
      </c>
      <c r="AS70" s="154">
        <f t="shared" si="681"/>
        <v>39284</v>
      </c>
      <c r="AT70" s="154">
        <f t="shared" si="682"/>
        <v>109017</v>
      </c>
      <c r="AU70" s="151">
        <f t="shared" si="682"/>
        <v>14149</v>
      </c>
      <c r="AV70" s="151">
        <f t="shared" si="682"/>
        <v>10844</v>
      </c>
      <c r="AW70" s="151">
        <f t="shared" si="682"/>
        <v>8845</v>
      </c>
      <c r="AX70" s="151">
        <f t="shared" si="682"/>
        <v>9292</v>
      </c>
      <c r="AY70" s="151">
        <f t="shared" si="682"/>
        <v>77791</v>
      </c>
      <c r="AZ70" s="151">
        <f t="shared" si="682"/>
        <v>63220</v>
      </c>
      <c r="BA70" s="151">
        <f t="shared" si="682"/>
        <v>66233</v>
      </c>
      <c r="BB70" s="151">
        <f t="shared" si="682"/>
        <v>43994</v>
      </c>
      <c r="BC70" s="151">
        <f t="shared" si="682"/>
        <v>4208</v>
      </c>
      <c r="BD70" s="151">
        <f t="shared" si="682"/>
        <v>2784</v>
      </c>
      <c r="BE70" s="151">
        <f t="shared" si="682"/>
        <v>565</v>
      </c>
      <c r="BF70" s="151">
        <f t="shared" si="682"/>
        <v>182258</v>
      </c>
      <c r="BG70" s="151">
        <f t="shared" si="209"/>
        <v>322.58053097345135</v>
      </c>
      <c r="BH70" s="151">
        <f t="shared" si="701"/>
        <v>544.23362831858412</v>
      </c>
      <c r="BI70" s="151">
        <f t="shared" si="683"/>
        <v>4710</v>
      </c>
      <c r="BJ70" s="151">
        <f t="shared" si="683"/>
        <v>283548</v>
      </c>
      <c r="BK70" s="151">
        <f t="shared" si="211"/>
        <v>60.201273885350318</v>
      </c>
      <c r="BL70" s="151">
        <f t="shared" si="702"/>
        <v>138.16390658174097</v>
      </c>
      <c r="BM70" s="151">
        <f t="shared" si="684"/>
        <v>1</v>
      </c>
      <c r="BN70" s="151">
        <f t="shared" si="684"/>
        <v>1940</v>
      </c>
      <c r="BO70" s="151">
        <f t="shared" si="684"/>
        <v>2483</v>
      </c>
      <c r="BP70" s="151">
        <f t="shared" si="684"/>
        <v>0</v>
      </c>
      <c r="BQ70" s="151">
        <f t="shared" si="684"/>
        <v>707</v>
      </c>
      <c r="BR70" s="151">
        <f t="shared" si="684"/>
        <v>8523228</v>
      </c>
      <c r="BS70" s="151">
        <f t="shared" si="37"/>
        <v>4393.4164948453608</v>
      </c>
      <c r="BT70" s="151">
        <f t="shared" si="703"/>
        <v>8143.1211340206182</v>
      </c>
      <c r="BU70" s="151">
        <f t="shared" si="685"/>
        <v>23076336</v>
      </c>
      <c r="BV70" s="151">
        <f t="shared" si="214"/>
        <v>9293.7317760773258</v>
      </c>
      <c r="BW70" s="151">
        <f t="shared" si="704"/>
        <v>18663.248086991542</v>
      </c>
      <c r="BX70" s="151">
        <f t="shared" si="686"/>
        <v>0</v>
      </c>
      <c r="BY70" s="151" t="str">
        <f t="shared" si="216"/>
        <v>-</v>
      </c>
      <c r="BZ70" s="151" t="str">
        <f t="shared" si="705"/>
        <v>-</v>
      </c>
      <c r="CA70" s="151">
        <f t="shared" si="687"/>
        <v>9433994</v>
      </c>
      <c r="CB70" s="151">
        <f t="shared" si="43"/>
        <v>13343.697312588401</v>
      </c>
      <c r="CC70" s="155">
        <f t="shared" si="706"/>
        <v>26873.124469589817</v>
      </c>
      <c r="CD70" s="155">
        <f t="shared" si="688"/>
        <v>12</v>
      </c>
      <c r="CE70" s="227">
        <f t="shared" si="707"/>
        <v>2017</v>
      </c>
      <c r="CF70" s="228">
        <f t="shared" si="708"/>
        <v>43070</v>
      </c>
      <c r="CG70" s="229">
        <f t="shared" si="709"/>
        <v>31</v>
      </c>
      <c r="CH70" s="155">
        <f t="shared" si="689"/>
        <v>2767161</v>
      </c>
      <c r="CI70" s="155">
        <f t="shared" si="689"/>
        <v>21127811</v>
      </c>
      <c r="CJ70" s="155">
        <f t="shared" si="689"/>
        <v>33794162</v>
      </c>
      <c r="CK70" s="155">
        <f t="shared" si="689"/>
        <v>5846037</v>
      </c>
      <c r="CL70" s="155">
        <f t="shared" si="689"/>
        <v>5460767</v>
      </c>
      <c r="CM70" s="155">
        <f t="shared" si="689"/>
        <v>120779854</v>
      </c>
      <c r="CN70" s="155">
        <f t="shared" si="689"/>
        <v>492238532</v>
      </c>
      <c r="CO70" s="155">
        <f t="shared" si="689"/>
        <v>44336485</v>
      </c>
      <c r="CP70" s="155">
        <f t="shared" si="689"/>
        <v>307492</v>
      </c>
      <c r="CQ70" s="155">
        <f t="shared" si="689"/>
        <v>650752</v>
      </c>
      <c r="CR70" s="155">
        <f t="shared" si="689"/>
        <v>15797655</v>
      </c>
      <c r="CS70" s="155">
        <f t="shared" si="689"/>
        <v>46340845</v>
      </c>
      <c r="CT70" s="155">
        <f t="shared" si="689"/>
        <v>0</v>
      </c>
      <c r="CU70" s="155">
        <f t="shared" si="689"/>
        <v>18999299</v>
      </c>
      <c r="CV70" s="230"/>
      <c r="CW70" s="141"/>
      <c r="CX70" s="158"/>
      <c r="CY70" s="158"/>
      <c r="CZ70" s="158"/>
      <c r="DA70" s="158"/>
      <c r="DB70" s="158"/>
    </row>
    <row r="71" spans="1:106" x14ac:dyDescent="0.2">
      <c r="A71" s="152" t="str">
        <f t="shared" si="690"/>
        <v>2017-18JANUARYY58</v>
      </c>
      <c r="B71" s="114" t="str">
        <f t="shared" si="691"/>
        <v>2017-18</v>
      </c>
      <c r="C71" s="35" t="s">
        <v>824</v>
      </c>
      <c r="D71" s="153" t="str">
        <f t="shared" si="710"/>
        <v>Y58</v>
      </c>
      <c r="E71" s="153" t="str">
        <f t="shared" si="710"/>
        <v>South East</v>
      </c>
      <c r="F71" s="153" t="str">
        <f t="shared" si="180"/>
        <v>Y58</v>
      </c>
      <c r="H71" s="154">
        <f t="shared" si="675"/>
        <v>135846</v>
      </c>
      <c r="I71" s="154">
        <f t="shared" si="675"/>
        <v>104111</v>
      </c>
      <c r="J71" s="154">
        <f t="shared" si="675"/>
        <v>2098413</v>
      </c>
      <c r="K71" s="151">
        <f t="shared" si="692"/>
        <v>20.15553591839479</v>
      </c>
      <c r="L71" s="154">
        <f t="shared" si="693"/>
        <v>3.6078320254343921</v>
      </c>
      <c r="M71" s="154">
        <f t="shared" si="694"/>
        <v>108.97900317929901</v>
      </c>
      <c r="N71" s="154">
        <f t="shared" si="695"/>
        <v>238.13451028229485</v>
      </c>
      <c r="O71" s="154">
        <f t="shared" si="676"/>
        <v>109392</v>
      </c>
      <c r="P71" s="154">
        <f t="shared" si="676"/>
        <v>5894</v>
      </c>
      <c r="Q71" s="154">
        <f t="shared" si="676"/>
        <v>3646</v>
      </c>
      <c r="R71" s="154">
        <f t="shared" si="676"/>
        <v>50588</v>
      </c>
      <c r="S71" s="154">
        <f t="shared" si="676"/>
        <v>38458</v>
      </c>
      <c r="T71" s="154">
        <f t="shared" si="676"/>
        <v>2780</v>
      </c>
      <c r="U71" s="154">
        <f t="shared" si="676"/>
        <v>2654782</v>
      </c>
      <c r="V71" s="154">
        <f t="shared" ref="V71" si="711">IFERROR(U71/P71,"-")</f>
        <v>450.42110620970476</v>
      </c>
      <c r="W71" s="154">
        <f t="shared" si="696"/>
        <v>808.10620970478453</v>
      </c>
      <c r="X71" s="154">
        <f t="shared" si="677"/>
        <v>2328961</v>
      </c>
      <c r="Y71" s="154">
        <f t="shared" ref="Y71" si="712">IFERROR(X71/Q71,"-")</f>
        <v>638.77153044432259</v>
      </c>
      <c r="Z71" s="154">
        <f t="shared" si="697"/>
        <v>1174.6533187054306</v>
      </c>
      <c r="AA71" s="154">
        <f t="shared" si="678"/>
        <v>49554538</v>
      </c>
      <c r="AB71" s="154">
        <f t="shared" ref="AB71" si="713">IFERROR(AA71/R71,"-")</f>
        <v>979.57100498141847</v>
      </c>
      <c r="AC71" s="154">
        <f t="shared" si="698"/>
        <v>1883.8840831817822</v>
      </c>
      <c r="AD71" s="154">
        <f t="shared" si="679"/>
        <v>142004909</v>
      </c>
      <c r="AE71" s="154">
        <f t="shared" ref="AE71" si="714">IFERROR(AD71/S71,"-")</f>
        <v>3692.4673409953716</v>
      </c>
      <c r="AF71" s="154">
        <f t="shared" si="699"/>
        <v>8411.9438868375892</v>
      </c>
      <c r="AG71" s="154">
        <f t="shared" si="680"/>
        <v>14959765</v>
      </c>
      <c r="AH71" s="154">
        <f t="shared" ref="AH71" si="715">IFERROR(AG71/T71,"-")</f>
        <v>5381.2104316546765</v>
      </c>
      <c r="AI71" s="154">
        <f t="shared" si="700"/>
        <v>12755.489208633093</v>
      </c>
      <c r="AJ71" s="154">
        <f t="shared" si="681"/>
        <v>5741</v>
      </c>
      <c r="AK71" s="154">
        <f t="shared" si="681"/>
        <v>88</v>
      </c>
      <c r="AL71" s="154">
        <f t="shared" si="681"/>
        <v>404</v>
      </c>
      <c r="AM71" s="154">
        <f t="shared" si="681"/>
        <v>376</v>
      </c>
      <c r="AN71" s="154">
        <f t="shared" si="681"/>
        <v>448</v>
      </c>
      <c r="AO71" s="154">
        <f t="shared" si="681"/>
        <v>4801</v>
      </c>
      <c r="AP71" s="154">
        <f t="shared" si="681"/>
        <v>709</v>
      </c>
      <c r="AQ71" s="154">
        <f t="shared" si="681"/>
        <v>61792</v>
      </c>
      <c r="AR71" s="154">
        <f t="shared" si="681"/>
        <v>4712</v>
      </c>
      <c r="AS71" s="154">
        <f t="shared" si="681"/>
        <v>37147</v>
      </c>
      <c r="AT71" s="154">
        <f t="shared" si="682"/>
        <v>103651</v>
      </c>
      <c r="AU71" s="154">
        <f t="shared" si="682"/>
        <v>13358</v>
      </c>
      <c r="AV71" s="154">
        <f t="shared" si="682"/>
        <v>10142</v>
      </c>
      <c r="AW71" s="154">
        <f t="shared" si="682"/>
        <v>8178</v>
      </c>
      <c r="AX71" s="154">
        <f t="shared" si="682"/>
        <v>8622</v>
      </c>
      <c r="AY71" s="154">
        <f t="shared" si="682"/>
        <v>70886</v>
      </c>
      <c r="AZ71" s="154">
        <f t="shared" si="682"/>
        <v>58012</v>
      </c>
      <c r="BA71" s="154">
        <f t="shared" si="682"/>
        <v>61425</v>
      </c>
      <c r="BB71" s="154">
        <f t="shared" si="682"/>
        <v>41966</v>
      </c>
      <c r="BC71" s="154">
        <f t="shared" si="682"/>
        <v>4661</v>
      </c>
      <c r="BD71" s="154">
        <f t="shared" si="682"/>
        <v>3051</v>
      </c>
      <c r="BE71" s="151">
        <f t="shared" si="682"/>
        <v>524</v>
      </c>
      <c r="BF71" s="151">
        <f t="shared" si="682"/>
        <v>151886</v>
      </c>
      <c r="BG71" s="151">
        <f t="shared" ref="BG71" si="716">IFERROR(BF71/BE71,"-")</f>
        <v>289.85877862595419</v>
      </c>
      <c r="BH71" s="151">
        <f t="shared" si="701"/>
        <v>458.17938931297709</v>
      </c>
      <c r="BI71" s="151">
        <f t="shared" si="683"/>
        <v>4667</v>
      </c>
      <c r="BJ71" s="151">
        <f t="shared" si="683"/>
        <v>210853</v>
      </c>
      <c r="BK71" s="151">
        <f t="shared" ref="BK71" si="717">IFERROR(BJ71/BI71,"-")</f>
        <v>45.179558602956931</v>
      </c>
      <c r="BL71" s="151">
        <f t="shared" si="702"/>
        <v>95.361045639597165</v>
      </c>
      <c r="BM71" s="151">
        <f t="shared" si="684"/>
        <v>2154</v>
      </c>
      <c r="BN71" s="151">
        <f t="shared" si="684"/>
        <v>2023</v>
      </c>
      <c r="BO71" s="151">
        <f t="shared" si="684"/>
        <v>3013</v>
      </c>
      <c r="BP71" s="151">
        <f t="shared" si="684"/>
        <v>0</v>
      </c>
      <c r="BQ71" s="151">
        <f t="shared" si="684"/>
        <v>834</v>
      </c>
      <c r="BR71" s="151">
        <f t="shared" si="684"/>
        <v>6785355</v>
      </c>
      <c r="BS71" s="151">
        <f t="shared" ref="BS71" si="718">IFERROR(BR71/BN71,"-")</f>
        <v>3354.1052891744935</v>
      </c>
      <c r="BT71" s="151">
        <f t="shared" si="703"/>
        <v>6224.5605536332178</v>
      </c>
      <c r="BU71" s="151">
        <f t="shared" si="685"/>
        <v>20924189</v>
      </c>
      <c r="BV71" s="151">
        <f t="shared" ref="BV71" si="719">IFERROR(BU71/BO71,"-")</f>
        <v>6944.6362429472283</v>
      </c>
      <c r="BW71" s="151">
        <f t="shared" si="704"/>
        <v>14414.399601725854</v>
      </c>
      <c r="BX71" s="151">
        <f t="shared" si="686"/>
        <v>0</v>
      </c>
      <c r="BY71" s="151" t="str">
        <f t="shared" ref="BY71" si="720">IFERROR(BX71/BP71,"-")</f>
        <v>-</v>
      </c>
      <c r="BZ71" s="151" t="str">
        <f t="shared" si="705"/>
        <v>-</v>
      </c>
      <c r="CA71" s="151">
        <f t="shared" si="687"/>
        <v>8307893</v>
      </c>
      <c r="CB71" s="151">
        <f t="shared" ref="CB71" si="721">IFERROR(CA71/BQ71,"-")</f>
        <v>9961.5023980815349</v>
      </c>
      <c r="CC71" s="155">
        <f t="shared" si="706"/>
        <v>21349.420863309351</v>
      </c>
      <c r="CD71" s="155">
        <f t="shared" si="688"/>
        <v>1</v>
      </c>
      <c r="CE71" s="227">
        <f t="shared" si="707"/>
        <v>2018</v>
      </c>
      <c r="CF71" s="228">
        <f t="shared" si="708"/>
        <v>43101</v>
      </c>
      <c r="CG71" s="229">
        <f t="shared" si="709"/>
        <v>31</v>
      </c>
      <c r="CH71" s="155">
        <f t="shared" si="689"/>
        <v>375615</v>
      </c>
      <c r="CI71" s="155">
        <f t="shared" si="689"/>
        <v>11345913</v>
      </c>
      <c r="CJ71" s="155">
        <f t="shared" si="689"/>
        <v>24792422</v>
      </c>
      <c r="CK71" s="155">
        <f t="shared" si="689"/>
        <v>4762978</v>
      </c>
      <c r="CL71" s="155">
        <f t="shared" si="689"/>
        <v>4282786</v>
      </c>
      <c r="CM71" s="155">
        <f t="shared" si="689"/>
        <v>95301928</v>
      </c>
      <c r="CN71" s="155">
        <f t="shared" si="689"/>
        <v>323506538</v>
      </c>
      <c r="CO71" s="155">
        <f t="shared" si="689"/>
        <v>35460260</v>
      </c>
      <c r="CP71" s="155">
        <f t="shared" si="689"/>
        <v>240086</v>
      </c>
      <c r="CQ71" s="155">
        <f t="shared" si="689"/>
        <v>445050</v>
      </c>
      <c r="CR71" s="155">
        <f t="shared" si="689"/>
        <v>12592286</v>
      </c>
      <c r="CS71" s="155">
        <f t="shared" si="689"/>
        <v>43430586</v>
      </c>
      <c r="CT71" s="155">
        <f t="shared" si="689"/>
        <v>0</v>
      </c>
      <c r="CU71" s="155">
        <f t="shared" si="689"/>
        <v>17805417</v>
      </c>
      <c r="CV71" s="230"/>
      <c r="CW71" s="141"/>
      <c r="CX71" s="158"/>
      <c r="CY71" s="158"/>
      <c r="CZ71" s="158"/>
      <c r="DA71" s="158"/>
      <c r="DB71" s="158"/>
    </row>
    <row r="72" spans="1:106" x14ac:dyDescent="0.2">
      <c r="A72" s="152" t="str">
        <f t="shared" ref="A72:A74" si="722">B72&amp;C72&amp;D72</f>
        <v>2017-18FEBRUARYY58</v>
      </c>
      <c r="B72" s="114" t="str">
        <f t="shared" si="691"/>
        <v>2017-18</v>
      </c>
      <c r="C72" s="35" t="s">
        <v>829</v>
      </c>
      <c r="D72" s="153" t="str">
        <f t="shared" si="710"/>
        <v>Y58</v>
      </c>
      <c r="E72" s="153" t="str">
        <f t="shared" si="710"/>
        <v>South East</v>
      </c>
      <c r="F72" s="153" t="str">
        <f t="shared" si="180"/>
        <v>Y58</v>
      </c>
      <c r="H72" s="154">
        <f t="shared" si="675"/>
        <v>124878</v>
      </c>
      <c r="I72" s="154">
        <f t="shared" si="675"/>
        <v>94904</v>
      </c>
      <c r="J72" s="154">
        <f t="shared" si="675"/>
        <v>2641303</v>
      </c>
      <c r="K72" s="151">
        <f t="shared" ref="K72:K74" si="723">IFERROR(J72/I72,"-")</f>
        <v>27.831313748630194</v>
      </c>
      <c r="L72" s="154">
        <f t="shared" si="693"/>
        <v>3.6105643597740875</v>
      </c>
      <c r="M72" s="154">
        <f t="shared" si="694"/>
        <v>128.5318321672427</v>
      </c>
      <c r="N72" s="154">
        <f t="shared" si="695"/>
        <v>225.38682247323612</v>
      </c>
      <c r="O72" s="154">
        <f t="shared" si="676"/>
        <v>97194</v>
      </c>
      <c r="P72" s="154">
        <f t="shared" si="676"/>
        <v>5290</v>
      </c>
      <c r="Q72" s="154">
        <f t="shared" si="676"/>
        <v>3297</v>
      </c>
      <c r="R72" s="154">
        <f t="shared" si="676"/>
        <v>44428</v>
      </c>
      <c r="S72" s="154">
        <f t="shared" si="676"/>
        <v>34318</v>
      </c>
      <c r="T72" s="154">
        <f t="shared" si="676"/>
        <v>2428</v>
      </c>
      <c r="U72" s="154">
        <f t="shared" si="676"/>
        <v>2469739</v>
      </c>
      <c r="V72" s="154">
        <f t="shared" ref="V72:V74" si="724">IFERROR(U72/P72,"-")</f>
        <v>466.86937618147448</v>
      </c>
      <c r="W72" s="154">
        <f t="shared" si="696"/>
        <v>841.08695652173913</v>
      </c>
      <c r="X72" s="154">
        <f t="shared" si="677"/>
        <v>2200439</v>
      </c>
      <c r="Y72" s="154">
        <f t="shared" ref="Y72:Y74" si="725">IFERROR(X72/Q72,"-")</f>
        <v>667.40643008795871</v>
      </c>
      <c r="Z72" s="154">
        <f t="shared" si="697"/>
        <v>1218.8629056718228</v>
      </c>
      <c r="AA72" s="154">
        <f t="shared" si="678"/>
        <v>45649197</v>
      </c>
      <c r="AB72" s="154">
        <f t="shared" ref="AB72:AB74" si="726">IFERROR(AA72/R72,"-")</f>
        <v>1027.4871027280094</v>
      </c>
      <c r="AC72" s="154">
        <f t="shared" si="698"/>
        <v>1960.0726568830466</v>
      </c>
      <c r="AD72" s="154">
        <f t="shared" si="679"/>
        <v>154626411</v>
      </c>
      <c r="AE72" s="154">
        <f t="shared" ref="AE72:AE74" si="727">IFERROR(AD72/S72,"-")</f>
        <v>4505.6941255317906</v>
      </c>
      <c r="AF72" s="154">
        <f t="shared" si="699"/>
        <v>10354.26656565068</v>
      </c>
      <c r="AG72" s="154">
        <f t="shared" si="680"/>
        <v>16185357</v>
      </c>
      <c r="AH72" s="154">
        <f t="shared" ref="AH72:AH74" si="728">IFERROR(AG72/T72,"-")</f>
        <v>6666.1272652388798</v>
      </c>
      <c r="AI72" s="154">
        <f t="shared" si="700"/>
        <v>15304.321252059308</v>
      </c>
      <c r="AJ72" s="154">
        <f t="shared" si="681"/>
        <v>5466</v>
      </c>
      <c r="AK72" s="154">
        <f t="shared" si="681"/>
        <v>114</v>
      </c>
      <c r="AL72" s="154">
        <f t="shared" si="681"/>
        <v>519</v>
      </c>
      <c r="AM72" s="154">
        <f t="shared" si="681"/>
        <v>268</v>
      </c>
      <c r="AN72" s="154">
        <f t="shared" si="681"/>
        <v>466</v>
      </c>
      <c r="AO72" s="154">
        <f t="shared" si="681"/>
        <v>4367</v>
      </c>
      <c r="AP72" s="154">
        <f t="shared" si="681"/>
        <v>539</v>
      </c>
      <c r="AQ72" s="154">
        <f t="shared" si="681"/>
        <v>55153</v>
      </c>
      <c r="AR72" s="154">
        <f t="shared" si="681"/>
        <v>4122</v>
      </c>
      <c r="AS72" s="154">
        <f t="shared" si="681"/>
        <v>32453</v>
      </c>
      <c r="AT72" s="154">
        <f t="shared" si="682"/>
        <v>91728</v>
      </c>
      <c r="AU72" s="154">
        <f t="shared" si="682"/>
        <v>12135</v>
      </c>
      <c r="AV72" s="154">
        <f t="shared" si="682"/>
        <v>9118</v>
      </c>
      <c r="AW72" s="154">
        <f t="shared" si="682"/>
        <v>7530</v>
      </c>
      <c r="AX72" s="154">
        <f t="shared" si="682"/>
        <v>7773</v>
      </c>
      <c r="AY72" s="154">
        <f t="shared" si="682"/>
        <v>62454</v>
      </c>
      <c r="AZ72" s="154">
        <f t="shared" si="682"/>
        <v>50943</v>
      </c>
      <c r="BA72" s="154">
        <f t="shared" si="682"/>
        <v>56027</v>
      </c>
      <c r="BB72" s="154">
        <f t="shared" si="682"/>
        <v>37471</v>
      </c>
      <c r="BC72" s="154">
        <f t="shared" si="682"/>
        <v>4078</v>
      </c>
      <c r="BD72" s="154">
        <f t="shared" si="682"/>
        <v>2630</v>
      </c>
      <c r="BE72" s="151">
        <f t="shared" si="682"/>
        <v>402</v>
      </c>
      <c r="BF72" s="151">
        <f t="shared" si="682"/>
        <v>126416</v>
      </c>
      <c r="BG72" s="151">
        <f t="shared" ref="BG72:BG74" si="729">IFERROR(BF72/BE72,"-")</f>
        <v>314.46766169154228</v>
      </c>
      <c r="BH72" s="151">
        <f t="shared" si="701"/>
        <v>531.60199004975129</v>
      </c>
      <c r="BI72" s="151">
        <f t="shared" si="683"/>
        <v>4081</v>
      </c>
      <c r="BJ72" s="151">
        <f t="shared" si="683"/>
        <v>211467</v>
      </c>
      <c r="BK72" s="151">
        <f t="shared" ref="BK72:BK74" si="730">IFERROR(BJ72/BI72,"-")</f>
        <v>51.81744670423916</v>
      </c>
      <c r="BL72" s="151">
        <f t="shared" si="702"/>
        <v>120.38838519970595</v>
      </c>
      <c r="BM72" s="151">
        <f t="shared" si="684"/>
        <v>2005</v>
      </c>
      <c r="BN72" s="151">
        <f t="shared" si="684"/>
        <v>1852</v>
      </c>
      <c r="BO72" s="151">
        <f t="shared" si="684"/>
        <v>2572</v>
      </c>
      <c r="BP72" s="151">
        <f t="shared" si="684"/>
        <v>0</v>
      </c>
      <c r="BQ72" s="151">
        <f t="shared" si="684"/>
        <v>822</v>
      </c>
      <c r="BR72" s="151">
        <f t="shared" si="684"/>
        <v>5917995</v>
      </c>
      <c r="BS72" s="151">
        <f t="shared" ref="BS72:BS74" si="731">IFERROR(BR72/BN72,"-")</f>
        <v>3195.4616630669548</v>
      </c>
      <c r="BT72" s="151">
        <f t="shared" si="703"/>
        <v>5959.4805615550758</v>
      </c>
      <c r="BU72" s="151">
        <f t="shared" si="685"/>
        <v>20782995</v>
      </c>
      <c r="BV72" s="151">
        <f t="shared" ref="BV72:BV74" si="732">IFERROR(BU72/BO72,"-")</f>
        <v>8080.4801710730944</v>
      </c>
      <c r="BW72" s="151">
        <f t="shared" si="704"/>
        <v>16435.136858475893</v>
      </c>
      <c r="BX72" s="151">
        <f t="shared" si="686"/>
        <v>0</v>
      </c>
      <c r="BY72" s="151" t="str">
        <f t="shared" ref="BY72:BY74" si="733">IFERROR(BX72/BP72,"-")</f>
        <v>-</v>
      </c>
      <c r="BZ72" s="151" t="str">
        <f t="shared" si="705"/>
        <v>-</v>
      </c>
      <c r="CA72" s="151">
        <f t="shared" si="687"/>
        <v>9258399</v>
      </c>
      <c r="CB72" s="151">
        <f t="shared" ref="CB72:CB74" si="734">IFERROR(CA72/BQ72,"-")</f>
        <v>11263.259124087592</v>
      </c>
      <c r="CC72" s="155">
        <f t="shared" si="706"/>
        <v>25193.897810218979</v>
      </c>
      <c r="CD72" s="155">
        <f t="shared" si="688"/>
        <v>2</v>
      </c>
      <c r="CE72" s="227">
        <f t="shared" si="707"/>
        <v>2018</v>
      </c>
      <c r="CF72" s="228">
        <f t="shared" si="708"/>
        <v>43132</v>
      </c>
      <c r="CG72" s="229">
        <f t="shared" si="709"/>
        <v>28</v>
      </c>
      <c r="CH72" s="155">
        <f t="shared" si="689"/>
        <v>342657</v>
      </c>
      <c r="CI72" s="155">
        <f t="shared" si="689"/>
        <v>12198185</v>
      </c>
      <c r="CJ72" s="155">
        <f t="shared" si="689"/>
        <v>21390111</v>
      </c>
      <c r="CK72" s="155">
        <f t="shared" si="689"/>
        <v>4449350</v>
      </c>
      <c r="CL72" s="155">
        <f t="shared" si="689"/>
        <v>4018591</v>
      </c>
      <c r="CM72" s="155">
        <f t="shared" si="689"/>
        <v>87082108</v>
      </c>
      <c r="CN72" s="155">
        <f t="shared" si="689"/>
        <v>355337720</v>
      </c>
      <c r="CO72" s="155">
        <f t="shared" si="689"/>
        <v>37158892</v>
      </c>
      <c r="CP72" s="155">
        <f t="shared" si="689"/>
        <v>213704</v>
      </c>
      <c r="CQ72" s="155">
        <f t="shared" si="689"/>
        <v>491305</v>
      </c>
      <c r="CR72" s="155">
        <f t="shared" si="689"/>
        <v>11036958</v>
      </c>
      <c r="CS72" s="155">
        <f t="shared" si="689"/>
        <v>42271172</v>
      </c>
      <c r="CT72" s="155">
        <f t="shared" si="689"/>
        <v>0</v>
      </c>
      <c r="CU72" s="155">
        <f t="shared" si="689"/>
        <v>20709384</v>
      </c>
      <c r="CV72" s="230"/>
      <c r="CW72" s="141"/>
      <c r="CX72" s="158"/>
      <c r="CY72" s="158"/>
      <c r="CZ72" s="158"/>
      <c r="DA72" s="158"/>
      <c r="DB72" s="158"/>
    </row>
    <row r="73" spans="1:106" x14ac:dyDescent="0.2">
      <c r="A73" s="152" t="str">
        <f t="shared" si="722"/>
        <v>2017-18MARCHY58</v>
      </c>
      <c r="B73" s="114" t="str">
        <f t="shared" si="691"/>
        <v>2017-18</v>
      </c>
      <c r="C73" s="35" t="s">
        <v>830</v>
      </c>
      <c r="D73" s="153" t="str">
        <f t="shared" si="710"/>
        <v>Y58</v>
      </c>
      <c r="E73" s="153" t="str">
        <f t="shared" si="710"/>
        <v>South East</v>
      </c>
      <c r="F73" s="153" t="str">
        <f t="shared" si="180"/>
        <v>Y58</v>
      </c>
      <c r="H73" s="154">
        <f t="shared" si="675"/>
        <v>146028</v>
      </c>
      <c r="I73" s="154">
        <f t="shared" si="675"/>
        <v>112723</v>
      </c>
      <c r="J73" s="154">
        <f t="shared" si="675"/>
        <v>3318718</v>
      </c>
      <c r="K73" s="151">
        <f t="shared" si="723"/>
        <v>29.441356244954445</v>
      </c>
      <c r="L73" s="154">
        <f t="shared" si="693"/>
        <v>3.6009687463960329</v>
      </c>
      <c r="M73" s="154">
        <f t="shared" si="694"/>
        <v>141.55403067696921</v>
      </c>
      <c r="N73" s="154">
        <f t="shared" si="695"/>
        <v>246.0305616422558</v>
      </c>
      <c r="O73" s="154">
        <f t="shared" si="676"/>
        <v>107778</v>
      </c>
      <c r="P73" s="154">
        <f t="shared" si="676"/>
        <v>6068</v>
      </c>
      <c r="Q73" s="154">
        <f t="shared" si="676"/>
        <v>3766</v>
      </c>
      <c r="R73" s="154">
        <f t="shared" si="676"/>
        <v>51530</v>
      </c>
      <c r="S73" s="154">
        <f t="shared" si="676"/>
        <v>34915</v>
      </c>
      <c r="T73" s="154">
        <f t="shared" si="676"/>
        <v>2522</v>
      </c>
      <c r="U73" s="154">
        <f t="shared" si="676"/>
        <v>2876671</v>
      </c>
      <c r="V73" s="154">
        <f t="shared" si="724"/>
        <v>474.07234673698088</v>
      </c>
      <c r="W73" s="154">
        <f t="shared" si="696"/>
        <v>867.98022412656564</v>
      </c>
      <c r="X73" s="154">
        <f t="shared" si="677"/>
        <v>2668399</v>
      </c>
      <c r="Y73" s="154">
        <f t="shared" si="725"/>
        <v>708.54992033988322</v>
      </c>
      <c r="Z73" s="154">
        <f t="shared" si="697"/>
        <v>1351.0754115772704</v>
      </c>
      <c r="AA73" s="154">
        <f t="shared" si="678"/>
        <v>61313566</v>
      </c>
      <c r="AB73" s="154">
        <f t="shared" si="726"/>
        <v>1189.8615563749272</v>
      </c>
      <c r="AC73" s="154">
        <f t="shared" si="698"/>
        <v>2353.3821075101882</v>
      </c>
      <c r="AD73" s="154">
        <f t="shared" si="679"/>
        <v>183939147</v>
      </c>
      <c r="AE73" s="154">
        <f t="shared" si="727"/>
        <v>5268.1983961048263</v>
      </c>
      <c r="AF73" s="154">
        <f t="shared" si="699"/>
        <v>12372.041815838465</v>
      </c>
      <c r="AG73" s="154">
        <f t="shared" si="680"/>
        <v>18956637</v>
      </c>
      <c r="AH73" s="154">
        <f t="shared" si="728"/>
        <v>7516.5095162569387</v>
      </c>
      <c r="AI73" s="154">
        <f t="shared" si="700"/>
        <v>17433.74861221253</v>
      </c>
      <c r="AJ73" s="154">
        <f t="shared" si="681"/>
        <v>6963</v>
      </c>
      <c r="AK73" s="154">
        <f t="shared" si="681"/>
        <v>140</v>
      </c>
      <c r="AL73" s="154">
        <f t="shared" si="681"/>
        <v>678</v>
      </c>
      <c r="AM73" s="154">
        <f t="shared" si="681"/>
        <v>373</v>
      </c>
      <c r="AN73" s="154">
        <f t="shared" si="681"/>
        <v>551</v>
      </c>
      <c r="AO73" s="154">
        <f t="shared" si="681"/>
        <v>5594</v>
      </c>
      <c r="AP73" s="154">
        <f t="shared" si="681"/>
        <v>628</v>
      </c>
      <c r="AQ73" s="154">
        <f t="shared" si="681"/>
        <v>61093</v>
      </c>
      <c r="AR73" s="154">
        <f t="shared" si="681"/>
        <v>4627</v>
      </c>
      <c r="AS73" s="154">
        <f t="shared" si="681"/>
        <v>35095</v>
      </c>
      <c r="AT73" s="154">
        <f t="shared" si="682"/>
        <v>100815</v>
      </c>
      <c r="AU73" s="154">
        <f t="shared" si="682"/>
        <v>13555</v>
      </c>
      <c r="AV73" s="154">
        <f t="shared" si="682"/>
        <v>10163</v>
      </c>
      <c r="AW73" s="154">
        <f t="shared" si="682"/>
        <v>8471</v>
      </c>
      <c r="AX73" s="154">
        <f t="shared" si="682"/>
        <v>8666</v>
      </c>
      <c r="AY73" s="154">
        <f t="shared" si="682"/>
        <v>72985</v>
      </c>
      <c r="AZ73" s="154">
        <f t="shared" si="682"/>
        <v>58946</v>
      </c>
      <c r="BA73" s="154">
        <f t="shared" si="682"/>
        <v>57958</v>
      </c>
      <c r="BB73" s="154">
        <f t="shared" si="682"/>
        <v>38208</v>
      </c>
      <c r="BC73" s="154">
        <f t="shared" si="682"/>
        <v>4216</v>
      </c>
      <c r="BD73" s="154">
        <f t="shared" si="682"/>
        <v>2737</v>
      </c>
      <c r="BE73" s="151">
        <f t="shared" si="682"/>
        <v>486</v>
      </c>
      <c r="BF73" s="151">
        <f t="shared" si="682"/>
        <v>150293</v>
      </c>
      <c r="BG73" s="151">
        <f t="shared" si="729"/>
        <v>309.24485596707819</v>
      </c>
      <c r="BH73" s="151">
        <f t="shared" si="701"/>
        <v>517.81481481481478</v>
      </c>
      <c r="BI73" s="151">
        <f t="shared" si="683"/>
        <v>4715</v>
      </c>
      <c r="BJ73" s="151">
        <f t="shared" si="683"/>
        <v>256241</v>
      </c>
      <c r="BK73" s="151">
        <f t="shared" si="730"/>
        <v>54.345917285259809</v>
      </c>
      <c r="BL73" s="151">
        <f t="shared" si="702"/>
        <v>125.61039236479321</v>
      </c>
      <c r="BM73" s="151">
        <f t="shared" si="684"/>
        <v>1945</v>
      </c>
      <c r="BN73" s="151">
        <f t="shared" si="684"/>
        <v>2173</v>
      </c>
      <c r="BO73" s="151">
        <f t="shared" si="684"/>
        <v>2708</v>
      </c>
      <c r="BP73" s="151">
        <f t="shared" si="684"/>
        <v>0</v>
      </c>
      <c r="BQ73" s="151">
        <f t="shared" si="684"/>
        <v>887</v>
      </c>
      <c r="BR73" s="151">
        <f t="shared" si="684"/>
        <v>8013632</v>
      </c>
      <c r="BS73" s="151">
        <f t="shared" si="731"/>
        <v>3687.8196042337781</v>
      </c>
      <c r="BT73" s="151">
        <f t="shared" si="703"/>
        <v>7125.9696272434421</v>
      </c>
      <c r="BU73" s="151">
        <f t="shared" si="685"/>
        <v>22339346</v>
      </c>
      <c r="BV73" s="151">
        <f t="shared" si="732"/>
        <v>8249.389217134416</v>
      </c>
      <c r="BW73" s="151">
        <f t="shared" si="704"/>
        <v>17603.261447562778</v>
      </c>
      <c r="BX73" s="151">
        <f t="shared" si="686"/>
        <v>0</v>
      </c>
      <c r="BY73" s="151" t="str">
        <f t="shared" si="733"/>
        <v>-</v>
      </c>
      <c r="BZ73" s="151" t="str">
        <f t="shared" si="705"/>
        <v>-</v>
      </c>
      <c r="CA73" s="151">
        <f t="shared" si="687"/>
        <v>11309918</v>
      </c>
      <c r="CB73" s="151">
        <f t="shared" si="734"/>
        <v>12750.753100338219</v>
      </c>
      <c r="CC73" s="155">
        <f t="shared" si="706"/>
        <v>29769.18376550169</v>
      </c>
      <c r="CD73" s="155">
        <f t="shared" si="688"/>
        <v>3</v>
      </c>
      <c r="CE73" s="227">
        <f t="shared" si="707"/>
        <v>2018</v>
      </c>
      <c r="CF73" s="228">
        <f t="shared" si="708"/>
        <v>43160</v>
      </c>
      <c r="CG73" s="229">
        <f t="shared" si="709"/>
        <v>31</v>
      </c>
      <c r="CH73" s="155">
        <f t="shared" si="689"/>
        <v>405912</v>
      </c>
      <c r="CI73" s="155">
        <f t="shared" si="689"/>
        <v>15956395</v>
      </c>
      <c r="CJ73" s="155">
        <f t="shared" si="689"/>
        <v>27733303</v>
      </c>
      <c r="CK73" s="155">
        <f t="shared" si="689"/>
        <v>5266904</v>
      </c>
      <c r="CL73" s="155">
        <f t="shared" si="689"/>
        <v>5088150</v>
      </c>
      <c r="CM73" s="155">
        <f t="shared" si="689"/>
        <v>121269780</v>
      </c>
      <c r="CN73" s="155">
        <f t="shared" si="689"/>
        <v>431969840</v>
      </c>
      <c r="CO73" s="155">
        <f t="shared" si="689"/>
        <v>43967914</v>
      </c>
      <c r="CP73" s="155">
        <f t="shared" si="689"/>
        <v>251658</v>
      </c>
      <c r="CQ73" s="155">
        <f t="shared" si="689"/>
        <v>592253</v>
      </c>
      <c r="CR73" s="155">
        <f t="shared" si="689"/>
        <v>15484732</v>
      </c>
      <c r="CS73" s="155">
        <f t="shared" si="689"/>
        <v>47669632</v>
      </c>
      <c r="CT73" s="155">
        <f t="shared" si="689"/>
        <v>0</v>
      </c>
      <c r="CU73" s="155">
        <f t="shared" si="689"/>
        <v>26405266</v>
      </c>
      <c r="CV73" s="230"/>
      <c r="CW73" s="141"/>
      <c r="CX73" s="158"/>
      <c r="CY73" s="158"/>
      <c r="CZ73" s="158"/>
      <c r="DA73" s="158"/>
      <c r="DB73" s="158"/>
    </row>
    <row r="74" spans="1:106" x14ac:dyDescent="0.2">
      <c r="A74" s="152" t="str">
        <f t="shared" si="722"/>
        <v>2018-19APRILY58</v>
      </c>
      <c r="B74" s="114" t="str">
        <f t="shared" si="691"/>
        <v>2018-19</v>
      </c>
      <c r="C74" s="35" t="s">
        <v>832</v>
      </c>
      <c r="D74" s="153" t="str">
        <f t="shared" si="710"/>
        <v>Y58</v>
      </c>
      <c r="E74" s="153" t="str">
        <f t="shared" si="710"/>
        <v>South East</v>
      </c>
      <c r="F74" s="153" t="str">
        <f t="shared" ref="F74:F79" si="735">D74</f>
        <v>Y58</v>
      </c>
      <c r="H74" s="154">
        <f t="shared" si="675"/>
        <v>128449</v>
      </c>
      <c r="I74" s="154">
        <f t="shared" si="675"/>
        <v>96957</v>
      </c>
      <c r="J74" s="154">
        <f t="shared" si="675"/>
        <v>1091949</v>
      </c>
      <c r="K74" s="151">
        <f t="shared" si="723"/>
        <v>11.262198706643151</v>
      </c>
      <c r="L74" s="154">
        <f t="shared" si="693"/>
        <v>3.5801850304774283</v>
      </c>
      <c r="M74" s="154">
        <f t="shared" si="694"/>
        <v>62.500077353878524</v>
      </c>
      <c r="N74" s="154">
        <f t="shared" si="695"/>
        <v>148.78269748445186</v>
      </c>
      <c r="O74" s="154">
        <f t="shared" si="676"/>
        <v>103214</v>
      </c>
      <c r="P74" s="154">
        <f t="shared" si="676"/>
        <v>5742</v>
      </c>
      <c r="Q74" s="154">
        <f t="shared" si="676"/>
        <v>3531</v>
      </c>
      <c r="R74" s="154">
        <f t="shared" si="676"/>
        <v>46872</v>
      </c>
      <c r="S74" s="154">
        <f t="shared" si="676"/>
        <v>35939</v>
      </c>
      <c r="T74" s="154">
        <f t="shared" si="676"/>
        <v>2781</v>
      </c>
      <c r="U74" s="154">
        <f t="shared" si="676"/>
        <v>2430986</v>
      </c>
      <c r="V74" s="154">
        <f t="shared" si="724"/>
        <v>423.36920933472658</v>
      </c>
      <c r="W74" s="154">
        <f t="shared" si="696"/>
        <v>775.71839080459768</v>
      </c>
      <c r="X74" s="154">
        <f t="shared" si="677"/>
        <v>2161375</v>
      </c>
      <c r="Y74" s="154">
        <f t="shared" si="725"/>
        <v>612.11413197394506</v>
      </c>
      <c r="Z74" s="154">
        <f t="shared" si="697"/>
        <v>1148.7638062871708</v>
      </c>
      <c r="AA74" s="154">
        <f t="shared" si="678"/>
        <v>42980423</v>
      </c>
      <c r="AB74" s="154">
        <f t="shared" si="726"/>
        <v>916.97437702679633</v>
      </c>
      <c r="AC74" s="154">
        <f t="shared" si="698"/>
        <v>1754.7835808158388</v>
      </c>
      <c r="AD74" s="154">
        <f t="shared" si="679"/>
        <v>120532381</v>
      </c>
      <c r="AE74" s="154">
        <f t="shared" si="727"/>
        <v>3353.8045298978827</v>
      </c>
      <c r="AF74" s="154">
        <f t="shared" si="699"/>
        <v>7868.8868638526392</v>
      </c>
      <c r="AG74" s="154">
        <f t="shared" si="680"/>
        <v>13622154</v>
      </c>
      <c r="AH74" s="154">
        <f t="shared" si="728"/>
        <v>4898.2934196332253</v>
      </c>
      <c r="AI74" s="154">
        <f t="shared" si="700"/>
        <v>11699.043509528947</v>
      </c>
      <c r="AJ74" s="154">
        <f t="shared" si="681"/>
        <v>6260</v>
      </c>
      <c r="AK74" s="154">
        <f t="shared" si="681"/>
        <v>134</v>
      </c>
      <c r="AL74" s="154">
        <f t="shared" si="681"/>
        <v>506</v>
      </c>
      <c r="AM74" s="154">
        <f t="shared" si="681"/>
        <v>246</v>
      </c>
      <c r="AN74" s="154">
        <f t="shared" si="681"/>
        <v>662</v>
      </c>
      <c r="AO74" s="154">
        <f t="shared" si="681"/>
        <v>4958</v>
      </c>
      <c r="AP74" s="154">
        <f t="shared" si="681"/>
        <v>651</v>
      </c>
      <c r="AQ74" s="154">
        <f t="shared" si="681"/>
        <v>58893</v>
      </c>
      <c r="AR74" s="154">
        <f t="shared" si="681"/>
        <v>4408</v>
      </c>
      <c r="AS74" s="154">
        <f t="shared" si="681"/>
        <v>33653</v>
      </c>
      <c r="AT74" s="154">
        <f t="shared" si="682"/>
        <v>96954</v>
      </c>
      <c r="AU74" s="154">
        <f t="shared" si="682"/>
        <v>12781</v>
      </c>
      <c r="AV74" s="154">
        <f t="shared" si="682"/>
        <v>9690</v>
      </c>
      <c r="AW74" s="154">
        <f t="shared" si="682"/>
        <v>7945</v>
      </c>
      <c r="AX74" s="154">
        <f t="shared" si="682"/>
        <v>8164</v>
      </c>
      <c r="AY74" s="154">
        <f t="shared" si="682"/>
        <v>65951</v>
      </c>
      <c r="AZ74" s="154">
        <f t="shared" si="682"/>
        <v>54068</v>
      </c>
      <c r="BA74" s="154">
        <f t="shared" si="682"/>
        <v>56193</v>
      </c>
      <c r="BB74" s="154">
        <f t="shared" si="682"/>
        <v>39128</v>
      </c>
      <c r="BC74" s="154">
        <f t="shared" si="682"/>
        <v>4794</v>
      </c>
      <c r="BD74" s="154">
        <f t="shared" si="682"/>
        <v>3050</v>
      </c>
      <c r="BE74" s="151">
        <f t="shared" si="682"/>
        <v>408</v>
      </c>
      <c r="BF74" s="151">
        <f t="shared" si="682"/>
        <v>120058</v>
      </c>
      <c r="BG74" s="151">
        <f t="shared" si="729"/>
        <v>294.25980392156862</v>
      </c>
      <c r="BH74" s="151">
        <f t="shared" si="701"/>
        <v>482.25490196078431</v>
      </c>
      <c r="BI74" s="151">
        <f t="shared" si="683"/>
        <v>4509</v>
      </c>
      <c r="BJ74" s="151">
        <f t="shared" si="683"/>
        <v>182787</v>
      </c>
      <c r="BK74" s="151">
        <f t="shared" si="730"/>
        <v>40.538256819693949</v>
      </c>
      <c r="BL74" s="151">
        <f t="shared" si="702"/>
        <v>81.944777112441784</v>
      </c>
      <c r="BM74" s="151">
        <f t="shared" si="684"/>
        <v>2206</v>
      </c>
      <c r="BN74" s="151">
        <f t="shared" si="684"/>
        <v>2043</v>
      </c>
      <c r="BO74" s="151">
        <f t="shared" si="684"/>
        <v>2917</v>
      </c>
      <c r="BP74" s="151">
        <f t="shared" si="684"/>
        <v>0</v>
      </c>
      <c r="BQ74" s="151">
        <f t="shared" si="684"/>
        <v>659</v>
      </c>
      <c r="BR74" s="151">
        <f t="shared" si="684"/>
        <v>5667089</v>
      </c>
      <c r="BS74" s="151">
        <f t="shared" si="731"/>
        <v>2773.9055310817425</v>
      </c>
      <c r="BT74" s="151">
        <f t="shared" si="703"/>
        <v>5261.5335291238371</v>
      </c>
      <c r="BU74" s="151">
        <f t="shared" si="685"/>
        <v>18699018</v>
      </c>
      <c r="BV74" s="151">
        <f t="shared" si="732"/>
        <v>6410.3592732259167</v>
      </c>
      <c r="BW74" s="151">
        <f t="shared" si="704"/>
        <v>14359.166952348303</v>
      </c>
      <c r="BX74" s="151">
        <f t="shared" si="686"/>
        <v>0</v>
      </c>
      <c r="BY74" s="151" t="str">
        <f t="shared" si="733"/>
        <v>-</v>
      </c>
      <c r="BZ74" s="151" t="str">
        <f t="shared" si="705"/>
        <v>-</v>
      </c>
      <c r="CA74" s="151">
        <f t="shared" si="687"/>
        <v>4734928</v>
      </c>
      <c r="CB74" s="151">
        <f t="shared" si="734"/>
        <v>7185.0197268588772</v>
      </c>
      <c r="CC74" s="155">
        <f t="shared" si="706"/>
        <v>16362.427921092565</v>
      </c>
      <c r="CD74" s="155">
        <f t="shared" si="688"/>
        <v>4</v>
      </c>
      <c r="CE74" s="227">
        <f t="shared" si="707"/>
        <v>2018</v>
      </c>
      <c r="CF74" s="228">
        <f t="shared" si="708"/>
        <v>43191</v>
      </c>
      <c r="CG74" s="229">
        <f t="shared" si="709"/>
        <v>30</v>
      </c>
      <c r="CH74" s="155">
        <f t="shared" si="689"/>
        <v>347124</v>
      </c>
      <c r="CI74" s="155">
        <f t="shared" si="689"/>
        <v>6059820</v>
      </c>
      <c r="CJ74" s="155">
        <f t="shared" si="689"/>
        <v>14425524</v>
      </c>
      <c r="CK74" s="155">
        <f t="shared" si="689"/>
        <v>4454175</v>
      </c>
      <c r="CL74" s="155">
        <f t="shared" si="689"/>
        <v>4056285</v>
      </c>
      <c r="CM74" s="155">
        <f t="shared" si="689"/>
        <v>82250216</v>
      </c>
      <c r="CN74" s="155">
        <f t="shared" si="689"/>
        <v>282799925</v>
      </c>
      <c r="CO74" s="155">
        <f t="shared" si="689"/>
        <v>32535040</v>
      </c>
      <c r="CP74" s="155">
        <f t="shared" si="689"/>
        <v>196760</v>
      </c>
      <c r="CQ74" s="155">
        <f t="shared" si="689"/>
        <v>369489</v>
      </c>
      <c r="CR74" s="155">
        <f t="shared" si="689"/>
        <v>10749313</v>
      </c>
      <c r="CS74" s="155">
        <f t="shared" si="689"/>
        <v>41885690</v>
      </c>
      <c r="CT74" s="155">
        <f t="shared" si="689"/>
        <v>0</v>
      </c>
      <c r="CU74" s="155">
        <f t="shared" si="689"/>
        <v>10782840</v>
      </c>
      <c r="CV74" s="230"/>
      <c r="CW74" s="141"/>
      <c r="CX74" s="158"/>
      <c r="CY74" s="158"/>
      <c r="CZ74" s="158"/>
      <c r="DA74" s="158"/>
      <c r="DB74" s="158"/>
    </row>
    <row r="75" spans="1:106" x14ac:dyDescent="0.2">
      <c r="A75" s="152" t="str">
        <f t="shared" ref="A75" si="736">B75&amp;C75&amp;D75</f>
        <v>2018-19MAYY58</v>
      </c>
      <c r="B75" s="114" t="str">
        <f t="shared" si="691"/>
        <v>2018-19</v>
      </c>
      <c r="C75" s="35" t="s">
        <v>879</v>
      </c>
      <c r="D75" s="153" t="str">
        <f t="shared" si="710"/>
        <v>Y58</v>
      </c>
      <c r="E75" s="153" t="str">
        <f t="shared" si="710"/>
        <v>South East</v>
      </c>
      <c r="F75" s="153" t="str">
        <f t="shared" si="735"/>
        <v>Y58</v>
      </c>
      <c r="H75" s="154">
        <f t="shared" si="675"/>
        <v>140088</v>
      </c>
      <c r="I75" s="154">
        <f t="shared" si="675"/>
        <v>106506</v>
      </c>
      <c r="J75" s="154">
        <f t="shared" si="675"/>
        <v>1498415</v>
      </c>
      <c r="K75" s="151">
        <f t="shared" ref="K75" si="737">IFERROR(J75/I75,"-")</f>
        <v>14.068831802903123</v>
      </c>
      <c r="L75" s="154">
        <f t="shared" si="693"/>
        <v>3.5741836140686911</v>
      </c>
      <c r="M75" s="154">
        <f t="shared" si="694"/>
        <v>79.560513022740508</v>
      </c>
      <c r="N75" s="154">
        <f t="shared" si="695"/>
        <v>168.00600905113328</v>
      </c>
      <c r="O75" s="154">
        <f t="shared" si="676"/>
        <v>108286</v>
      </c>
      <c r="P75" s="154">
        <f t="shared" si="676"/>
        <v>5858</v>
      </c>
      <c r="Q75" s="154">
        <f t="shared" si="676"/>
        <v>3643</v>
      </c>
      <c r="R75" s="154">
        <f t="shared" si="676"/>
        <v>49149</v>
      </c>
      <c r="S75" s="154">
        <f t="shared" si="676"/>
        <v>37644</v>
      </c>
      <c r="T75" s="154">
        <f t="shared" si="676"/>
        <v>2875</v>
      </c>
      <c r="U75" s="154">
        <f t="shared" si="676"/>
        <v>2584954</v>
      </c>
      <c r="V75" s="154">
        <f t="shared" ref="V75" si="738">IFERROR(U75/P75,"-")</f>
        <v>441.26903379993172</v>
      </c>
      <c r="W75" s="154">
        <f t="shared" si="696"/>
        <v>804.30488221235919</v>
      </c>
      <c r="X75" s="154">
        <f t="shared" si="677"/>
        <v>2312661</v>
      </c>
      <c r="Y75" s="154">
        <f t="shared" ref="Y75" si="739">IFERROR(X75/Q75,"-")</f>
        <v>634.82322261872082</v>
      </c>
      <c r="Z75" s="154">
        <f t="shared" si="697"/>
        <v>1191.6552292066979</v>
      </c>
      <c r="AA75" s="154">
        <f t="shared" si="678"/>
        <v>48438173</v>
      </c>
      <c r="AB75" s="154">
        <f t="shared" ref="AB75" si="740">IFERROR(AA75/R75,"-")</f>
        <v>985.53730492990701</v>
      </c>
      <c r="AC75" s="154">
        <f t="shared" si="698"/>
        <v>1944.2261490569492</v>
      </c>
      <c r="AD75" s="154">
        <f t="shared" si="679"/>
        <v>146682905</v>
      </c>
      <c r="AE75" s="154">
        <f t="shared" ref="AE75" si="741">IFERROR(AD75/S75,"-")</f>
        <v>3896.5812612899799</v>
      </c>
      <c r="AF75" s="154">
        <f t="shared" si="699"/>
        <v>9084.8473063436413</v>
      </c>
      <c r="AG75" s="154">
        <f t="shared" si="680"/>
        <v>16671183</v>
      </c>
      <c r="AH75" s="154">
        <f t="shared" ref="AH75" si="742">IFERROR(AG75/T75,"-")</f>
        <v>5798.6723478260874</v>
      </c>
      <c r="AI75" s="154">
        <f t="shared" si="700"/>
        <v>13292.532173913043</v>
      </c>
      <c r="AJ75" s="154">
        <f t="shared" si="681"/>
        <v>6503</v>
      </c>
      <c r="AK75" s="154">
        <f t="shared" si="681"/>
        <v>191</v>
      </c>
      <c r="AL75" s="154">
        <f t="shared" si="681"/>
        <v>782</v>
      </c>
      <c r="AM75" s="154">
        <f t="shared" si="681"/>
        <v>305</v>
      </c>
      <c r="AN75" s="154">
        <f t="shared" si="681"/>
        <v>434</v>
      </c>
      <c r="AO75" s="154">
        <f t="shared" si="681"/>
        <v>5096</v>
      </c>
      <c r="AP75" s="154">
        <f t="shared" si="681"/>
        <v>665</v>
      </c>
      <c r="AQ75" s="154">
        <f t="shared" si="681"/>
        <v>62216</v>
      </c>
      <c r="AR75" s="154">
        <f t="shared" si="681"/>
        <v>4445</v>
      </c>
      <c r="AS75" s="154">
        <f t="shared" si="681"/>
        <v>35122</v>
      </c>
      <c r="AT75" s="154">
        <f t="shared" si="682"/>
        <v>101783</v>
      </c>
      <c r="AU75" s="154">
        <f t="shared" si="682"/>
        <v>13048</v>
      </c>
      <c r="AV75" s="154">
        <f t="shared" si="682"/>
        <v>9860</v>
      </c>
      <c r="AW75" s="154">
        <f t="shared" si="682"/>
        <v>8103</v>
      </c>
      <c r="AX75" s="154">
        <f t="shared" si="682"/>
        <v>8438</v>
      </c>
      <c r="AY75" s="154">
        <f t="shared" si="682"/>
        <v>69656</v>
      </c>
      <c r="AZ75" s="154">
        <f t="shared" si="682"/>
        <v>56548</v>
      </c>
      <c r="BA75" s="154">
        <f t="shared" si="682"/>
        <v>60353</v>
      </c>
      <c r="BB75" s="154">
        <f t="shared" si="682"/>
        <v>41130</v>
      </c>
      <c r="BC75" s="154">
        <f t="shared" si="682"/>
        <v>5057</v>
      </c>
      <c r="BD75" s="154">
        <f t="shared" si="682"/>
        <v>3107</v>
      </c>
      <c r="BE75" s="151">
        <f t="shared" si="682"/>
        <v>382</v>
      </c>
      <c r="BF75" s="151">
        <f t="shared" si="682"/>
        <v>120077</v>
      </c>
      <c r="BG75" s="151">
        <f t="shared" ref="BG75" si="743">IFERROR(BF75/BE75,"-")</f>
        <v>314.33769633507853</v>
      </c>
      <c r="BH75" s="151">
        <f t="shared" si="701"/>
        <v>561.84293193717281</v>
      </c>
      <c r="BI75" s="151">
        <f t="shared" si="683"/>
        <v>4573</v>
      </c>
      <c r="BJ75" s="151">
        <f t="shared" si="683"/>
        <v>194676</v>
      </c>
      <c r="BK75" s="151">
        <f t="shared" ref="BK75" si="744">IFERROR(BJ75/BI75,"-")</f>
        <v>42.570741307675483</v>
      </c>
      <c r="BL75" s="151">
        <f t="shared" si="702"/>
        <v>90.394926743931777</v>
      </c>
      <c r="BM75" s="151">
        <f t="shared" si="684"/>
        <v>2312</v>
      </c>
      <c r="BN75" s="151">
        <f t="shared" si="684"/>
        <v>2147</v>
      </c>
      <c r="BO75" s="151">
        <f t="shared" si="684"/>
        <v>3091</v>
      </c>
      <c r="BP75" s="151">
        <f t="shared" si="684"/>
        <v>0</v>
      </c>
      <c r="BQ75" s="151">
        <f t="shared" si="684"/>
        <v>709</v>
      </c>
      <c r="BR75" s="151">
        <f t="shared" si="684"/>
        <v>6640423</v>
      </c>
      <c r="BS75" s="151">
        <f t="shared" ref="BS75" si="745">IFERROR(BR75/BN75,"-")</f>
        <v>3092.8844899860269</v>
      </c>
      <c r="BT75" s="151">
        <f t="shared" si="703"/>
        <v>6035.0102468560781</v>
      </c>
      <c r="BU75" s="151">
        <f t="shared" si="685"/>
        <v>20758989</v>
      </c>
      <c r="BV75" s="151">
        <f t="shared" ref="BV75" si="746">IFERROR(BU75/BO75,"-")</f>
        <v>6715.9459721772891</v>
      </c>
      <c r="BW75" s="151">
        <f t="shared" si="704"/>
        <v>14702.851827887414</v>
      </c>
      <c r="BX75" s="151">
        <f t="shared" si="686"/>
        <v>0</v>
      </c>
      <c r="BY75" s="151" t="str">
        <f t="shared" ref="BY75" si="747">IFERROR(BX75/BP75,"-")</f>
        <v>-</v>
      </c>
      <c r="BZ75" s="151" t="str">
        <f t="shared" si="705"/>
        <v>-</v>
      </c>
      <c r="CA75" s="151">
        <f t="shared" si="687"/>
        <v>6330099</v>
      </c>
      <c r="CB75" s="151">
        <f t="shared" ref="CB75" si="748">IFERROR(CA75/BQ75,"-")</f>
        <v>8928.2073342736239</v>
      </c>
      <c r="CC75" s="155">
        <f t="shared" si="706"/>
        <v>20366.455571227081</v>
      </c>
      <c r="CD75" s="155">
        <f t="shared" ref="CD75" si="749">MONTH(1&amp;C75)</f>
        <v>5</v>
      </c>
      <c r="CE75" s="227">
        <f t="shared" si="707"/>
        <v>2018</v>
      </c>
      <c r="CF75" s="228">
        <f t="shared" si="708"/>
        <v>43221</v>
      </c>
      <c r="CG75" s="229">
        <f t="shared" si="709"/>
        <v>31</v>
      </c>
      <c r="CH75" s="155">
        <f t="shared" si="689"/>
        <v>380672</v>
      </c>
      <c r="CI75" s="155">
        <f t="shared" si="689"/>
        <v>8473672</v>
      </c>
      <c r="CJ75" s="155">
        <f t="shared" si="689"/>
        <v>17893648</v>
      </c>
      <c r="CK75" s="155">
        <f t="shared" si="689"/>
        <v>4711618</v>
      </c>
      <c r="CL75" s="155">
        <f t="shared" si="689"/>
        <v>4341200</v>
      </c>
      <c r="CM75" s="155">
        <f t="shared" si="689"/>
        <v>95556771</v>
      </c>
      <c r="CN75" s="155">
        <f t="shared" si="689"/>
        <v>341989992</v>
      </c>
      <c r="CO75" s="155">
        <f t="shared" si="689"/>
        <v>38216030</v>
      </c>
      <c r="CP75" s="155">
        <f t="shared" si="689"/>
        <v>214624</v>
      </c>
      <c r="CQ75" s="155">
        <f t="shared" si="689"/>
        <v>413376</v>
      </c>
      <c r="CR75" s="155">
        <f t="shared" si="689"/>
        <v>12957167</v>
      </c>
      <c r="CS75" s="155">
        <f t="shared" si="689"/>
        <v>45446515</v>
      </c>
      <c r="CT75" s="155">
        <f t="shared" si="689"/>
        <v>0</v>
      </c>
      <c r="CU75" s="155">
        <f t="shared" si="689"/>
        <v>14439817</v>
      </c>
      <c r="CV75" s="230"/>
      <c r="CW75" s="141"/>
      <c r="CX75" s="158"/>
      <c r="CY75" s="158"/>
      <c r="CZ75" s="158"/>
      <c r="DA75" s="158"/>
      <c r="DB75" s="158"/>
    </row>
    <row r="76" spans="1:106" x14ac:dyDescent="0.2">
      <c r="A76" s="152" t="str">
        <f t="shared" ref="A76:A77" si="750">B76&amp;C76&amp;D76</f>
        <v>2018-19JUNEY58</v>
      </c>
      <c r="B76" s="114" t="str">
        <f t="shared" si="691"/>
        <v>2018-19</v>
      </c>
      <c r="C76" s="35" t="s">
        <v>908</v>
      </c>
      <c r="D76" s="153" t="str">
        <f t="shared" si="710"/>
        <v>Y58</v>
      </c>
      <c r="E76" s="153" t="str">
        <f t="shared" si="710"/>
        <v>South East</v>
      </c>
      <c r="F76" s="153" t="str">
        <f t="shared" si="735"/>
        <v>Y58</v>
      </c>
      <c r="H76" s="154">
        <f t="shared" si="675"/>
        <v>136318</v>
      </c>
      <c r="I76" s="154">
        <f t="shared" si="675"/>
        <v>104237</v>
      </c>
      <c r="J76" s="154">
        <f t="shared" si="675"/>
        <v>1820232</v>
      </c>
      <c r="K76" s="151">
        <f t="shared" ref="K76" si="751">IFERROR(J76/I76,"-")</f>
        <v>17.462436562832774</v>
      </c>
      <c r="L76" s="154">
        <f t="shared" si="693"/>
        <v>3.5666414037242054</v>
      </c>
      <c r="M76" s="154">
        <f t="shared" si="694"/>
        <v>95.371470782927361</v>
      </c>
      <c r="N76" s="154">
        <f t="shared" si="695"/>
        <v>182.58825752851675</v>
      </c>
      <c r="O76" s="154">
        <f t="shared" si="676"/>
        <v>104190</v>
      </c>
      <c r="P76" s="154">
        <f t="shared" si="676"/>
        <v>5875</v>
      </c>
      <c r="Q76" s="154">
        <f t="shared" si="676"/>
        <v>3706</v>
      </c>
      <c r="R76" s="154">
        <f t="shared" si="676"/>
        <v>47663</v>
      </c>
      <c r="S76" s="154">
        <f t="shared" si="676"/>
        <v>36315</v>
      </c>
      <c r="T76" s="154">
        <f t="shared" si="676"/>
        <v>2740</v>
      </c>
      <c r="U76" s="154">
        <f t="shared" si="676"/>
        <v>2597000</v>
      </c>
      <c r="V76" s="154">
        <f t="shared" ref="V76" si="752">IFERROR(U76/P76,"-")</f>
        <v>442.04255319148939</v>
      </c>
      <c r="W76" s="154">
        <f t="shared" si="696"/>
        <v>820.04034042553189</v>
      </c>
      <c r="X76" s="154">
        <f t="shared" si="677"/>
        <v>2357873</v>
      </c>
      <c r="Y76" s="154">
        <f t="shared" ref="Y76" si="753">IFERROR(X76/Q76,"-")</f>
        <v>636.2312466270912</v>
      </c>
      <c r="Z76" s="154">
        <f t="shared" si="697"/>
        <v>1168.5518078791149</v>
      </c>
      <c r="AA76" s="154">
        <f t="shared" si="678"/>
        <v>47327278</v>
      </c>
      <c r="AB76" s="154">
        <f t="shared" ref="AB76" si="754">IFERROR(AA76/R76,"-")</f>
        <v>992.95633929882717</v>
      </c>
      <c r="AC76" s="154">
        <f t="shared" si="698"/>
        <v>1913.5177601074208</v>
      </c>
      <c r="AD76" s="154">
        <f t="shared" si="679"/>
        <v>139223934</v>
      </c>
      <c r="AE76" s="154">
        <f t="shared" ref="AE76" si="755">IFERROR(AD76/S76,"-")</f>
        <v>3833.7858736059479</v>
      </c>
      <c r="AF76" s="154">
        <f t="shared" si="699"/>
        <v>8832.494946991601</v>
      </c>
      <c r="AG76" s="154">
        <f t="shared" si="680"/>
        <v>15554722</v>
      </c>
      <c r="AH76" s="154">
        <f t="shared" ref="AH76" si="756">IFERROR(AG76/T76,"-")</f>
        <v>5676.9058394160584</v>
      </c>
      <c r="AI76" s="154">
        <f t="shared" si="700"/>
        <v>13473.994525547445</v>
      </c>
      <c r="AJ76" s="154">
        <f t="shared" si="681"/>
        <v>6029</v>
      </c>
      <c r="AK76" s="154">
        <f t="shared" si="681"/>
        <v>159</v>
      </c>
      <c r="AL76" s="154">
        <f t="shared" si="681"/>
        <v>639</v>
      </c>
      <c r="AM76" s="154">
        <f t="shared" si="681"/>
        <v>309</v>
      </c>
      <c r="AN76" s="154">
        <f t="shared" si="681"/>
        <v>470</v>
      </c>
      <c r="AO76" s="154">
        <f t="shared" si="681"/>
        <v>4761</v>
      </c>
      <c r="AP76" s="154">
        <f t="shared" si="681"/>
        <v>675</v>
      </c>
      <c r="AQ76" s="154">
        <f t="shared" si="681"/>
        <v>59685</v>
      </c>
      <c r="AR76" s="154">
        <f t="shared" si="681"/>
        <v>4525</v>
      </c>
      <c r="AS76" s="154">
        <f t="shared" si="681"/>
        <v>33951</v>
      </c>
      <c r="AT76" s="154">
        <f t="shared" si="682"/>
        <v>98161</v>
      </c>
      <c r="AU76" s="154">
        <f t="shared" si="682"/>
        <v>12833</v>
      </c>
      <c r="AV76" s="154">
        <f t="shared" si="682"/>
        <v>9784</v>
      </c>
      <c r="AW76" s="154">
        <f t="shared" si="682"/>
        <v>8111</v>
      </c>
      <c r="AX76" s="154">
        <f t="shared" si="682"/>
        <v>8331</v>
      </c>
      <c r="AY76" s="154">
        <f t="shared" si="682"/>
        <v>67226</v>
      </c>
      <c r="AZ76" s="154">
        <f t="shared" si="682"/>
        <v>54410</v>
      </c>
      <c r="BA76" s="154">
        <f t="shared" si="682"/>
        <v>57555</v>
      </c>
      <c r="BB76" s="154">
        <f t="shared" si="682"/>
        <v>39602</v>
      </c>
      <c r="BC76" s="154">
        <f t="shared" si="682"/>
        <v>4764</v>
      </c>
      <c r="BD76" s="154">
        <f t="shared" si="682"/>
        <v>2972</v>
      </c>
      <c r="BE76" s="151">
        <f t="shared" si="682"/>
        <v>363</v>
      </c>
      <c r="BF76" s="151">
        <f t="shared" si="682"/>
        <v>111919</v>
      </c>
      <c r="BG76" s="151">
        <f t="shared" ref="BG76" si="757">IFERROR(BF76/BE76,"-")</f>
        <v>308.31680440771351</v>
      </c>
      <c r="BH76" s="151">
        <f t="shared" si="701"/>
        <v>534.68319559228655</v>
      </c>
      <c r="BI76" s="151">
        <f t="shared" si="683"/>
        <v>4593</v>
      </c>
      <c r="BJ76" s="151">
        <f t="shared" si="683"/>
        <v>208631</v>
      </c>
      <c r="BK76" s="151">
        <f t="shared" ref="BK76" si="758">IFERROR(BJ76/BI76,"-")</f>
        <v>45.423688221206184</v>
      </c>
      <c r="BL76" s="151">
        <f t="shared" si="702"/>
        <v>98.856303069888966</v>
      </c>
      <c r="BM76" s="151">
        <f t="shared" si="684"/>
        <v>2267</v>
      </c>
      <c r="BN76" s="151">
        <f t="shared" si="684"/>
        <v>2093</v>
      </c>
      <c r="BO76" s="151">
        <f t="shared" si="684"/>
        <v>2879</v>
      </c>
      <c r="BP76" s="151">
        <f t="shared" si="684"/>
        <v>0</v>
      </c>
      <c r="BQ76" s="151">
        <f t="shared" si="684"/>
        <v>707</v>
      </c>
      <c r="BR76" s="151">
        <f t="shared" si="684"/>
        <v>6423523</v>
      </c>
      <c r="BS76" s="151">
        <f t="shared" ref="BS76" si="759">IFERROR(BR76/BN76,"-")</f>
        <v>3069.0506450071666</v>
      </c>
      <c r="BT76" s="151">
        <f t="shared" si="703"/>
        <v>5888.5494505494507</v>
      </c>
      <c r="BU76" s="151">
        <f t="shared" si="685"/>
        <v>20153509</v>
      </c>
      <c r="BV76" s="151">
        <f t="shared" ref="BV76" si="760">IFERROR(BU76/BO76,"-")</f>
        <v>7000.1767974991317</v>
      </c>
      <c r="BW76" s="151">
        <f t="shared" si="704"/>
        <v>14530.272316776658</v>
      </c>
      <c r="BX76" s="151">
        <f t="shared" si="686"/>
        <v>0</v>
      </c>
      <c r="BY76" s="151" t="str">
        <f t="shared" ref="BY76" si="761">IFERROR(BX76/BP76,"-")</f>
        <v>-</v>
      </c>
      <c r="BZ76" s="151" t="str">
        <f t="shared" si="705"/>
        <v>-</v>
      </c>
      <c r="CA76" s="151">
        <f t="shared" si="687"/>
        <v>6113262</v>
      </c>
      <c r="CB76" s="151">
        <f t="shared" ref="CB76" si="762">IFERROR(CA76/BQ76,"-")</f>
        <v>8646.7637906647815</v>
      </c>
      <c r="CC76" s="155">
        <f t="shared" si="706"/>
        <v>20969.524752475249</v>
      </c>
      <c r="CD76" s="155">
        <f t="shared" ref="CD76" si="763">MONTH(1&amp;C76)</f>
        <v>6</v>
      </c>
      <c r="CE76" s="227">
        <f t="shared" si="707"/>
        <v>2018</v>
      </c>
      <c r="CF76" s="228">
        <f t="shared" si="708"/>
        <v>43252</v>
      </c>
      <c r="CG76" s="229">
        <f t="shared" si="709"/>
        <v>30</v>
      </c>
      <c r="CH76" s="155">
        <f t="shared" si="689"/>
        <v>371776</v>
      </c>
      <c r="CI76" s="155">
        <f t="shared" si="689"/>
        <v>9941236</v>
      </c>
      <c r="CJ76" s="155">
        <f t="shared" si="689"/>
        <v>19032452.199999999</v>
      </c>
      <c r="CK76" s="155">
        <f t="shared" si="689"/>
        <v>4817737</v>
      </c>
      <c r="CL76" s="155">
        <f t="shared" si="689"/>
        <v>4330653</v>
      </c>
      <c r="CM76" s="155">
        <f t="shared" si="689"/>
        <v>91203997</v>
      </c>
      <c r="CN76" s="155">
        <f t="shared" si="689"/>
        <v>320752054</v>
      </c>
      <c r="CO76" s="155">
        <f t="shared" si="689"/>
        <v>36918745</v>
      </c>
      <c r="CP76" s="155">
        <f t="shared" si="689"/>
        <v>194090</v>
      </c>
      <c r="CQ76" s="155">
        <f t="shared" si="689"/>
        <v>454047</v>
      </c>
      <c r="CR76" s="155">
        <f t="shared" si="689"/>
        <v>12324734</v>
      </c>
      <c r="CS76" s="155">
        <f t="shared" si="689"/>
        <v>41832654</v>
      </c>
      <c r="CT76" s="155">
        <f t="shared" si="689"/>
        <v>0</v>
      </c>
      <c r="CU76" s="155">
        <f t="shared" si="689"/>
        <v>14825454</v>
      </c>
      <c r="CV76" s="230"/>
      <c r="CW76" s="141"/>
      <c r="CX76" s="158"/>
      <c r="CY76" s="158"/>
      <c r="CZ76" s="158"/>
      <c r="DA76" s="158"/>
      <c r="DB76" s="158"/>
    </row>
    <row r="77" spans="1:106" x14ac:dyDescent="0.2">
      <c r="A77" s="152" t="str">
        <f t="shared" si="750"/>
        <v>2018-19JULYY58</v>
      </c>
      <c r="B77" s="114" t="str">
        <f t="shared" si="691"/>
        <v>2018-19</v>
      </c>
      <c r="C77" s="35" t="s">
        <v>911</v>
      </c>
      <c r="D77" s="153" t="str">
        <f t="shared" si="710"/>
        <v>Y58</v>
      </c>
      <c r="E77" s="153" t="str">
        <f t="shared" si="710"/>
        <v>South East</v>
      </c>
      <c r="F77" s="153" t="str">
        <f t="shared" si="735"/>
        <v>Y58</v>
      </c>
      <c r="H77" s="154">
        <f t="shared" si="675"/>
        <v>151329</v>
      </c>
      <c r="I77" s="154">
        <f t="shared" si="675"/>
        <v>116715</v>
      </c>
      <c r="J77" s="154">
        <f t="shared" si="675"/>
        <v>2334432</v>
      </c>
      <c r="K77" s="151">
        <f t="shared" ref="K77" si="764">IFERROR(J77/I77,"-")</f>
        <v>20.001130960030846</v>
      </c>
      <c r="L77" s="154">
        <f t="shared" si="693"/>
        <v>3.9529623441717003</v>
      </c>
      <c r="M77" s="154">
        <f t="shared" si="694"/>
        <v>112.66136314955233</v>
      </c>
      <c r="N77" s="154">
        <f t="shared" si="695"/>
        <v>197.60746519299147</v>
      </c>
      <c r="O77" s="154">
        <f t="shared" si="676"/>
        <v>109361</v>
      </c>
      <c r="P77" s="154">
        <f t="shared" si="676"/>
        <v>6177</v>
      </c>
      <c r="Q77" s="154">
        <f t="shared" si="676"/>
        <v>3823</v>
      </c>
      <c r="R77" s="154">
        <f t="shared" si="676"/>
        <v>51857</v>
      </c>
      <c r="S77" s="154">
        <f t="shared" si="676"/>
        <v>36033</v>
      </c>
      <c r="T77" s="154">
        <f t="shared" si="676"/>
        <v>2731</v>
      </c>
      <c r="U77" s="154">
        <f t="shared" si="676"/>
        <v>2913883</v>
      </c>
      <c r="V77" s="154">
        <f t="shared" ref="V77" si="765">IFERROR(U77/P77,"-")</f>
        <v>471.73109923911284</v>
      </c>
      <c r="W77" s="154">
        <f t="shared" si="696"/>
        <v>856.10652420268741</v>
      </c>
      <c r="X77" s="154">
        <f t="shared" si="677"/>
        <v>2482787</v>
      </c>
      <c r="Y77" s="154">
        <f t="shared" ref="Y77" si="766">IFERROR(X77/Q77,"-")</f>
        <v>649.43421396808787</v>
      </c>
      <c r="Z77" s="154">
        <f t="shared" si="697"/>
        <v>1239.1577295317813</v>
      </c>
      <c r="AA77" s="154">
        <f t="shared" si="678"/>
        <v>57180113</v>
      </c>
      <c r="AB77" s="154">
        <f t="shared" ref="AB77" si="767">IFERROR(AA77/R77,"-")</f>
        <v>1102.6498447654126</v>
      </c>
      <c r="AC77" s="154">
        <f t="shared" si="698"/>
        <v>2164.9336058777021</v>
      </c>
      <c r="AD77" s="154">
        <f t="shared" si="679"/>
        <v>167800937</v>
      </c>
      <c r="AE77" s="154">
        <f t="shared" ref="AE77" si="768">IFERROR(AD77/S77,"-")</f>
        <v>4656.8683429078901</v>
      </c>
      <c r="AF77" s="154">
        <f t="shared" si="699"/>
        <v>10798.345572114451</v>
      </c>
      <c r="AG77" s="154">
        <f t="shared" si="680"/>
        <v>15187892</v>
      </c>
      <c r="AH77" s="154">
        <f t="shared" ref="AH77" si="769">IFERROR(AG77/T77,"-")</f>
        <v>5561.2932991578173</v>
      </c>
      <c r="AI77" s="154">
        <f t="shared" si="700"/>
        <v>13034.358842914684</v>
      </c>
      <c r="AJ77" s="154">
        <f t="shared" si="681"/>
        <v>6900</v>
      </c>
      <c r="AK77" s="154">
        <f t="shared" si="681"/>
        <v>180</v>
      </c>
      <c r="AL77" s="154">
        <f t="shared" si="681"/>
        <v>753</v>
      </c>
      <c r="AM77" s="154">
        <f t="shared" si="681"/>
        <v>456</v>
      </c>
      <c r="AN77" s="154">
        <f t="shared" si="681"/>
        <v>504</v>
      </c>
      <c r="AO77" s="154">
        <f t="shared" si="681"/>
        <v>5463</v>
      </c>
      <c r="AP77" s="154">
        <f t="shared" si="681"/>
        <v>734</v>
      </c>
      <c r="AQ77" s="154">
        <f t="shared" si="681"/>
        <v>62026</v>
      </c>
      <c r="AR77" s="154">
        <f t="shared" si="681"/>
        <v>4373</v>
      </c>
      <c r="AS77" s="154">
        <f t="shared" si="681"/>
        <v>36062</v>
      </c>
      <c r="AT77" s="154">
        <f t="shared" si="682"/>
        <v>102461</v>
      </c>
      <c r="AU77" s="154">
        <f t="shared" si="682"/>
        <v>13710</v>
      </c>
      <c r="AV77" s="154">
        <f t="shared" si="682"/>
        <v>10235</v>
      </c>
      <c r="AW77" s="154">
        <f t="shared" si="682"/>
        <v>8432</v>
      </c>
      <c r="AX77" s="154">
        <f t="shared" si="682"/>
        <v>8714</v>
      </c>
      <c r="AY77" s="154">
        <f t="shared" si="682"/>
        <v>74029</v>
      </c>
      <c r="AZ77" s="154">
        <f t="shared" si="682"/>
        <v>59331</v>
      </c>
      <c r="BA77" s="154">
        <f t="shared" si="682"/>
        <v>58690</v>
      </c>
      <c r="BB77" s="154">
        <f t="shared" si="682"/>
        <v>39275</v>
      </c>
      <c r="BC77" s="154">
        <f t="shared" si="682"/>
        <v>5120</v>
      </c>
      <c r="BD77" s="154">
        <f t="shared" si="682"/>
        <v>3010</v>
      </c>
      <c r="BE77" s="151">
        <f t="shared" si="682"/>
        <v>461</v>
      </c>
      <c r="BF77" s="151">
        <f t="shared" si="682"/>
        <v>147306</v>
      </c>
      <c r="BG77" s="151">
        <f t="shared" ref="BG77" si="770">IFERROR(BF77/BE77,"-")</f>
        <v>319.53579175704988</v>
      </c>
      <c r="BH77" s="151">
        <f t="shared" si="701"/>
        <v>542.17570498915404</v>
      </c>
      <c r="BI77" s="151">
        <f t="shared" si="683"/>
        <v>4805</v>
      </c>
      <c r="BJ77" s="151">
        <f t="shared" si="683"/>
        <v>229494</v>
      </c>
      <c r="BK77" s="151">
        <f t="shared" ref="BK77" si="771">IFERROR(BJ77/BI77,"-")</f>
        <v>47.761498439125909</v>
      </c>
      <c r="BL77" s="151">
        <f t="shared" si="702"/>
        <v>107.76482830385015</v>
      </c>
      <c r="BM77" s="151">
        <f t="shared" si="684"/>
        <v>2206</v>
      </c>
      <c r="BN77" s="151">
        <f t="shared" si="684"/>
        <v>2194</v>
      </c>
      <c r="BO77" s="151">
        <f t="shared" si="684"/>
        <v>2834</v>
      </c>
      <c r="BP77" s="151">
        <f t="shared" si="684"/>
        <v>0</v>
      </c>
      <c r="BQ77" s="151">
        <f t="shared" si="684"/>
        <v>738</v>
      </c>
      <c r="BR77" s="151">
        <f t="shared" si="684"/>
        <v>6799015</v>
      </c>
      <c r="BS77" s="151">
        <f t="shared" ref="BS77" si="772">IFERROR(BR77/BN77,"-")</f>
        <v>3098.9129443938014</v>
      </c>
      <c r="BT77" s="151">
        <f t="shared" si="703"/>
        <v>5622.1312670920697</v>
      </c>
      <c r="BU77" s="151">
        <f t="shared" si="685"/>
        <v>20449712</v>
      </c>
      <c r="BV77" s="151">
        <f t="shared" ref="BV77" si="773">IFERROR(BU77/BO77,"-")</f>
        <v>7215.8475652787583</v>
      </c>
      <c r="BW77" s="151">
        <f t="shared" si="704"/>
        <v>14693.682780522229</v>
      </c>
      <c r="BX77" s="151">
        <f t="shared" si="686"/>
        <v>0</v>
      </c>
      <c r="BY77" s="151" t="str">
        <f t="shared" ref="BY77" si="774">IFERROR(BX77/BP77,"-")</f>
        <v>-</v>
      </c>
      <c r="BZ77" s="151" t="str">
        <f t="shared" si="705"/>
        <v>-</v>
      </c>
      <c r="CA77" s="151">
        <f t="shared" si="687"/>
        <v>7471490</v>
      </c>
      <c r="CB77" s="151">
        <f t="shared" ref="CB77" si="775">IFERROR(CA77/BQ77,"-")</f>
        <v>10123.970189701897</v>
      </c>
      <c r="CC77" s="155">
        <f t="shared" si="706"/>
        <v>20782.768292682926</v>
      </c>
      <c r="CD77" s="155">
        <f t="shared" ref="CD77" si="776">MONTH(1&amp;C77)</f>
        <v>7</v>
      </c>
      <c r="CE77" s="227">
        <f t="shared" ref="CE77" si="777">LEFT($B77,4)+IF(CD77&lt;4,1,0)</f>
        <v>2018</v>
      </c>
      <c r="CF77" s="228">
        <f t="shared" ref="CF77" si="778">DATE(LEFT($B77,4)+IF(CD77&lt;4,1,0),CD77,1)</f>
        <v>43282</v>
      </c>
      <c r="CG77" s="229">
        <f t="shared" ref="CG77" si="779">DAY(DATE(LEFT($B77,4)+IF(CD77&lt;4,1,0),$CD77+1,1)-1)</f>
        <v>31</v>
      </c>
      <c r="CH77" s="155">
        <f t="shared" si="689"/>
        <v>461370</v>
      </c>
      <c r="CI77" s="155">
        <f t="shared" si="689"/>
        <v>13149271</v>
      </c>
      <c r="CJ77" s="155">
        <f t="shared" si="689"/>
        <v>23063755.300000001</v>
      </c>
      <c r="CK77" s="155">
        <f t="shared" si="689"/>
        <v>5288170</v>
      </c>
      <c r="CL77" s="155">
        <f t="shared" si="689"/>
        <v>4737300</v>
      </c>
      <c r="CM77" s="155">
        <f t="shared" si="689"/>
        <v>112266962</v>
      </c>
      <c r="CN77" s="155">
        <f t="shared" si="689"/>
        <v>389096786</v>
      </c>
      <c r="CO77" s="155">
        <f t="shared" si="689"/>
        <v>35596834</v>
      </c>
      <c r="CP77" s="155">
        <f t="shared" si="689"/>
        <v>249943</v>
      </c>
      <c r="CQ77" s="155">
        <f t="shared" si="689"/>
        <v>517810</v>
      </c>
      <c r="CR77" s="155">
        <f t="shared" si="689"/>
        <v>12334956</v>
      </c>
      <c r="CS77" s="155">
        <f t="shared" si="689"/>
        <v>41641897</v>
      </c>
      <c r="CT77" s="155">
        <f t="shared" si="689"/>
        <v>0</v>
      </c>
      <c r="CU77" s="155">
        <f t="shared" si="689"/>
        <v>15337683</v>
      </c>
      <c r="CV77" s="230"/>
      <c r="CW77" s="141"/>
      <c r="CX77" s="158"/>
      <c r="CY77" s="158"/>
      <c r="CZ77" s="158"/>
      <c r="DA77" s="158"/>
      <c r="DB77" s="158"/>
    </row>
    <row r="78" spans="1:106" x14ac:dyDescent="0.2">
      <c r="A78" s="152" t="str">
        <f t="shared" ref="A78" si="780">B78&amp;C78&amp;D78</f>
        <v>2018-19AUGUSTY58</v>
      </c>
      <c r="B78" s="114" t="str">
        <f t="shared" si="691"/>
        <v>2018-19</v>
      </c>
      <c r="C78" s="35" t="s">
        <v>682</v>
      </c>
      <c r="D78" s="153" t="str">
        <f t="shared" si="710"/>
        <v>Y58</v>
      </c>
      <c r="E78" s="153" t="str">
        <f t="shared" si="710"/>
        <v>South East</v>
      </c>
      <c r="F78" s="153" t="str">
        <f t="shared" si="735"/>
        <v>Y58</v>
      </c>
      <c r="H78" s="154">
        <f t="shared" si="675"/>
        <v>137482</v>
      </c>
      <c r="I78" s="154">
        <f t="shared" si="675"/>
        <v>105114</v>
      </c>
      <c r="J78" s="154">
        <f t="shared" si="675"/>
        <v>1378458</v>
      </c>
      <c r="K78" s="151">
        <f t="shared" ref="K78" si="781">IFERROR(J78/I78,"-")</f>
        <v>13.113933443689708</v>
      </c>
      <c r="L78" s="154">
        <f t="shared" si="693"/>
        <v>3.5718553189870046</v>
      </c>
      <c r="M78" s="154">
        <f t="shared" si="694"/>
        <v>78.518484692809707</v>
      </c>
      <c r="N78" s="154">
        <f t="shared" si="695"/>
        <v>157.0713035371121</v>
      </c>
      <c r="O78" s="154">
        <f t="shared" si="676"/>
        <v>105183</v>
      </c>
      <c r="P78" s="154">
        <f t="shared" si="676"/>
        <v>5846</v>
      </c>
      <c r="Q78" s="154">
        <f t="shared" si="676"/>
        <v>3671</v>
      </c>
      <c r="R78" s="154">
        <f t="shared" si="676"/>
        <v>49751</v>
      </c>
      <c r="S78" s="154">
        <f t="shared" si="676"/>
        <v>36000</v>
      </c>
      <c r="T78" s="154">
        <f t="shared" si="676"/>
        <v>2269</v>
      </c>
      <c r="U78" s="154">
        <f t="shared" si="676"/>
        <v>2601848</v>
      </c>
      <c r="V78" s="154">
        <f t="shared" ref="V78" si="782">IFERROR(U78/P78,"-")</f>
        <v>445.06465959630515</v>
      </c>
      <c r="W78" s="154">
        <f t="shared" si="696"/>
        <v>835.06602805336979</v>
      </c>
      <c r="X78" s="154">
        <f t="shared" si="677"/>
        <v>2296950</v>
      </c>
      <c r="Y78" s="154">
        <f t="shared" ref="Y78" si="783">IFERROR(X78/Q78,"-")</f>
        <v>625.70144374829749</v>
      </c>
      <c r="Z78" s="154">
        <f t="shared" si="697"/>
        <v>1215.5347316807408</v>
      </c>
      <c r="AA78" s="154">
        <f t="shared" si="678"/>
        <v>50557097</v>
      </c>
      <c r="AB78" s="154">
        <f t="shared" ref="AB78" si="784">IFERROR(AA78/R78,"-")</f>
        <v>1016.2026290928826</v>
      </c>
      <c r="AC78" s="154">
        <f t="shared" si="698"/>
        <v>1984.1912725372354</v>
      </c>
      <c r="AD78" s="154">
        <f t="shared" si="679"/>
        <v>142752068</v>
      </c>
      <c r="AE78" s="154">
        <f t="shared" ref="AE78" si="785">IFERROR(AD78/S78,"-")</f>
        <v>3965.335222222222</v>
      </c>
      <c r="AF78" s="154">
        <f t="shared" si="699"/>
        <v>9513.2345555555548</v>
      </c>
      <c r="AG78" s="154">
        <f t="shared" si="680"/>
        <v>11311060</v>
      </c>
      <c r="AH78" s="154">
        <f t="shared" ref="AH78" si="786">IFERROR(AG78/T78,"-")</f>
        <v>4985.0418686646099</v>
      </c>
      <c r="AI78" s="154">
        <f t="shared" si="700"/>
        <v>11512.371529308066</v>
      </c>
      <c r="AJ78" s="154">
        <f t="shared" si="681"/>
        <v>6042</v>
      </c>
      <c r="AK78" s="154">
        <f t="shared" si="681"/>
        <v>156</v>
      </c>
      <c r="AL78" s="154">
        <f t="shared" si="681"/>
        <v>572</v>
      </c>
      <c r="AM78" s="154">
        <f t="shared" si="681"/>
        <v>423</v>
      </c>
      <c r="AN78" s="154">
        <f t="shared" si="681"/>
        <v>501</v>
      </c>
      <c r="AO78" s="154">
        <f t="shared" si="681"/>
        <v>4813</v>
      </c>
      <c r="AP78" s="154">
        <f t="shared" si="681"/>
        <v>627</v>
      </c>
      <c r="AQ78" s="154">
        <f t="shared" si="681"/>
        <v>60241</v>
      </c>
      <c r="AR78" s="154">
        <f t="shared" si="681"/>
        <v>4435</v>
      </c>
      <c r="AS78" s="154">
        <f t="shared" si="681"/>
        <v>34465</v>
      </c>
      <c r="AT78" s="154">
        <f t="shared" si="682"/>
        <v>99141</v>
      </c>
      <c r="AU78" s="154">
        <f t="shared" si="682"/>
        <v>12902</v>
      </c>
      <c r="AV78" s="154">
        <f t="shared" si="682"/>
        <v>9665</v>
      </c>
      <c r="AW78" s="154">
        <f t="shared" si="682"/>
        <v>8082</v>
      </c>
      <c r="AX78" s="154">
        <f t="shared" si="682"/>
        <v>8217</v>
      </c>
      <c r="AY78" s="154">
        <f t="shared" si="682"/>
        <v>69927</v>
      </c>
      <c r="AZ78" s="154">
        <f t="shared" si="682"/>
        <v>56386</v>
      </c>
      <c r="BA78" s="154">
        <f t="shared" si="682"/>
        <v>56816</v>
      </c>
      <c r="BB78" s="154">
        <f t="shared" si="682"/>
        <v>38724</v>
      </c>
      <c r="BC78" s="154">
        <f t="shared" si="682"/>
        <v>3628</v>
      </c>
      <c r="BD78" s="154">
        <f t="shared" si="682"/>
        <v>2446</v>
      </c>
      <c r="BE78" s="151">
        <f t="shared" si="682"/>
        <v>400</v>
      </c>
      <c r="BF78" s="151">
        <f t="shared" si="682"/>
        <v>125792</v>
      </c>
      <c r="BG78" s="151">
        <f t="shared" ref="BG78" si="787">IFERROR(BF78/BE78,"-")</f>
        <v>314.48</v>
      </c>
      <c r="BH78" s="151">
        <f t="shared" si="701"/>
        <v>521.61749999999995</v>
      </c>
      <c r="BI78" s="151">
        <f t="shared" si="683"/>
        <v>4509</v>
      </c>
      <c r="BJ78" s="151">
        <f t="shared" si="683"/>
        <v>189549</v>
      </c>
      <c r="BK78" s="151">
        <f t="shared" ref="BK78" si="788">IFERROR(BJ78/BI78,"-")</f>
        <v>42.037924151696608</v>
      </c>
      <c r="BL78" s="151">
        <f t="shared" si="702"/>
        <v>88.964071856287418</v>
      </c>
      <c r="BM78" s="151">
        <f t="shared" si="684"/>
        <v>2208</v>
      </c>
      <c r="BN78" s="151">
        <f t="shared" si="684"/>
        <v>2151</v>
      </c>
      <c r="BO78" s="151">
        <f t="shared" si="684"/>
        <v>2893</v>
      </c>
      <c r="BP78" s="151">
        <f t="shared" si="684"/>
        <v>0</v>
      </c>
      <c r="BQ78" s="151">
        <f t="shared" si="684"/>
        <v>694</v>
      </c>
      <c r="BR78" s="151">
        <f t="shared" si="684"/>
        <v>6406829</v>
      </c>
      <c r="BS78" s="151">
        <f t="shared" ref="BS78" si="789">IFERROR(BR78/BN78,"-")</f>
        <v>2978.5350999535099</v>
      </c>
      <c r="BT78" s="151">
        <f t="shared" si="703"/>
        <v>5425.1445839144581</v>
      </c>
      <c r="BU78" s="151">
        <f t="shared" si="685"/>
        <v>17928938</v>
      </c>
      <c r="BV78" s="151">
        <f t="shared" ref="BV78" si="790">IFERROR(BU78/BO78,"-")</f>
        <v>6197.3515381956449</v>
      </c>
      <c r="BW78" s="151">
        <f t="shared" si="704"/>
        <v>12897.458693397857</v>
      </c>
      <c r="BX78" s="151">
        <f t="shared" si="686"/>
        <v>0</v>
      </c>
      <c r="BY78" s="151" t="str">
        <f t="shared" ref="BY78" si="791">IFERROR(BX78/BP78,"-")</f>
        <v>-</v>
      </c>
      <c r="BZ78" s="151" t="str">
        <f t="shared" si="705"/>
        <v>-</v>
      </c>
      <c r="CA78" s="151">
        <f t="shared" si="687"/>
        <v>6071911</v>
      </c>
      <c r="CB78" s="151">
        <f t="shared" ref="CB78" si="792">IFERROR(CA78/BQ78,"-")</f>
        <v>8749.1512968299703</v>
      </c>
      <c r="CC78" s="155">
        <f t="shared" si="706"/>
        <v>18875.740634005764</v>
      </c>
      <c r="CD78" s="155">
        <f t="shared" ref="CD78" si="793">MONTH(1&amp;C78)</f>
        <v>8</v>
      </c>
      <c r="CE78" s="227">
        <f t="shared" ref="CE78" si="794">LEFT($B78,4)+IF(CD78&lt;4,1,0)</f>
        <v>2018</v>
      </c>
      <c r="CF78" s="228">
        <f t="shared" ref="CF78" si="795">DATE(LEFT($B78,4)+IF(CD78&lt;4,1,0),CD78,1)</f>
        <v>43313</v>
      </c>
      <c r="CG78" s="229">
        <f t="shared" ref="CG78" si="796">DAY(DATE(LEFT($B78,4)+IF(CD78&lt;4,1,0),$CD78+1,1)-1)</f>
        <v>31</v>
      </c>
      <c r="CH78" s="155">
        <f t="shared" si="689"/>
        <v>375452</v>
      </c>
      <c r="CI78" s="155">
        <f t="shared" si="689"/>
        <v>8253392</v>
      </c>
      <c r="CJ78" s="155">
        <f t="shared" si="689"/>
        <v>16510393</v>
      </c>
      <c r="CK78" s="155">
        <f t="shared" si="689"/>
        <v>4881796</v>
      </c>
      <c r="CL78" s="155">
        <f t="shared" si="689"/>
        <v>4462228</v>
      </c>
      <c r="CM78" s="155">
        <f t="shared" si="689"/>
        <v>98715500</v>
      </c>
      <c r="CN78" s="155">
        <f t="shared" si="689"/>
        <v>342476444</v>
      </c>
      <c r="CO78" s="155">
        <f t="shared" si="689"/>
        <v>26121571</v>
      </c>
      <c r="CP78" s="155">
        <f t="shared" si="689"/>
        <v>208647</v>
      </c>
      <c r="CQ78" s="155">
        <f t="shared" si="689"/>
        <v>401139</v>
      </c>
      <c r="CR78" s="155">
        <f t="shared" si="689"/>
        <v>11669486</v>
      </c>
      <c r="CS78" s="155">
        <f t="shared" si="689"/>
        <v>37312348</v>
      </c>
      <c r="CT78" s="155">
        <f t="shared" si="689"/>
        <v>0</v>
      </c>
      <c r="CU78" s="155">
        <f t="shared" si="689"/>
        <v>13099764</v>
      </c>
      <c r="CV78" s="230"/>
      <c r="CW78" s="141"/>
      <c r="CX78" s="158"/>
      <c r="CY78" s="158"/>
      <c r="CZ78" s="158"/>
      <c r="DA78" s="158"/>
      <c r="DB78" s="158"/>
    </row>
    <row r="79" spans="1:106" x14ac:dyDescent="0.2">
      <c r="A79" s="152" t="str">
        <f t="shared" ref="A79" si="797">B79&amp;C79&amp;D79</f>
        <v>2018-19SEPTEMBERY58</v>
      </c>
      <c r="B79" s="114" t="str">
        <f t="shared" ref="B79" si="798">IF($C79="April",LEFT($B78,4)+1&amp;"-"&amp;RIGHT($B78,2)+1,$B78)</f>
        <v>2018-19</v>
      </c>
      <c r="C79" s="35" t="s">
        <v>708</v>
      </c>
      <c r="D79" s="153" t="str">
        <f t="shared" si="710"/>
        <v>Y58</v>
      </c>
      <c r="E79" s="153" t="str">
        <f t="shared" si="710"/>
        <v>South East</v>
      </c>
      <c r="F79" s="153" t="str">
        <f t="shared" si="735"/>
        <v>Y58</v>
      </c>
      <c r="H79" s="154">
        <f t="shared" si="675"/>
        <v>136710</v>
      </c>
      <c r="I79" s="154">
        <f t="shared" si="675"/>
        <v>104345</v>
      </c>
      <c r="J79" s="154">
        <f t="shared" si="675"/>
        <v>1290851</v>
      </c>
      <c r="K79" s="151">
        <f t="shared" ref="K79" si="799">IFERROR(J79/I79,"-")</f>
        <v>12.370990464325075</v>
      </c>
      <c r="L79" s="154">
        <f t="shared" ref="L79" si="800">IFERROR(CH79/I79,"-")</f>
        <v>3.5769993770664623</v>
      </c>
      <c r="M79" s="154">
        <f t="shared" ref="M79" si="801">IFERROR(CI79/I79,"-")</f>
        <v>69.940409219416352</v>
      </c>
      <c r="N79" s="154">
        <f t="shared" ref="N79" si="802">IFERROR(CJ79/I79,"-")</f>
        <v>152.12347884421871</v>
      </c>
      <c r="O79" s="154">
        <f t="shared" si="676"/>
        <v>103468</v>
      </c>
      <c r="P79" s="154">
        <f t="shared" si="676"/>
        <v>5926</v>
      </c>
      <c r="Q79" s="154">
        <f t="shared" si="676"/>
        <v>3674</v>
      </c>
      <c r="R79" s="154">
        <f t="shared" si="676"/>
        <v>50001</v>
      </c>
      <c r="S79" s="154">
        <f t="shared" si="676"/>
        <v>34744</v>
      </c>
      <c r="T79" s="154">
        <f t="shared" si="676"/>
        <v>1972</v>
      </c>
      <c r="U79" s="154">
        <f t="shared" si="676"/>
        <v>2678326</v>
      </c>
      <c r="V79" s="154">
        <f t="shared" ref="V79" si="803">IFERROR(U79/P79,"-")</f>
        <v>451.96186297671278</v>
      </c>
      <c r="W79" s="154">
        <f t="shared" ref="W79" si="804">IFERROR(CK79/P79,"-")</f>
        <v>832.20384745190688</v>
      </c>
      <c r="X79" s="154">
        <f t="shared" si="677"/>
        <v>2363263</v>
      </c>
      <c r="Y79" s="154">
        <f t="shared" ref="Y79" si="805">IFERROR(X79/Q79,"-")</f>
        <v>643.23979314099074</v>
      </c>
      <c r="Z79" s="154">
        <f t="shared" ref="Z79" si="806">IFERROR(CL79/Q79,"-")</f>
        <v>1213.4295046271095</v>
      </c>
      <c r="AA79" s="154">
        <f t="shared" si="678"/>
        <v>53903505</v>
      </c>
      <c r="AB79" s="154">
        <f t="shared" ref="AB79" si="807">IFERROR(AA79/R79,"-")</f>
        <v>1078.0485390292195</v>
      </c>
      <c r="AC79" s="154">
        <f t="shared" ref="AC79" si="808">IFERROR(CM79/R79,"-")</f>
        <v>2077.5066698666028</v>
      </c>
      <c r="AD79" s="154">
        <f t="shared" si="679"/>
        <v>145981538</v>
      </c>
      <c r="AE79" s="154">
        <f t="shared" ref="AE79" si="809">IFERROR(AD79/S79,"-")</f>
        <v>4201.6330301634816</v>
      </c>
      <c r="AF79" s="154">
        <f t="shared" ref="AF79" si="810">IFERROR(CN79/S79,"-")</f>
        <v>9651.2726801749941</v>
      </c>
      <c r="AG79" s="154">
        <f t="shared" si="680"/>
        <v>10715322</v>
      </c>
      <c r="AH79" s="154">
        <f t="shared" ref="AH79" si="811">IFERROR(AG79/T79,"-")</f>
        <v>5433.7332657200814</v>
      </c>
      <c r="AI79" s="154">
        <f t="shared" ref="AI79" si="812">IFERROR(CO79/T79,"-")</f>
        <v>12199.936612576064</v>
      </c>
      <c r="AJ79" s="154">
        <f t="shared" si="681"/>
        <v>5949</v>
      </c>
      <c r="AK79" s="154">
        <f t="shared" si="681"/>
        <v>100</v>
      </c>
      <c r="AL79" s="154">
        <f t="shared" si="681"/>
        <v>578</v>
      </c>
      <c r="AM79" s="154">
        <f t="shared" si="681"/>
        <v>400</v>
      </c>
      <c r="AN79" s="154">
        <f t="shared" si="681"/>
        <v>515</v>
      </c>
      <c r="AO79" s="154">
        <f t="shared" si="681"/>
        <v>4756</v>
      </c>
      <c r="AP79" s="154">
        <f t="shared" si="681"/>
        <v>597</v>
      </c>
      <c r="AQ79" s="154">
        <f t="shared" si="681"/>
        <v>58655</v>
      </c>
      <c r="AR79" s="154">
        <f t="shared" si="681"/>
        <v>4369</v>
      </c>
      <c r="AS79" s="154">
        <f t="shared" si="681"/>
        <v>34495</v>
      </c>
      <c r="AT79" s="154">
        <f t="shared" si="682"/>
        <v>97519</v>
      </c>
      <c r="AU79" s="154">
        <f t="shared" si="682"/>
        <v>12988</v>
      </c>
      <c r="AV79" s="154">
        <f t="shared" si="682"/>
        <v>9869</v>
      </c>
      <c r="AW79" s="154">
        <f t="shared" si="682"/>
        <v>8171</v>
      </c>
      <c r="AX79" s="154">
        <f t="shared" si="682"/>
        <v>8446</v>
      </c>
      <c r="AY79" s="154">
        <f t="shared" si="682"/>
        <v>70207</v>
      </c>
      <c r="AZ79" s="154">
        <f t="shared" si="682"/>
        <v>56433</v>
      </c>
      <c r="BA79" s="154">
        <f t="shared" si="682"/>
        <v>55305</v>
      </c>
      <c r="BB79" s="154">
        <f t="shared" si="682"/>
        <v>37536</v>
      </c>
      <c r="BC79" s="154">
        <f t="shared" si="682"/>
        <v>3074</v>
      </c>
      <c r="BD79" s="154">
        <f t="shared" si="682"/>
        <v>2075</v>
      </c>
      <c r="BE79" s="151">
        <f t="shared" si="682"/>
        <v>409</v>
      </c>
      <c r="BF79" s="151">
        <f t="shared" si="682"/>
        <v>133963</v>
      </c>
      <c r="BG79" s="151">
        <f t="shared" ref="BG79" si="813">IFERROR(BF79/BE79,"-")</f>
        <v>327.53789731051347</v>
      </c>
      <c r="BH79" s="151">
        <f t="shared" ref="BH79" si="814">IFERROR(CP79/BE79,"-")</f>
        <v>528.7872860635697</v>
      </c>
      <c r="BI79" s="151">
        <f t="shared" si="683"/>
        <v>4569</v>
      </c>
      <c r="BJ79" s="151">
        <f t="shared" si="683"/>
        <v>185899</v>
      </c>
      <c r="BK79" s="151">
        <f t="shared" ref="BK79" si="815">IFERROR(BJ79/BI79,"-")</f>
        <v>40.687021230028449</v>
      </c>
      <c r="BL79" s="151">
        <f t="shared" ref="BL79" si="816">IFERROR(CQ79/BI79,"-")</f>
        <v>85.768658349748307</v>
      </c>
      <c r="BM79" s="151">
        <f t="shared" si="684"/>
        <v>1974</v>
      </c>
      <c r="BN79" s="151">
        <f t="shared" si="684"/>
        <v>2096</v>
      </c>
      <c r="BO79" s="151">
        <f t="shared" si="684"/>
        <v>2601</v>
      </c>
      <c r="BP79" s="151">
        <f t="shared" si="684"/>
        <v>0</v>
      </c>
      <c r="BQ79" s="151">
        <f t="shared" si="684"/>
        <v>606</v>
      </c>
      <c r="BR79" s="151">
        <f t="shared" si="684"/>
        <v>6372192</v>
      </c>
      <c r="BS79" s="151">
        <f t="shared" ref="BS79" si="817">IFERROR(BR79/BN79,"-")</f>
        <v>3040.1679389312976</v>
      </c>
      <c r="BT79" s="151">
        <f t="shared" ref="BT79" si="818">IFERROR(CR79/BN79,"-")</f>
        <v>5640.3101145038172</v>
      </c>
      <c r="BU79" s="151">
        <f t="shared" si="685"/>
        <v>17872381</v>
      </c>
      <c r="BV79" s="151">
        <f t="shared" ref="BV79" si="819">IFERROR(BU79/BO79,"-")</f>
        <v>6871.3498654363702</v>
      </c>
      <c r="BW79" s="151">
        <f t="shared" ref="BW79" si="820">IFERROR(CS79/BO79,"-")</f>
        <v>13507.830065359478</v>
      </c>
      <c r="BX79" s="151">
        <f t="shared" si="686"/>
        <v>0</v>
      </c>
      <c r="BY79" s="151" t="str">
        <f t="shared" ref="BY79" si="821">IFERROR(BX79/BP79,"-")</f>
        <v>-</v>
      </c>
      <c r="BZ79" s="151" t="str">
        <f t="shared" ref="BZ79" si="822">IFERROR(CT79/BP79,"-")</f>
        <v>-</v>
      </c>
      <c r="CA79" s="151">
        <f t="shared" si="687"/>
        <v>5859867</v>
      </c>
      <c r="CB79" s="151">
        <f t="shared" ref="CB79" si="823">IFERROR(CA79/BQ79,"-")</f>
        <v>9669.7475247524744</v>
      </c>
      <c r="CC79" s="155">
        <f t="shared" ref="CC79" si="824">IFERROR(CU79/BQ79,"-")</f>
        <v>20312.069306930694</v>
      </c>
      <c r="CD79" s="155">
        <f t="shared" ref="CD79" si="825">MONTH(1&amp;C79)</f>
        <v>9</v>
      </c>
      <c r="CE79" s="227">
        <f t="shared" ref="CE79" si="826">LEFT($B79,4)+IF(CD79&lt;4,1,0)</f>
        <v>2018</v>
      </c>
      <c r="CF79" s="228">
        <f t="shared" ref="CF79" si="827">DATE(LEFT($B79,4)+IF(CD79&lt;4,1,0),CD79,1)</f>
        <v>43344</v>
      </c>
      <c r="CG79" s="229">
        <f t="shared" ref="CG79" si="828">DAY(DATE(LEFT($B79,4)+IF(CD79&lt;4,1,0),$CD79+1,1)-1)</f>
        <v>30</v>
      </c>
      <c r="CH79" s="155">
        <f t="shared" si="689"/>
        <v>373242</v>
      </c>
      <c r="CI79" s="155">
        <f t="shared" si="689"/>
        <v>7297932</v>
      </c>
      <c r="CJ79" s="155">
        <f t="shared" si="689"/>
        <v>15873324.4</v>
      </c>
      <c r="CK79" s="155">
        <f t="shared" si="689"/>
        <v>4931640</v>
      </c>
      <c r="CL79" s="155">
        <f t="shared" si="689"/>
        <v>4458140</v>
      </c>
      <c r="CM79" s="155">
        <f t="shared" si="689"/>
        <v>103877411</v>
      </c>
      <c r="CN79" s="155">
        <f t="shared" si="689"/>
        <v>335323818</v>
      </c>
      <c r="CO79" s="155">
        <f t="shared" si="689"/>
        <v>24058275</v>
      </c>
      <c r="CP79" s="155">
        <f t="shared" si="689"/>
        <v>216274</v>
      </c>
      <c r="CQ79" s="155">
        <f t="shared" si="689"/>
        <v>391877</v>
      </c>
      <c r="CR79" s="155">
        <f t="shared" si="689"/>
        <v>11822090</v>
      </c>
      <c r="CS79" s="155">
        <f t="shared" si="689"/>
        <v>35133866</v>
      </c>
      <c r="CT79" s="155">
        <f t="shared" si="689"/>
        <v>0</v>
      </c>
      <c r="CU79" s="155">
        <f t="shared" si="689"/>
        <v>12309114</v>
      </c>
      <c r="CV79" s="230"/>
      <c r="CW79" s="141"/>
      <c r="CX79" s="158"/>
      <c r="CY79" s="158"/>
      <c r="CZ79" s="158"/>
      <c r="DA79" s="158"/>
      <c r="DB79" s="158"/>
    </row>
    <row r="80" spans="1:106" x14ac:dyDescent="0.2">
      <c r="A80" s="137"/>
      <c r="H80" s="154"/>
      <c r="I80" s="154"/>
      <c r="J80" s="154"/>
      <c r="K80" s="151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/>
      <c r="CA80" s="151"/>
      <c r="CB80" s="151"/>
      <c r="CC80" s="155"/>
      <c r="CD80" s="155"/>
      <c r="CE80" s="231"/>
      <c r="CF80" s="231"/>
      <c r="CG80" s="232"/>
      <c r="CH80" s="233"/>
      <c r="CI80" s="233"/>
      <c r="CJ80" s="233"/>
      <c r="CK80" s="233"/>
      <c r="CL80" s="233"/>
      <c r="CX80" s="158"/>
      <c r="CY80" s="158"/>
      <c r="CZ80" s="158"/>
      <c r="DA80" s="158"/>
      <c r="DB80" s="158"/>
    </row>
    <row r="81" spans="1:107" x14ac:dyDescent="0.2">
      <c r="A81" s="175" t="str">
        <f>B81&amp;C81&amp;D81</f>
        <v>2017-18AUGUSTY59</v>
      </c>
      <c r="B81" s="165" t="s">
        <v>681</v>
      </c>
      <c r="C81" s="166" t="s">
        <v>682</v>
      </c>
      <c r="D81" s="166" t="s">
        <v>842</v>
      </c>
      <c r="E81" s="166" t="s">
        <v>840</v>
      </c>
      <c r="F81" s="176" t="str">
        <f t="shared" si="180"/>
        <v>Y59</v>
      </c>
      <c r="G81" s="166"/>
      <c r="H81" s="171">
        <f t="shared" ref="H81:J94" si="829">SUMIFS(H$97:H$10050,$B$97:$B$10050,$B81,$C$97:$C$10050,$C81,$D$97:$D$10050,$D81)</f>
        <v>0</v>
      </c>
      <c r="I81" s="171">
        <f t="shared" si="829"/>
        <v>0</v>
      </c>
      <c r="J81" s="171">
        <f t="shared" si="829"/>
        <v>0</v>
      </c>
      <c r="K81" s="172" t="str">
        <f>IFERROR(J81/I81,"-")</f>
        <v>-</v>
      </c>
      <c r="L81" s="171" t="str">
        <f>IFERROR(CH81/I81,"-")</f>
        <v>-</v>
      </c>
      <c r="M81" s="171" t="str">
        <f>IFERROR(CI81/I81,"-")</f>
        <v>-</v>
      </c>
      <c r="N81" s="171" t="str">
        <f>IFERROR(CJ81/I81,"-")</f>
        <v>-</v>
      </c>
      <c r="O81" s="171">
        <f t="shared" ref="O81:U94" si="830">SUMIFS(O$97:O$10050,$B$97:$B$10050,$B81,$C$97:$C$10050,$C81,$D$97:$D$10050,$D81)</f>
        <v>0</v>
      </c>
      <c r="P81" s="171">
        <f t="shared" si="830"/>
        <v>0</v>
      </c>
      <c r="Q81" s="171">
        <f t="shared" si="830"/>
        <v>0</v>
      </c>
      <c r="R81" s="171">
        <f t="shared" si="830"/>
        <v>0</v>
      </c>
      <c r="S81" s="171">
        <f t="shared" si="830"/>
        <v>0</v>
      </c>
      <c r="T81" s="171">
        <f t="shared" si="830"/>
        <v>0</v>
      </c>
      <c r="U81" s="171">
        <f t="shared" si="830"/>
        <v>0</v>
      </c>
      <c r="V81" s="171" t="str">
        <f t="shared" ref="V81:V89" si="831">IFERROR(U81/P81,"-")</f>
        <v>-</v>
      </c>
      <c r="W81" s="171" t="str">
        <f>IFERROR(CK81/P81,"-")</f>
        <v>-</v>
      </c>
      <c r="X81" s="171">
        <f t="shared" ref="X81:X94" si="832">SUMIFS(X$97:X$10050,$B$97:$B$10050,$B81,$C$97:$C$10050,$C81,$D$97:$D$10050,$D81)</f>
        <v>0</v>
      </c>
      <c r="Y81" s="171" t="str">
        <f t="shared" ref="Y81:Y89" si="833">IFERROR(X81/Q81,"-")</f>
        <v>-</v>
      </c>
      <c r="Z81" s="171" t="str">
        <f>IFERROR(CL81/Q81,"-")</f>
        <v>-</v>
      </c>
      <c r="AA81" s="171">
        <f t="shared" ref="AA81:AA94" si="834">SUMIFS(AA$97:AA$10050,$B$97:$B$10050,$B81,$C$97:$C$10050,$C81,$D$97:$D$10050,$D81)</f>
        <v>0</v>
      </c>
      <c r="AB81" s="171" t="str">
        <f t="shared" ref="AB81:AB89" si="835">IFERROR(AA81/R81,"-")</f>
        <v>-</v>
      </c>
      <c r="AC81" s="171" t="str">
        <f>IFERROR(CM81/R81,"-")</f>
        <v>-</v>
      </c>
      <c r="AD81" s="171">
        <f t="shared" ref="AD81:AD94" si="836">SUMIFS(AD$97:AD$10050,$B$97:$B$10050,$B81,$C$97:$C$10050,$C81,$D$97:$D$10050,$D81)</f>
        <v>0</v>
      </c>
      <c r="AE81" s="171" t="str">
        <f t="shared" ref="AE81:AE89" si="837">IFERROR(AD81/S81,"-")</f>
        <v>-</v>
      </c>
      <c r="AF81" s="171" t="str">
        <f>IFERROR(CN81/S81,"-")</f>
        <v>-</v>
      </c>
      <c r="AG81" s="171">
        <f t="shared" ref="AG81:AG94" si="838">SUMIFS(AG$97:AG$10050,$B$97:$B$10050,$B81,$C$97:$C$10050,$C81,$D$97:$D$10050,$D81)</f>
        <v>0</v>
      </c>
      <c r="AH81" s="171" t="str">
        <f t="shared" ref="AH81:AH89" si="839">IFERROR(AG81/T81,"-")</f>
        <v>-</v>
      </c>
      <c r="AI81" s="171" t="str">
        <f>IFERROR(CO81/T81,"-")</f>
        <v>-</v>
      </c>
      <c r="AJ81" s="171">
        <f t="shared" ref="AJ81:AS94" si="840">SUMIFS(AJ$97:AJ$10050,$B$97:$B$10050,$B81,$C$97:$C$10050,$C81,$D$97:$D$10050,$D81)</f>
        <v>0</v>
      </c>
      <c r="AK81" s="171">
        <f t="shared" si="840"/>
        <v>0</v>
      </c>
      <c r="AL81" s="171">
        <f t="shared" si="840"/>
        <v>0</v>
      </c>
      <c r="AM81" s="171">
        <f t="shared" si="840"/>
        <v>0</v>
      </c>
      <c r="AN81" s="171">
        <f t="shared" si="840"/>
        <v>0</v>
      </c>
      <c r="AO81" s="171">
        <f t="shared" si="840"/>
        <v>0</v>
      </c>
      <c r="AP81" s="171">
        <f t="shared" si="840"/>
        <v>0</v>
      </c>
      <c r="AQ81" s="171">
        <f t="shared" si="840"/>
        <v>0</v>
      </c>
      <c r="AR81" s="171">
        <f t="shared" si="840"/>
        <v>0</v>
      </c>
      <c r="AS81" s="171">
        <f t="shared" si="840"/>
        <v>0</v>
      </c>
      <c r="AT81" s="171">
        <f t="shared" ref="AT81:BF94" si="841">SUMIFS(AT$97:AT$10050,$B$97:$B$10050,$B81,$C$97:$C$10050,$C81,$D$97:$D$10050,$D81)</f>
        <v>0</v>
      </c>
      <c r="AU81" s="172">
        <f t="shared" si="841"/>
        <v>0</v>
      </c>
      <c r="AV81" s="172">
        <f t="shared" si="841"/>
        <v>0</v>
      </c>
      <c r="AW81" s="172">
        <f t="shared" si="841"/>
        <v>0</v>
      </c>
      <c r="AX81" s="172">
        <f t="shared" si="841"/>
        <v>0</v>
      </c>
      <c r="AY81" s="172">
        <f t="shared" si="841"/>
        <v>0</v>
      </c>
      <c r="AZ81" s="172">
        <f t="shared" si="841"/>
        <v>0</v>
      </c>
      <c r="BA81" s="172">
        <f t="shared" si="841"/>
        <v>0</v>
      </c>
      <c r="BB81" s="172">
        <f t="shared" si="841"/>
        <v>0</v>
      </c>
      <c r="BC81" s="172">
        <f t="shared" si="841"/>
        <v>0</v>
      </c>
      <c r="BD81" s="172">
        <f t="shared" si="841"/>
        <v>0</v>
      </c>
      <c r="BE81" s="172">
        <f t="shared" si="841"/>
        <v>0</v>
      </c>
      <c r="BF81" s="172">
        <f t="shared" si="841"/>
        <v>0</v>
      </c>
      <c r="BG81" s="172" t="str">
        <f t="shared" ref="BG81:BG89" si="842">IFERROR(BF81/BE81,"-")</f>
        <v>-</v>
      </c>
      <c r="BH81" s="172" t="str">
        <f>IFERROR(CP81/BE81,"-")</f>
        <v>-</v>
      </c>
      <c r="BI81" s="172">
        <f t="shared" ref="BI81:BJ94" si="843">SUMIFS(BI$97:BI$10050,$B$97:$B$10050,$B81,$C$97:$C$10050,$C81,$D$97:$D$10050,$D81)</f>
        <v>0</v>
      </c>
      <c r="BJ81" s="172">
        <f t="shared" si="843"/>
        <v>0</v>
      </c>
      <c r="BK81" s="172" t="str">
        <f t="shared" ref="BK81:BK89" si="844">IFERROR(BJ81/BI81,"-")</f>
        <v>-</v>
      </c>
      <c r="BL81" s="172" t="str">
        <f>IFERROR(CQ81/BI81,"-")</f>
        <v>-</v>
      </c>
      <c r="BM81" s="172">
        <f t="shared" ref="BM81:BR94" si="845">SUMIFS(BM$97:BM$10050,$B$97:$B$10050,$B81,$C$97:$C$10050,$C81,$D$97:$D$10050,$D81)</f>
        <v>0</v>
      </c>
      <c r="BN81" s="172">
        <f t="shared" si="845"/>
        <v>0</v>
      </c>
      <c r="BO81" s="172">
        <f t="shared" si="845"/>
        <v>0</v>
      </c>
      <c r="BP81" s="172">
        <f t="shared" si="845"/>
        <v>0</v>
      </c>
      <c r="BQ81" s="172">
        <f t="shared" si="845"/>
        <v>0</v>
      </c>
      <c r="BR81" s="172">
        <f t="shared" si="845"/>
        <v>0</v>
      </c>
      <c r="BS81" s="172" t="str">
        <f t="shared" ref="BS81:BS89" si="846">IFERROR(BR81/BN81,"-")</f>
        <v>-</v>
      </c>
      <c r="BT81" s="172" t="str">
        <f>IFERROR(CR81/BN81,"-")</f>
        <v>-</v>
      </c>
      <c r="BU81" s="172">
        <f t="shared" ref="BU81:BU94" si="847">SUMIFS(BU$97:BU$10050,$B$97:$B$10050,$B81,$C$97:$C$10050,$C81,$D$97:$D$10050,$D81)</f>
        <v>0</v>
      </c>
      <c r="BV81" s="172" t="str">
        <f t="shared" ref="BV81:BV89" si="848">IFERROR(BU81/BO81,"-")</f>
        <v>-</v>
      </c>
      <c r="BW81" s="172" t="str">
        <f>IFERROR(CS81/BO81,"-")</f>
        <v>-</v>
      </c>
      <c r="BX81" s="172">
        <f t="shared" ref="BX81:BX94" si="849">SUMIFS(BX$97:BX$10050,$B$97:$B$10050,$B81,$C$97:$C$10050,$C81,$D$97:$D$10050,$D81)</f>
        <v>0</v>
      </c>
      <c r="BY81" s="172" t="str">
        <f t="shared" ref="BY81:BY89" si="850">IFERROR(BX81/BP81,"-")</f>
        <v>-</v>
      </c>
      <c r="BZ81" s="172" t="str">
        <f>IFERROR(CT81/BP81,"-")</f>
        <v>-</v>
      </c>
      <c r="CA81" s="172">
        <f t="shared" ref="CA81:CA94" si="851">SUMIFS(CA$97:CA$10050,$B$97:$B$10050,$B81,$C$97:$C$10050,$C81,$D$97:$D$10050,$D81)</f>
        <v>0</v>
      </c>
      <c r="CB81" s="172" t="str">
        <f t="shared" ref="CB81:CB89" si="852">IFERROR(CA81/BQ81,"-")</f>
        <v>-</v>
      </c>
      <c r="CC81" s="173" t="str">
        <f>IFERROR(CU81/BQ81,"-")</f>
        <v>-</v>
      </c>
      <c r="CD81" s="173">
        <f t="shared" ref="CD81:CD89" si="853">MONTH(1&amp;C81)</f>
        <v>8</v>
      </c>
      <c r="CE81" s="227">
        <f>LEFT($B81,4)+IF(CD81&lt;4,1,0)</f>
        <v>2017</v>
      </c>
      <c r="CF81" s="228">
        <f>DATE($CE81,$CD81,1)</f>
        <v>42948</v>
      </c>
      <c r="CG81" s="229">
        <f>DAY(DATE($CE81,$CD81+1,1)-1)</f>
        <v>31</v>
      </c>
      <c r="CH81" s="234">
        <f t="shared" ref="CH81:CU94" si="854">SUMIFS(CH$97:CH$10050,$B$97:$B$10050,$B81,$C$97:$C$10050,$C81,$D$97:$D$10050,$D81)</f>
        <v>0</v>
      </c>
      <c r="CI81" s="234">
        <f t="shared" si="854"/>
        <v>0</v>
      </c>
      <c r="CJ81" s="234">
        <f t="shared" si="854"/>
        <v>0</v>
      </c>
      <c r="CK81" s="234">
        <f t="shared" si="854"/>
        <v>0</v>
      </c>
      <c r="CL81" s="234">
        <f t="shared" si="854"/>
        <v>0</v>
      </c>
      <c r="CM81" s="173">
        <f t="shared" si="854"/>
        <v>0</v>
      </c>
      <c r="CN81" s="173">
        <f t="shared" si="854"/>
        <v>0</v>
      </c>
      <c r="CO81" s="173">
        <f t="shared" si="854"/>
        <v>0</v>
      </c>
      <c r="CP81" s="173">
        <f t="shared" si="854"/>
        <v>0</v>
      </c>
      <c r="CQ81" s="173">
        <f t="shared" si="854"/>
        <v>0</v>
      </c>
      <c r="CR81" s="173">
        <f t="shared" si="854"/>
        <v>0</v>
      </c>
      <c r="CS81" s="173">
        <f t="shared" si="854"/>
        <v>0</v>
      </c>
      <c r="CT81" s="173">
        <f t="shared" si="854"/>
        <v>0</v>
      </c>
      <c r="CU81" s="173">
        <f t="shared" si="854"/>
        <v>0</v>
      </c>
      <c r="CV81" s="230"/>
      <c r="CW81" s="141"/>
      <c r="CX81" s="158"/>
      <c r="CY81" s="158"/>
      <c r="CZ81" s="158"/>
      <c r="DA81" s="158"/>
      <c r="DB81" s="158"/>
    </row>
    <row r="82" spans="1:107" x14ac:dyDescent="0.2">
      <c r="A82" s="152" t="str">
        <f t="shared" ref="A82:A89" si="855">B82&amp;C82&amp;D82</f>
        <v>2017-18SEPTEMBERY59</v>
      </c>
      <c r="B82" s="114" t="str">
        <f t="shared" ref="B82:B93" si="856">IF($C82="April",LEFT($B81,4)+1&amp;"-"&amp;RIGHT($B81,2)+1,$B81)</f>
        <v>2017-18</v>
      </c>
      <c r="C82" s="35" t="s">
        <v>708</v>
      </c>
      <c r="D82" s="153" t="str">
        <f>D81</f>
        <v>Y59</v>
      </c>
      <c r="E82" s="153" t="str">
        <f>E81</f>
        <v>South West</v>
      </c>
      <c r="F82" s="153" t="str">
        <f t="shared" si="180"/>
        <v>Y59</v>
      </c>
      <c r="H82" s="154">
        <f t="shared" si="829"/>
        <v>0</v>
      </c>
      <c r="I82" s="154">
        <f t="shared" si="829"/>
        <v>0</v>
      </c>
      <c r="J82" s="154">
        <f t="shared" si="829"/>
        <v>0</v>
      </c>
      <c r="K82" s="151" t="str">
        <f t="shared" ref="K82:K89" si="857">IFERROR(J82/I82,"-")</f>
        <v>-</v>
      </c>
      <c r="L82" s="154" t="str">
        <f t="shared" ref="L82:L93" si="858">IFERROR(CH82/I82,"-")</f>
        <v>-</v>
      </c>
      <c r="M82" s="154" t="str">
        <f t="shared" ref="M82:M93" si="859">IFERROR(CI82/I82,"-")</f>
        <v>-</v>
      </c>
      <c r="N82" s="154" t="str">
        <f t="shared" ref="N82:N93" si="860">IFERROR(CJ82/I82,"-")</f>
        <v>-</v>
      </c>
      <c r="O82" s="154">
        <f t="shared" si="830"/>
        <v>0</v>
      </c>
      <c r="P82" s="154">
        <f t="shared" si="830"/>
        <v>0</v>
      </c>
      <c r="Q82" s="154">
        <f t="shared" si="830"/>
        <v>0</v>
      </c>
      <c r="R82" s="154">
        <f t="shared" si="830"/>
        <v>0</v>
      </c>
      <c r="S82" s="154">
        <f t="shared" si="830"/>
        <v>0</v>
      </c>
      <c r="T82" s="154">
        <f t="shared" si="830"/>
        <v>0</v>
      </c>
      <c r="U82" s="154">
        <f t="shared" si="830"/>
        <v>0</v>
      </c>
      <c r="V82" s="154" t="str">
        <f t="shared" si="831"/>
        <v>-</v>
      </c>
      <c r="W82" s="154" t="str">
        <f t="shared" ref="W82:W93" si="861">IFERROR(CK82/P82,"-")</f>
        <v>-</v>
      </c>
      <c r="X82" s="154">
        <f t="shared" si="832"/>
        <v>0</v>
      </c>
      <c r="Y82" s="154" t="str">
        <f t="shared" si="833"/>
        <v>-</v>
      </c>
      <c r="Z82" s="154" t="str">
        <f t="shared" ref="Z82:Z93" si="862">IFERROR(CL82/Q82,"-")</f>
        <v>-</v>
      </c>
      <c r="AA82" s="154">
        <f t="shared" si="834"/>
        <v>0</v>
      </c>
      <c r="AB82" s="154" t="str">
        <f t="shared" si="835"/>
        <v>-</v>
      </c>
      <c r="AC82" s="154" t="str">
        <f t="shared" ref="AC82:AC93" si="863">IFERROR(CM82/R82,"-")</f>
        <v>-</v>
      </c>
      <c r="AD82" s="154">
        <f t="shared" si="836"/>
        <v>0</v>
      </c>
      <c r="AE82" s="154" t="str">
        <f t="shared" si="837"/>
        <v>-</v>
      </c>
      <c r="AF82" s="154" t="str">
        <f t="shared" ref="AF82:AF93" si="864">IFERROR(CN82/S82,"-")</f>
        <v>-</v>
      </c>
      <c r="AG82" s="154">
        <f t="shared" si="838"/>
        <v>0</v>
      </c>
      <c r="AH82" s="154" t="str">
        <f t="shared" si="839"/>
        <v>-</v>
      </c>
      <c r="AI82" s="154" t="str">
        <f t="shared" ref="AI82:AI93" si="865">IFERROR(CO82/T82,"-")</f>
        <v>-</v>
      </c>
      <c r="AJ82" s="154">
        <f t="shared" si="840"/>
        <v>0</v>
      </c>
      <c r="AK82" s="154">
        <f t="shared" si="840"/>
        <v>0</v>
      </c>
      <c r="AL82" s="154">
        <f t="shared" si="840"/>
        <v>0</v>
      </c>
      <c r="AM82" s="154">
        <f t="shared" si="840"/>
        <v>0</v>
      </c>
      <c r="AN82" s="154">
        <f t="shared" si="840"/>
        <v>0</v>
      </c>
      <c r="AO82" s="154">
        <f t="shared" si="840"/>
        <v>0</v>
      </c>
      <c r="AP82" s="154">
        <f t="shared" si="840"/>
        <v>0</v>
      </c>
      <c r="AQ82" s="154">
        <f t="shared" si="840"/>
        <v>0</v>
      </c>
      <c r="AR82" s="154">
        <f t="shared" si="840"/>
        <v>0</v>
      </c>
      <c r="AS82" s="154">
        <f t="shared" si="840"/>
        <v>0</v>
      </c>
      <c r="AT82" s="154">
        <f t="shared" si="841"/>
        <v>0</v>
      </c>
      <c r="AU82" s="151">
        <f t="shared" si="841"/>
        <v>0</v>
      </c>
      <c r="AV82" s="151">
        <f t="shared" si="841"/>
        <v>0</v>
      </c>
      <c r="AW82" s="151">
        <f t="shared" si="841"/>
        <v>0</v>
      </c>
      <c r="AX82" s="151">
        <f t="shared" si="841"/>
        <v>0</v>
      </c>
      <c r="AY82" s="151">
        <f t="shared" si="841"/>
        <v>0</v>
      </c>
      <c r="AZ82" s="151">
        <f t="shared" si="841"/>
        <v>0</v>
      </c>
      <c r="BA82" s="151">
        <f t="shared" si="841"/>
        <v>0</v>
      </c>
      <c r="BB82" s="151">
        <f t="shared" si="841"/>
        <v>0</v>
      </c>
      <c r="BC82" s="151">
        <f t="shared" si="841"/>
        <v>0</v>
      </c>
      <c r="BD82" s="151">
        <f t="shared" si="841"/>
        <v>0</v>
      </c>
      <c r="BE82" s="151">
        <f t="shared" si="841"/>
        <v>0</v>
      </c>
      <c r="BF82" s="151">
        <f t="shared" si="841"/>
        <v>0</v>
      </c>
      <c r="BG82" s="151" t="str">
        <f t="shared" si="842"/>
        <v>-</v>
      </c>
      <c r="BH82" s="151" t="str">
        <f t="shared" ref="BH82:BH93" si="866">IFERROR(CP82/BE82,"-")</f>
        <v>-</v>
      </c>
      <c r="BI82" s="151">
        <f t="shared" si="843"/>
        <v>0</v>
      </c>
      <c r="BJ82" s="151">
        <f t="shared" si="843"/>
        <v>0</v>
      </c>
      <c r="BK82" s="151" t="str">
        <f t="shared" si="844"/>
        <v>-</v>
      </c>
      <c r="BL82" s="151" t="str">
        <f t="shared" ref="BL82:BL93" si="867">IFERROR(CQ82/BI82,"-")</f>
        <v>-</v>
      </c>
      <c r="BM82" s="151">
        <f t="shared" si="845"/>
        <v>0</v>
      </c>
      <c r="BN82" s="151">
        <f t="shared" si="845"/>
        <v>0</v>
      </c>
      <c r="BO82" s="151">
        <f t="shared" si="845"/>
        <v>0</v>
      </c>
      <c r="BP82" s="151">
        <f t="shared" si="845"/>
        <v>0</v>
      </c>
      <c r="BQ82" s="151">
        <f t="shared" si="845"/>
        <v>0</v>
      </c>
      <c r="BR82" s="151">
        <f t="shared" si="845"/>
        <v>0</v>
      </c>
      <c r="BS82" s="151" t="str">
        <f t="shared" si="846"/>
        <v>-</v>
      </c>
      <c r="BT82" s="151" t="str">
        <f t="shared" ref="BT82:BT93" si="868">IFERROR(CR82/BN82,"-")</f>
        <v>-</v>
      </c>
      <c r="BU82" s="151">
        <f t="shared" si="847"/>
        <v>0</v>
      </c>
      <c r="BV82" s="151" t="str">
        <f t="shared" si="848"/>
        <v>-</v>
      </c>
      <c r="BW82" s="151" t="str">
        <f t="shared" ref="BW82:BW93" si="869">IFERROR(CS82/BO82,"-")</f>
        <v>-</v>
      </c>
      <c r="BX82" s="151">
        <f t="shared" si="849"/>
        <v>0</v>
      </c>
      <c r="BY82" s="151" t="str">
        <f t="shared" si="850"/>
        <v>-</v>
      </c>
      <c r="BZ82" s="151" t="str">
        <f t="shared" ref="BZ82:BZ93" si="870">IFERROR(CT82/BP82,"-")</f>
        <v>-</v>
      </c>
      <c r="CA82" s="151">
        <f t="shared" si="851"/>
        <v>0</v>
      </c>
      <c r="CB82" s="151" t="str">
        <f t="shared" si="852"/>
        <v>-</v>
      </c>
      <c r="CC82" s="155" t="str">
        <f t="shared" ref="CC82:CC93" si="871">IFERROR(CU82/BQ82,"-")</f>
        <v>-</v>
      </c>
      <c r="CD82" s="155">
        <f t="shared" si="853"/>
        <v>9</v>
      </c>
      <c r="CE82" s="227">
        <f t="shared" ref="CE82:CE91" si="872">LEFT($B82,4)+IF(CD82&lt;4,1,0)</f>
        <v>2017</v>
      </c>
      <c r="CF82" s="228">
        <f t="shared" ref="CF82:CF91" si="873">DATE(LEFT($B82,4)+IF(CD82&lt;4,1,0),CD82,1)</f>
        <v>42979</v>
      </c>
      <c r="CG82" s="229">
        <f t="shared" ref="CG82:CG91" si="874">DAY(DATE(LEFT($B82,4)+IF(CD82&lt;4,1,0),$CD82+1,1)-1)</f>
        <v>30</v>
      </c>
      <c r="CH82" s="155">
        <f t="shared" si="854"/>
        <v>0</v>
      </c>
      <c r="CI82" s="155">
        <f t="shared" si="854"/>
        <v>0</v>
      </c>
      <c r="CJ82" s="155">
        <f t="shared" si="854"/>
        <v>0</v>
      </c>
      <c r="CK82" s="155">
        <f t="shared" si="854"/>
        <v>0</v>
      </c>
      <c r="CL82" s="155">
        <f t="shared" si="854"/>
        <v>0</v>
      </c>
      <c r="CM82" s="155">
        <f t="shared" si="854"/>
        <v>0</v>
      </c>
      <c r="CN82" s="155">
        <f t="shared" si="854"/>
        <v>0</v>
      </c>
      <c r="CO82" s="155">
        <f t="shared" si="854"/>
        <v>0</v>
      </c>
      <c r="CP82" s="155">
        <f t="shared" si="854"/>
        <v>0</v>
      </c>
      <c r="CQ82" s="155">
        <f t="shared" si="854"/>
        <v>0</v>
      </c>
      <c r="CR82" s="155">
        <f t="shared" si="854"/>
        <v>0</v>
      </c>
      <c r="CS82" s="155">
        <f t="shared" si="854"/>
        <v>0</v>
      </c>
      <c r="CT82" s="155">
        <f t="shared" si="854"/>
        <v>0</v>
      </c>
      <c r="CU82" s="155">
        <f t="shared" si="854"/>
        <v>0</v>
      </c>
      <c r="CV82" s="230"/>
      <c r="CW82" s="141"/>
      <c r="CX82" s="158"/>
      <c r="CY82" s="158"/>
      <c r="CZ82" s="158"/>
      <c r="DA82" s="158"/>
      <c r="DB82" s="158"/>
    </row>
    <row r="83" spans="1:107" x14ac:dyDescent="0.2">
      <c r="A83" s="152" t="str">
        <f t="shared" si="855"/>
        <v>2017-18OCTOBERY59</v>
      </c>
      <c r="B83" s="114" t="str">
        <f t="shared" si="856"/>
        <v>2017-18</v>
      </c>
      <c r="C83" s="35" t="s">
        <v>771</v>
      </c>
      <c r="D83" s="153" t="str">
        <f t="shared" ref="D83:E94" si="875">D82</f>
        <v>Y59</v>
      </c>
      <c r="E83" s="153" t="str">
        <f t="shared" si="875"/>
        <v>South West</v>
      </c>
      <c r="F83" s="153" t="str">
        <f t="shared" si="180"/>
        <v>Y59</v>
      </c>
      <c r="H83" s="154">
        <f t="shared" si="829"/>
        <v>0</v>
      </c>
      <c r="I83" s="154">
        <f t="shared" si="829"/>
        <v>0</v>
      </c>
      <c r="J83" s="154">
        <f t="shared" si="829"/>
        <v>0</v>
      </c>
      <c r="K83" s="151" t="str">
        <f t="shared" si="857"/>
        <v>-</v>
      </c>
      <c r="L83" s="154" t="str">
        <f t="shared" si="858"/>
        <v>-</v>
      </c>
      <c r="M83" s="154" t="str">
        <f t="shared" si="859"/>
        <v>-</v>
      </c>
      <c r="N83" s="154" t="str">
        <f t="shared" si="860"/>
        <v>-</v>
      </c>
      <c r="O83" s="154">
        <f t="shared" si="830"/>
        <v>0</v>
      </c>
      <c r="P83" s="154">
        <f t="shared" si="830"/>
        <v>0</v>
      </c>
      <c r="Q83" s="154">
        <f t="shared" si="830"/>
        <v>0</v>
      </c>
      <c r="R83" s="154">
        <f t="shared" si="830"/>
        <v>0</v>
      </c>
      <c r="S83" s="154">
        <f t="shared" si="830"/>
        <v>0</v>
      </c>
      <c r="T83" s="154">
        <f t="shared" si="830"/>
        <v>0</v>
      </c>
      <c r="U83" s="154">
        <f t="shared" si="830"/>
        <v>0</v>
      </c>
      <c r="V83" s="154" t="str">
        <f t="shared" si="831"/>
        <v>-</v>
      </c>
      <c r="W83" s="154" t="str">
        <f t="shared" si="861"/>
        <v>-</v>
      </c>
      <c r="X83" s="154">
        <f t="shared" si="832"/>
        <v>0</v>
      </c>
      <c r="Y83" s="154" t="str">
        <f t="shared" si="833"/>
        <v>-</v>
      </c>
      <c r="Z83" s="154" t="str">
        <f t="shared" si="862"/>
        <v>-</v>
      </c>
      <c r="AA83" s="154">
        <f t="shared" si="834"/>
        <v>0</v>
      </c>
      <c r="AB83" s="154" t="str">
        <f t="shared" si="835"/>
        <v>-</v>
      </c>
      <c r="AC83" s="154" t="str">
        <f t="shared" si="863"/>
        <v>-</v>
      </c>
      <c r="AD83" s="154">
        <f t="shared" si="836"/>
        <v>0</v>
      </c>
      <c r="AE83" s="154" t="str">
        <f t="shared" si="837"/>
        <v>-</v>
      </c>
      <c r="AF83" s="154" t="str">
        <f t="shared" si="864"/>
        <v>-</v>
      </c>
      <c r="AG83" s="154">
        <f t="shared" si="838"/>
        <v>0</v>
      </c>
      <c r="AH83" s="154" t="str">
        <f t="shared" si="839"/>
        <v>-</v>
      </c>
      <c r="AI83" s="154" t="str">
        <f t="shared" si="865"/>
        <v>-</v>
      </c>
      <c r="AJ83" s="154">
        <f t="shared" si="840"/>
        <v>0</v>
      </c>
      <c r="AK83" s="154">
        <f t="shared" si="840"/>
        <v>0</v>
      </c>
      <c r="AL83" s="154">
        <f t="shared" si="840"/>
        <v>0</v>
      </c>
      <c r="AM83" s="154">
        <f t="shared" si="840"/>
        <v>0</v>
      </c>
      <c r="AN83" s="154">
        <f t="shared" si="840"/>
        <v>0</v>
      </c>
      <c r="AO83" s="154">
        <f t="shared" si="840"/>
        <v>0</v>
      </c>
      <c r="AP83" s="154">
        <f t="shared" si="840"/>
        <v>0</v>
      </c>
      <c r="AQ83" s="154">
        <f t="shared" si="840"/>
        <v>0</v>
      </c>
      <c r="AR83" s="154">
        <f t="shared" si="840"/>
        <v>0</v>
      </c>
      <c r="AS83" s="154">
        <f t="shared" si="840"/>
        <v>0</v>
      </c>
      <c r="AT83" s="154">
        <f t="shared" si="841"/>
        <v>0</v>
      </c>
      <c r="AU83" s="151">
        <f t="shared" si="841"/>
        <v>0</v>
      </c>
      <c r="AV83" s="151">
        <f t="shared" si="841"/>
        <v>0</v>
      </c>
      <c r="AW83" s="151">
        <f t="shared" si="841"/>
        <v>0</v>
      </c>
      <c r="AX83" s="151">
        <f t="shared" si="841"/>
        <v>0</v>
      </c>
      <c r="AY83" s="151">
        <f t="shared" si="841"/>
        <v>0</v>
      </c>
      <c r="AZ83" s="151">
        <f t="shared" si="841"/>
        <v>0</v>
      </c>
      <c r="BA83" s="151">
        <f t="shared" si="841"/>
        <v>0</v>
      </c>
      <c r="BB83" s="151">
        <f t="shared" si="841"/>
        <v>0</v>
      </c>
      <c r="BC83" s="151">
        <f t="shared" si="841"/>
        <v>0</v>
      </c>
      <c r="BD83" s="151">
        <f t="shared" si="841"/>
        <v>0</v>
      </c>
      <c r="BE83" s="151">
        <f t="shared" si="841"/>
        <v>0</v>
      </c>
      <c r="BF83" s="151">
        <f t="shared" si="841"/>
        <v>0</v>
      </c>
      <c r="BG83" s="151" t="str">
        <f t="shared" si="842"/>
        <v>-</v>
      </c>
      <c r="BH83" s="151" t="str">
        <f t="shared" si="866"/>
        <v>-</v>
      </c>
      <c r="BI83" s="151">
        <f t="shared" si="843"/>
        <v>0</v>
      </c>
      <c r="BJ83" s="151">
        <f t="shared" si="843"/>
        <v>0</v>
      </c>
      <c r="BK83" s="151" t="str">
        <f t="shared" si="844"/>
        <v>-</v>
      </c>
      <c r="BL83" s="151" t="str">
        <f t="shared" si="867"/>
        <v>-</v>
      </c>
      <c r="BM83" s="151">
        <f t="shared" si="845"/>
        <v>0</v>
      </c>
      <c r="BN83" s="151">
        <f t="shared" si="845"/>
        <v>0</v>
      </c>
      <c r="BO83" s="151">
        <f t="shared" si="845"/>
        <v>0</v>
      </c>
      <c r="BP83" s="151">
        <f t="shared" si="845"/>
        <v>0</v>
      </c>
      <c r="BQ83" s="151">
        <f t="shared" si="845"/>
        <v>0</v>
      </c>
      <c r="BR83" s="151">
        <f t="shared" si="845"/>
        <v>0</v>
      </c>
      <c r="BS83" s="151" t="str">
        <f t="shared" si="846"/>
        <v>-</v>
      </c>
      <c r="BT83" s="151" t="str">
        <f t="shared" si="868"/>
        <v>-</v>
      </c>
      <c r="BU83" s="151">
        <f t="shared" si="847"/>
        <v>0</v>
      </c>
      <c r="BV83" s="151" t="str">
        <f t="shared" si="848"/>
        <v>-</v>
      </c>
      <c r="BW83" s="151" t="str">
        <f t="shared" si="869"/>
        <v>-</v>
      </c>
      <c r="BX83" s="151">
        <f t="shared" si="849"/>
        <v>0</v>
      </c>
      <c r="BY83" s="151" t="str">
        <f t="shared" si="850"/>
        <v>-</v>
      </c>
      <c r="BZ83" s="151" t="str">
        <f t="shared" si="870"/>
        <v>-</v>
      </c>
      <c r="CA83" s="151">
        <f t="shared" si="851"/>
        <v>0</v>
      </c>
      <c r="CB83" s="151" t="str">
        <f t="shared" si="852"/>
        <v>-</v>
      </c>
      <c r="CC83" s="155" t="str">
        <f t="shared" si="871"/>
        <v>-</v>
      </c>
      <c r="CD83" s="155">
        <f t="shared" si="853"/>
        <v>10</v>
      </c>
      <c r="CE83" s="227">
        <f t="shared" si="872"/>
        <v>2017</v>
      </c>
      <c r="CF83" s="228">
        <f t="shared" si="873"/>
        <v>43009</v>
      </c>
      <c r="CG83" s="229">
        <f t="shared" si="874"/>
        <v>31</v>
      </c>
      <c r="CH83" s="155">
        <f t="shared" si="854"/>
        <v>0</v>
      </c>
      <c r="CI83" s="155">
        <f t="shared" si="854"/>
        <v>0</v>
      </c>
      <c r="CJ83" s="155">
        <f t="shared" si="854"/>
        <v>0</v>
      </c>
      <c r="CK83" s="155">
        <f t="shared" si="854"/>
        <v>0</v>
      </c>
      <c r="CL83" s="155">
        <f t="shared" si="854"/>
        <v>0</v>
      </c>
      <c r="CM83" s="155">
        <f t="shared" si="854"/>
        <v>0</v>
      </c>
      <c r="CN83" s="155">
        <f t="shared" si="854"/>
        <v>0</v>
      </c>
      <c r="CO83" s="155">
        <f t="shared" si="854"/>
        <v>0</v>
      </c>
      <c r="CP83" s="155">
        <f t="shared" si="854"/>
        <v>0</v>
      </c>
      <c r="CQ83" s="155">
        <f t="shared" si="854"/>
        <v>0</v>
      </c>
      <c r="CR83" s="155">
        <f t="shared" si="854"/>
        <v>0</v>
      </c>
      <c r="CS83" s="155">
        <f t="shared" si="854"/>
        <v>0</v>
      </c>
      <c r="CT83" s="155">
        <f t="shared" si="854"/>
        <v>0</v>
      </c>
      <c r="CU83" s="155">
        <f t="shared" si="854"/>
        <v>0</v>
      </c>
      <c r="CV83" s="230"/>
      <c r="CW83" s="141"/>
      <c r="CX83" s="158"/>
      <c r="CY83" s="158"/>
      <c r="CZ83" s="158"/>
      <c r="DA83" s="158"/>
      <c r="DB83" s="158"/>
    </row>
    <row r="84" spans="1:107" x14ac:dyDescent="0.2">
      <c r="A84" s="152" t="str">
        <f t="shared" si="855"/>
        <v>2017-18NOVEMBERY59</v>
      </c>
      <c r="B84" s="114" t="str">
        <f t="shared" si="856"/>
        <v>2017-18</v>
      </c>
      <c r="C84" s="35" t="s">
        <v>777</v>
      </c>
      <c r="D84" s="153" t="str">
        <f t="shared" si="875"/>
        <v>Y59</v>
      </c>
      <c r="E84" s="153" t="str">
        <f t="shared" si="875"/>
        <v>South West</v>
      </c>
      <c r="F84" s="153" t="str">
        <f t="shared" si="180"/>
        <v>Y59</v>
      </c>
      <c r="H84" s="154">
        <f t="shared" si="829"/>
        <v>26687</v>
      </c>
      <c r="I84" s="154">
        <f t="shared" si="829"/>
        <v>19061</v>
      </c>
      <c r="J84" s="154">
        <f t="shared" si="829"/>
        <v>147196</v>
      </c>
      <c r="K84" s="151">
        <f t="shared" si="857"/>
        <v>7.7223650385604117</v>
      </c>
      <c r="L84" s="154">
        <f t="shared" si="858"/>
        <v>2</v>
      </c>
      <c r="M84" s="154">
        <f t="shared" si="859"/>
        <v>38</v>
      </c>
      <c r="N84" s="154">
        <f t="shared" si="860"/>
        <v>84</v>
      </c>
      <c r="O84" s="154">
        <f t="shared" si="830"/>
        <v>19214</v>
      </c>
      <c r="P84" s="154">
        <f t="shared" si="830"/>
        <v>1310</v>
      </c>
      <c r="Q84" s="154">
        <f t="shared" si="830"/>
        <v>824</v>
      </c>
      <c r="R84" s="154">
        <f t="shared" si="830"/>
        <v>9408</v>
      </c>
      <c r="S84" s="154">
        <f t="shared" si="830"/>
        <v>5335</v>
      </c>
      <c r="T84" s="154">
        <f t="shared" si="830"/>
        <v>465</v>
      </c>
      <c r="U84" s="154">
        <f t="shared" si="830"/>
        <v>821463</v>
      </c>
      <c r="V84" s="154">
        <f t="shared" si="831"/>
        <v>627.07099236641227</v>
      </c>
      <c r="W84" s="154">
        <f t="shared" si="861"/>
        <v>1097</v>
      </c>
      <c r="X84" s="154">
        <f t="shared" si="832"/>
        <v>720998</v>
      </c>
      <c r="Y84" s="154">
        <f t="shared" si="833"/>
        <v>874.997572815534</v>
      </c>
      <c r="Z84" s="154">
        <f t="shared" si="862"/>
        <v>1567</v>
      </c>
      <c r="AA84" s="154">
        <f t="shared" si="834"/>
        <v>16394915</v>
      </c>
      <c r="AB84" s="154">
        <f t="shared" si="835"/>
        <v>1742.6567814625851</v>
      </c>
      <c r="AC84" s="154">
        <f t="shared" si="863"/>
        <v>3712</v>
      </c>
      <c r="AD84" s="154">
        <f t="shared" si="836"/>
        <v>19832729</v>
      </c>
      <c r="AE84" s="154">
        <f t="shared" si="837"/>
        <v>3717.474976569822</v>
      </c>
      <c r="AF84" s="154">
        <f t="shared" si="864"/>
        <v>8608</v>
      </c>
      <c r="AG84" s="154">
        <f t="shared" si="838"/>
        <v>2811695</v>
      </c>
      <c r="AH84" s="154">
        <f t="shared" si="839"/>
        <v>6046.6559139784949</v>
      </c>
      <c r="AI84" s="154">
        <f t="shared" si="865"/>
        <v>14119</v>
      </c>
      <c r="AJ84" s="154">
        <f t="shared" si="840"/>
        <v>905</v>
      </c>
      <c r="AK84" s="154">
        <f t="shared" si="840"/>
        <v>122</v>
      </c>
      <c r="AL84" s="154">
        <f t="shared" si="840"/>
        <v>367</v>
      </c>
      <c r="AM84" s="154">
        <f t="shared" si="840"/>
        <v>802</v>
      </c>
      <c r="AN84" s="154">
        <f t="shared" si="840"/>
        <v>116</v>
      </c>
      <c r="AO84" s="154">
        <f t="shared" si="840"/>
        <v>300</v>
      </c>
      <c r="AP84" s="154">
        <f t="shared" si="840"/>
        <v>46</v>
      </c>
      <c r="AQ84" s="154">
        <f t="shared" si="840"/>
        <v>10226</v>
      </c>
      <c r="AR84" s="154">
        <f t="shared" si="840"/>
        <v>777</v>
      </c>
      <c r="AS84" s="154">
        <f t="shared" si="840"/>
        <v>7306</v>
      </c>
      <c r="AT84" s="154">
        <f t="shared" si="841"/>
        <v>18309</v>
      </c>
      <c r="AU84" s="151">
        <f t="shared" si="841"/>
        <v>2596</v>
      </c>
      <c r="AV84" s="151">
        <f t="shared" si="841"/>
        <v>2085</v>
      </c>
      <c r="AW84" s="151">
        <f t="shared" si="841"/>
        <v>1629</v>
      </c>
      <c r="AX84" s="151">
        <f t="shared" si="841"/>
        <v>1330</v>
      </c>
      <c r="AY84" s="151">
        <f t="shared" si="841"/>
        <v>12661</v>
      </c>
      <c r="AZ84" s="151">
        <f t="shared" si="841"/>
        <v>10624</v>
      </c>
      <c r="BA84" s="151">
        <f t="shared" si="841"/>
        <v>7668</v>
      </c>
      <c r="BB84" s="151">
        <f t="shared" si="841"/>
        <v>5925</v>
      </c>
      <c r="BC84" s="151">
        <f t="shared" si="841"/>
        <v>871</v>
      </c>
      <c r="BD84" s="151">
        <f t="shared" si="841"/>
        <v>510</v>
      </c>
      <c r="BE84" s="151">
        <f t="shared" si="841"/>
        <v>0</v>
      </c>
      <c r="BF84" s="151">
        <f t="shared" si="841"/>
        <v>0</v>
      </c>
      <c r="BG84" s="151" t="str">
        <f t="shared" si="842"/>
        <v>-</v>
      </c>
      <c r="BH84" s="151" t="str">
        <f t="shared" si="866"/>
        <v>-</v>
      </c>
      <c r="BI84" s="151">
        <f t="shared" si="843"/>
        <v>0</v>
      </c>
      <c r="BJ84" s="151">
        <f t="shared" si="843"/>
        <v>0</v>
      </c>
      <c r="BK84" s="151" t="str">
        <f t="shared" si="844"/>
        <v>-</v>
      </c>
      <c r="BL84" s="151" t="str">
        <f t="shared" si="867"/>
        <v>-</v>
      </c>
      <c r="BM84" s="151">
        <f t="shared" si="845"/>
        <v>0</v>
      </c>
      <c r="BN84" s="151">
        <f t="shared" si="845"/>
        <v>318</v>
      </c>
      <c r="BO84" s="151">
        <f t="shared" si="845"/>
        <v>329</v>
      </c>
      <c r="BP84" s="151">
        <f t="shared" si="845"/>
        <v>7</v>
      </c>
      <c r="BQ84" s="151">
        <f t="shared" si="845"/>
        <v>255</v>
      </c>
      <c r="BR84" s="151">
        <f t="shared" si="845"/>
        <v>1928799</v>
      </c>
      <c r="BS84" s="151">
        <f t="shared" si="846"/>
        <v>6065.4056603773588</v>
      </c>
      <c r="BT84" s="151">
        <f t="shared" si="868"/>
        <v>14453</v>
      </c>
      <c r="BU84" s="151">
        <f t="shared" si="847"/>
        <v>2598030</v>
      </c>
      <c r="BV84" s="151">
        <f t="shared" si="848"/>
        <v>7896.7477203647413</v>
      </c>
      <c r="BW84" s="151">
        <f t="shared" si="869"/>
        <v>17144</v>
      </c>
      <c r="BX84" s="151">
        <f t="shared" si="849"/>
        <v>40454</v>
      </c>
      <c r="BY84" s="151">
        <f t="shared" si="850"/>
        <v>5779.1428571428569</v>
      </c>
      <c r="BZ84" s="151">
        <f t="shared" si="870"/>
        <v>14358</v>
      </c>
      <c r="CA84" s="151">
        <f t="shared" si="851"/>
        <v>2377466</v>
      </c>
      <c r="CB84" s="151">
        <f t="shared" si="852"/>
        <v>9323.3960784313731</v>
      </c>
      <c r="CC84" s="155">
        <f t="shared" si="871"/>
        <v>21563</v>
      </c>
      <c r="CD84" s="155">
        <f t="shared" si="853"/>
        <v>11</v>
      </c>
      <c r="CE84" s="227">
        <f t="shared" si="872"/>
        <v>2017</v>
      </c>
      <c r="CF84" s="228">
        <f t="shared" si="873"/>
        <v>43040</v>
      </c>
      <c r="CG84" s="229">
        <f t="shared" si="874"/>
        <v>30</v>
      </c>
      <c r="CH84" s="155">
        <f t="shared" si="854"/>
        <v>38122</v>
      </c>
      <c r="CI84" s="155">
        <f t="shared" si="854"/>
        <v>724318</v>
      </c>
      <c r="CJ84" s="155">
        <f t="shared" si="854"/>
        <v>1601124</v>
      </c>
      <c r="CK84" s="155">
        <f t="shared" si="854"/>
        <v>1437070</v>
      </c>
      <c r="CL84" s="155">
        <f t="shared" si="854"/>
        <v>1291208</v>
      </c>
      <c r="CM84" s="155">
        <f t="shared" si="854"/>
        <v>34922496</v>
      </c>
      <c r="CN84" s="155">
        <f t="shared" si="854"/>
        <v>45923680</v>
      </c>
      <c r="CO84" s="155">
        <f t="shared" si="854"/>
        <v>6565335</v>
      </c>
      <c r="CP84" s="155">
        <f t="shared" si="854"/>
        <v>0</v>
      </c>
      <c r="CQ84" s="155">
        <f t="shared" si="854"/>
        <v>0</v>
      </c>
      <c r="CR84" s="155">
        <f t="shared" si="854"/>
        <v>4596054</v>
      </c>
      <c r="CS84" s="155">
        <f t="shared" si="854"/>
        <v>5640376</v>
      </c>
      <c r="CT84" s="155">
        <f t="shared" si="854"/>
        <v>100506</v>
      </c>
      <c r="CU84" s="155">
        <f t="shared" si="854"/>
        <v>5498565</v>
      </c>
      <c r="CV84" s="230"/>
      <c r="CW84" s="141"/>
      <c r="CX84" s="158"/>
      <c r="CY84" s="158"/>
      <c r="CZ84" s="158"/>
      <c r="DA84" s="158"/>
      <c r="DB84" s="158"/>
    </row>
    <row r="85" spans="1:107" x14ac:dyDescent="0.2">
      <c r="A85" s="152" t="str">
        <f t="shared" si="855"/>
        <v>2017-18DECEMBERY59</v>
      </c>
      <c r="B85" s="114" t="str">
        <f t="shared" si="856"/>
        <v>2017-18</v>
      </c>
      <c r="C85" s="35" t="s">
        <v>782</v>
      </c>
      <c r="D85" s="153" t="str">
        <f t="shared" si="875"/>
        <v>Y59</v>
      </c>
      <c r="E85" s="153" t="str">
        <f t="shared" si="875"/>
        <v>South West</v>
      </c>
      <c r="F85" s="153" t="str">
        <f t="shared" si="180"/>
        <v>Y59</v>
      </c>
      <c r="H85" s="154">
        <f t="shared" si="829"/>
        <v>114066</v>
      </c>
      <c r="I85" s="154">
        <f t="shared" si="829"/>
        <v>82083</v>
      </c>
      <c r="J85" s="154">
        <f t="shared" si="829"/>
        <v>880830</v>
      </c>
      <c r="K85" s="151">
        <f t="shared" si="857"/>
        <v>10.730967435400753</v>
      </c>
      <c r="L85" s="154">
        <f t="shared" si="858"/>
        <v>3</v>
      </c>
      <c r="M85" s="154">
        <f t="shared" si="859"/>
        <v>54</v>
      </c>
      <c r="N85" s="154">
        <f t="shared" si="860"/>
        <v>112</v>
      </c>
      <c r="O85" s="154">
        <f t="shared" si="830"/>
        <v>79627</v>
      </c>
      <c r="P85" s="154">
        <f t="shared" si="830"/>
        <v>5634</v>
      </c>
      <c r="Q85" s="154">
        <f t="shared" si="830"/>
        <v>3372</v>
      </c>
      <c r="R85" s="154">
        <f t="shared" si="830"/>
        <v>42115</v>
      </c>
      <c r="S85" s="154">
        <f t="shared" si="830"/>
        <v>20090</v>
      </c>
      <c r="T85" s="154">
        <f t="shared" si="830"/>
        <v>1604</v>
      </c>
      <c r="U85" s="154">
        <f t="shared" si="830"/>
        <v>3493921</v>
      </c>
      <c r="V85" s="154">
        <f t="shared" si="831"/>
        <v>620.14927227547037</v>
      </c>
      <c r="W85" s="154">
        <f t="shared" si="861"/>
        <v>1118</v>
      </c>
      <c r="X85" s="154">
        <f t="shared" si="832"/>
        <v>3017501</v>
      </c>
      <c r="Y85" s="154">
        <f t="shared" si="833"/>
        <v>894.8698102016607</v>
      </c>
      <c r="Z85" s="154">
        <f t="shared" si="862"/>
        <v>1617</v>
      </c>
      <c r="AA85" s="154">
        <f t="shared" si="834"/>
        <v>94181962</v>
      </c>
      <c r="AB85" s="154">
        <f t="shared" si="835"/>
        <v>2236.3044520954531</v>
      </c>
      <c r="AC85" s="154">
        <f t="shared" si="863"/>
        <v>4647</v>
      </c>
      <c r="AD85" s="154">
        <f t="shared" si="836"/>
        <v>109181205</v>
      </c>
      <c r="AE85" s="154">
        <f t="shared" si="837"/>
        <v>5434.6045296167249</v>
      </c>
      <c r="AF85" s="154">
        <f t="shared" si="864"/>
        <v>13029</v>
      </c>
      <c r="AG85" s="154">
        <f t="shared" si="838"/>
        <v>12090219</v>
      </c>
      <c r="AH85" s="154">
        <f t="shared" si="839"/>
        <v>7537.5430174563589</v>
      </c>
      <c r="AI85" s="154">
        <f t="shared" si="865"/>
        <v>17731</v>
      </c>
      <c r="AJ85" s="154">
        <f t="shared" si="840"/>
        <v>4578</v>
      </c>
      <c r="AK85" s="154">
        <f t="shared" si="840"/>
        <v>574</v>
      </c>
      <c r="AL85" s="154">
        <f t="shared" si="840"/>
        <v>2133</v>
      </c>
      <c r="AM85" s="154">
        <f t="shared" si="840"/>
        <v>2754</v>
      </c>
      <c r="AN85" s="154">
        <f t="shared" si="840"/>
        <v>548</v>
      </c>
      <c r="AO85" s="154">
        <f t="shared" si="840"/>
        <v>1323</v>
      </c>
      <c r="AP85" s="154">
        <f t="shared" si="840"/>
        <v>106</v>
      </c>
      <c r="AQ85" s="154">
        <f t="shared" si="840"/>
        <v>40587</v>
      </c>
      <c r="AR85" s="154">
        <f t="shared" si="840"/>
        <v>3131</v>
      </c>
      <c r="AS85" s="154">
        <f t="shared" si="840"/>
        <v>31331</v>
      </c>
      <c r="AT85" s="154">
        <f t="shared" si="841"/>
        <v>75049</v>
      </c>
      <c r="AU85" s="151">
        <f t="shared" si="841"/>
        <v>10826</v>
      </c>
      <c r="AV85" s="151">
        <f t="shared" si="841"/>
        <v>8712</v>
      </c>
      <c r="AW85" s="151">
        <f t="shared" si="841"/>
        <v>6483</v>
      </c>
      <c r="AX85" s="151">
        <f t="shared" si="841"/>
        <v>5263</v>
      </c>
      <c r="AY85" s="151">
        <f t="shared" si="841"/>
        <v>56266</v>
      </c>
      <c r="AZ85" s="151">
        <f t="shared" si="841"/>
        <v>47251</v>
      </c>
      <c r="BA85" s="151">
        <f t="shared" si="841"/>
        <v>29497</v>
      </c>
      <c r="BB85" s="151">
        <f t="shared" si="841"/>
        <v>22344</v>
      </c>
      <c r="BC85" s="151">
        <f t="shared" si="841"/>
        <v>3085</v>
      </c>
      <c r="BD85" s="151">
        <f t="shared" si="841"/>
        <v>1736</v>
      </c>
      <c r="BE85" s="151">
        <f t="shared" si="841"/>
        <v>0</v>
      </c>
      <c r="BF85" s="151">
        <f t="shared" si="841"/>
        <v>0</v>
      </c>
      <c r="BG85" s="151" t="str">
        <f t="shared" si="842"/>
        <v>-</v>
      </c>
      <c r="BH85" s="151" t="str">
        <f t="shared" si="866"/>
        <v>-</v>
      </c>
      <c r="BI85" s="151">
        <f t="shared" si="843"/>
        <v>0</v>
      </c>
      <c r="BJ85" s="151">
        <f t="shared" si="843"/>
        <v>0</v>
      </c>
      <c r="BK85" s="151" t="str">
        <f t="shared" si="844"/>
        <v>-</v>
      </c>
      <c r="BL85" s="151" t="str">
        <f t="shared" si="867"/>
        <v>-</v>
      </c>
      <c r="BM85" s="151">
        <f t="shared" si="845"/>
        <v>0</v>
      </c>
      <c r="BN85" s="151">
        <f t="shared" si="845"/>
        <v>759</v>
      </c>
      <c r="BO85" s="151">
        <f t="shared" si="845"/>
        <v>696</v>
      </c>
      <c r="BP85" s="151">
        <f t="shared" si="845"/>
        <v>15</v>
      </c>
      <c r="BQ85" s="151">
        <f t="shared" si="845"/>
        <v>1151</v>
      </c>
      <c r="BR85" s="151">
        <f t="shared" si="845"/>
        <v>5715485</v>
      </c>
      <c r="BS85" s="151">
        <f t="shared" si="846"/>
        <v>7530.283267457181</v>
      </c>
      <c r="BT85" s="151">
        <f t="shared" si="868"/>
        <v>16381</v>
      </c>
      <c r="BU85" s="151">
        <f t="shared" si="847"/>
        <v>6360008</v>
      </c>
      <c r="BV85" s="151">
        <f t="shared" si="848"/>
        <v>9137.9425287356316</v>
      </c>
      <c r="BW85" s="151">
        <f t="shared" si="869"/>
        <v>18489</v>
      </c>
      <c r="BX85" s="151">
        <f t="shared" si="849"/>
        <v>179750</v>
      </c>
      <c r="BY85" s="151">
        <f t="shared" si="850"/>
        <v>11983.333333333334</v>
      </c>
      <c r="BZ85" s="151">
        <f t="shared" si="870"/>
        <v>19028</v>
      </c>
      <c r="CA85" s="151">
        <f t="shared" si="851"/>
        <v>12444893</v>
      </c>
      <c r="CB85" s="151">
        <f t="shared" si="852"/>
        <v>10812.244135534318</v>
      </c>
      <c r="CC85" s="155">
        <f t="shared" si="871"/>
        <v>23100</v>
      </c>
      <c r="CD85" s="155">
        <f t="shared" si="853"/>
        <v>12</v>
      </c>
      <c r="CE85" s="227">
        <f t="shared" si="872"/>
        <v>2017</v>
      </c>
      <c r="CF85" s="228">
        <f t="shared" si="873"/>
        <v>43070</v>
      </c>
      <c r="CG85" s="229">
        <f t="shared" si="874"/>
        <v>31</v>
      </c>
      <c r="CH85" s="155">
        <f t="shared" si="854"/>
        <v>246249</v>
      </c>
      <c r="CI85" s="155">
        <f t="shared" si="854"/>
        <v>4432482</v>
      </c>
      <c r="CJ85" s="155">
        <f t="shared" si="854"/>
        <v>9193296</v>
      </c>
      <c r="CK85" s="155">
        <f t="shared" si="854"/>
        <v>6298812</v>
      </c>
      <c r="CL85" s="155">
        <f t="shared" si="854"/>
        <v>5452524</v>
      </c>
      <c r="CM85" s="155">
        <f t="shared" si="854"/>
        <v>195708405</v>
      </c>
      <c r="CN85" s="155">
        <f t="shared" si="854"/>
        <v>261752610</v>
      </c>
      <c r="CO85" s="155">
        <f t="shared" si="854"/>
        <v>28440524</v>
      </c>
      <c r="CP85" s="155">
        <f t="shared" si="854"/>
        <v>0</v>
      </c>
      <c r="CQ85" s="155">
        <f t="shared" si="854"/>
        <v>0</v>
      </c>
      <c r="CR85" s="155">
        <f t="shared" si="854"/>
        <v>12433179</v>
      </c>
      <c r="CS85" s="155">
        <f t="shared" si="854"/>
        <v>12868344</v>
      </c>
      <c r="CT85" s="155">
        <f t="shared" si="854"/>
        <v>285420</v>
      </c>
      <c r="CU85" s="155">
        <f t="shared" si="854"/>
        <v>26588100</v>
      </c>
      <c r="CV85" s="230"/>
      <c r="CW85" s="141"/>
      <c r="CX85" s="158"/>
      <c r="CY85" s="158"/>
      <c r="CZ85" s="158"/>
      <c r="DA85" s="158"/>
      <c r="DB85" s="158"/>
    </row>
    <row r="86" spans="1:107" x14ac:dyDescent="0.2">
      <c r="A86" s="152" t="str">
        <f t="shared" si="855"/>
        <v>2017-18JANUARYY59</v>
      </c>
      <c r="B86" s="114" t="str">
        <f t="shared" si="856"/>
        <v>2017-18</v>
      </c>
      <c r="C86" s="35" t="s">
        <v>824</v>
      </c>
      <c r="D86" s="153" t="str">
        <f t="shared" si="875"/>
        <v>Y59</v>
      </c>
      <c r="E86" s="153" t="str">
        <f t="shared" si="875"/>
        <v>South West</v>
      </c>
      <c r="F86" s="153" t="str">
        <f t="shared" si="180"/>
        <v>Y59</v>
      </c>
      <c r="H86" s="154">
        <f t="shared" si="829"/>
        <v>102159</v>
      </c>
      <c r="I86" s="154">
        <f t="shared" si="829"/>
        <v>70387</v>
      </c>
      <c r="J86" s="154">
        <f t="shared" si="829"/>
        <v>323777</v>
      </c>
      <c r="K86" s="151">
        <f t="shared" si="857"/>
        <v>4.5999545370593999</v>
      </c>
      <c r="L86" s="154">
        <f t="shared" si="858"/>
        <v>2</v>
      </c>
      <c r="M86" s="154">
        <f t="shared" si="859"/>
        <v>18</v>
      </c>
      <c r="N86" s="154">
        <f t="shared" si="860"/>
        <v>55</v>
      </c>
      <c r="O86" s="154">
        <f t="shared" si="830"/>
        <v>75074</v>
      </c>
      <c r="P86" s="154">
        <f t="shared" si="830"/>
        <v>5411</v>
      </c>
      <c r="Q86" s="154">
        <f t="shared" si="830"/>
        <v>3185</v>
      </c>
      <c r="R86" s="154">
        <f t="shared" si="830"/>
        <v>38391</v>
      </c>
      <c r="S86" s="154">
        <f t="shared" si="830"/>
        <v>19619</v>
      </c>
      <c r="T86" s="154">
        <f t="shared" si="830"/>
        <v>1524</v>
      </c>
      <c r="U86" s="154">
        <f t="shared" si="830"/>
        <v>2977802</v>
      </c>
      <c r="V86" s="154">
        <f t="shared" si="831"/>
        <v>550.32378488264646</v>
      </c>
      <c r="W86" s="154">
        <f t="shared" si="861"/>
        <v>1010</v>
      </c>
      <c r="X86" s="154">
        <f t="shared" si="832"/>
        <v>2593726</v>
      </c>
      <c r="Y86" s="154">
        <f t="shared" si="833"/>
        <v>814.35667189952903</v>
      </c>
      <c r="Z86" s="154">
        <f t="shared" si="862"/>
        <v>1462</v>
      </c>
      <c r="AA86" s="154">
        <f t="shared" si="834"/>
        <v>68737774</v>
      </c>
      <c r="AB86" s="154">
        <f t="shared" si="835"/>
        <v>1790.4658383475294</v>
      </c>
      <c r="AC86" s="154">
        <f t="shared" si="863"/>
        <v>3758</v>
      </c>
      <c r="AD86" s="154">
        <f t="shared" si="836"/>
        <v>75702485</v>
      </c>
      <c r="AE86" s="154">
        <f t="shared" si="837"/>
        <v>3858.6311738620725</v>
      </c>
      <c r="AF86" s="154">
        <f t="shared" si="864"/>
        <v>8924</v>
      </c>
      <c r="AG86" s="154">
        <f t="shared" si="838"/>
        <v>8753670</v>
      </c>
      <c r="AH86" s="154">
        <f t="shared" si="839"/>
        <v>5743.8779527559054</v>
      </c>
      <c r="AI86" s="154">
        <f t="shared" si="865"/>
        <v>12951</v>
      </c>
      <c r="AJ86" s="154">
        <f t="shared" si="840"/>
        <v>3673</v>
      </c>
      <c r="AK86" s="154">
        <f t="shared" si="840"/>
        <v>404</v>
      </c>
      <c r="AL86" s="154">
        <f t="shared" si="840"/>
        <v>1673</v>
      </c>
      <c r="AM86" s="154">
        <f t="shared" si="840"/>
        <v>2170</v>
      </c>
      <c r="AN86" s="154">
        <f t="shared" si="840"/>
        <v>374</v>
      </c>
      <c r="AO86" s="154">
        <f t="shared" si="840"/>
        <v>1222</v>
      </c>
      <c r="AP86" s="154">
        <f t="shared" si="840"/>
        <v>73</v>
      </c>
      <c r="AQ86" s="154">
        <f t="shared" si="840"/>
        <v>39400</v>
      </c>
      <c r="AR86" s="154">
        <f t="shared" si="840"/>
        <v>3282</v>
      </c>
      <c r="AS86" s="154">
        <f t="shared" si="840"/>
        <v>28719</v>
      </c>
      <c r="AT86" s="154">
        <f t="shared" si="841"/>
        <v>71401</v>
      </c>
      <c r="AU86" s="154">
        <f t="shared" si="841"/>
        <v>10827</v>
      </c>
      <c r="AV86" s="154">
        <f t="shared" si="841"/>
        <v>8654</v>
      </c>
      <c r="AW86" s="154">
        <f t="shared" si="841"/>
        <v>6352</v>
      </c>
      <c r="AX86" s="154">
        <f t="shared" si="841"/>
        <v>5172</v>
      </c>
      <c r="AY86" s="154">
        <f t="shared" si="841"/>
        <v>50760</v>
      </c>
      <c r="AZ86" s="154">
        <f t="shared" si="841"/>
        <v>43072</v>
      </c>
      <c r="BA86" s="154">
        <f t="shared" si="841"/>
        <v>28036</v>
      </c>
      <c r="BB86" s="154">
        <f t="shared" si="841"/>
        <v>21727</v>
      </c>
      <c r="BC86" s="154">
        <f t="shared" si="841"/>
        <v>2815</v>
      </c>
      <c r="BD86" s="154">
        <f t="shared" si="841"/>
        <v>1736</v>
      </c>
      <c r="BE86" s="151">
        <f t="shared" si="841"/>
        <v>0</v>
      </c>
      <c r="BF86" s="151">
        <f t="shared" si="841"/>
        <v>0</v>
      </c>
      <c r="BG86" s="151" t="str">
        <f t="shared" si="842"/>
        <v>-</v>
      </c>
      <c r="BH86" s="151" t="str">
        <f t="shared" si="866"/>
        <v>-</v>
      </c>
      <c r="BI86" s="151">
        <f t="shared" si="843"/>
        <v>0</v>
      </c>
      <c r="BJ86" s="151">
        <f t="shared" si="843"/>
        <v>0</v>
      </c>
      <c r="BK86" s="151" t="str">
        <f t="shared" si="844"/>
        <v>-</v>
      </c>
      <c r="BL86" s="151" t="str">
        <f t="shared" si="867"/>
        <v>-</v>
      </c>
      <c r="BM86" s="151">
        <f t="shared" si="845"/>
        <v>2</v>
      </c>
      <c r="BN86" s="151">
        <f t="shared" si="845"/>
        <v>1212</v>
      </c>
      <c r="BO86" s="151">
        <f t="shared" si="845"/>
        <v>1087</v>
      </c>
      <c r="BP86" s="151">
        <f t="shared" si="845"/>
        <v>26</v>
      </c>
      <c r="BQ86" s="151">
        <f t="shared" si="845"/>
        <v>1261</v>
      </c>
      <c r="BR86" s="151">
        <f t="shared" si="845"/>
        <v>6262233</v>
      </c>
      <c r="BS86" s="151">
        <f t="shared" si="846"/>
        <v>5166.8589108910892</v>
      </c>
      <c r="BT86" s="151">
        <f t="shared" si="868"/>
        <v>10373</v>
      </c>
      <c r="BU86" s="151">
        <f t="shared" si="847"/>
        <v>7073225</v>
      </c>
      <c r="BV86" s="151">
        <f t="shared" si="848"/>
        <v>6507.106715731371</v>
      </c>
      <c r="BW86" s="151">
        <f t="shared" si="869"/>
        <v>13138</v>
      </c>
      <c r="BX86" s="151">
        <f t="shared" si="849"/>
        <v>207041</v>
      </c>
      <c r="BY86" s="151">
        <f t="shared" si="850"/>
        <v>7963.1153846153848</v>
      </c>
      <c r="BZ86" s="151">
        <f t="shared" si="870"/>
        <v>24572</v>
      </c>
      <c r="CA86" s="151">
        <f t="shared" si="851"/>
        <v>9527581</v>
      </c>
      <c r="CB86" s="151">
        <f t="shared" si="852"/>
        <v>7555.5757335448061</v>
      </c>
      <c r="CC86" s="155">
        <f t="shared" si="871"/>
        <v>16453</v>
      </c>
      <c r="CD86" s="155">
        <f t="shared" si="853"/>
        <v>1</v>
      </c>
      <c r="CE86" s="227">
        <f t="shared" si="872"/>
        <v>2018</v>
      </c>
      <c r="CF86" s="228">
        <f t="shared" si="873"/>
        <v>43101</v>
      </c>
      <c r="CG86" s="229">
        <f t="shared" si="874"/>
        <v>31</v>
      </c>
      <c r="CH86" s="155">
        <f t="shared" si="854"/>
        <v>140774</v>
      </c>
      <c r="CI86" s="155">
        <f t="shared" si="854"/>
        <v>1266966</v>
      </c>
      <c r="CJ86" s="155">
        <f t="shared" si="854"/>
        <v>3871285</v>
      </c>
      <c r="CK86" s="155">
        <f t="shared" si="854"/>
        <v>5465110</v>
      </c>
      <c r="CL86" s="155">
        <f t="shared" si="854"/>
        <v>4656470</v>
      </c>
      <c r="CM86" s="155">
        <f t="shared" si="854"/>
        <v>144273378</v>
      </c>
      <c r="CN86" s="155">
        <f t="shared" si="854"/>
        <v>175079956</v>
      </c>
      <c r="CO86" s="155">
        <f t="shared" si="854"/>
        <v>19737324</v>
      </c>
      <c r="CP86" s="155">
        <f t="shared" si="854"/>
        <v>0</v>
      </c>
      <c r="CQ86" s="155">
        <f t="shared" si="854"/>
        <v>0</v>
      </c>
      <c r="CR86" s="155">
        <f t="shared" si="854"/>
        <v>12572076</v>
      </c>
      <c r="CS86" s="155">
        <f t="shared" si="854"/>
        <v>14281006</v>
      </c>
      <c r="CT86" s="155">
        <f t="shared" si="854"/>
        <v>638872</v>
      </c>
      <c r="CU86" s="155">
        <f t="shared" si="854"/>
        <v>20747233</v>
      </c>
      <c r="CV86" s="230"/>
      <c r="CW86" s="141"/>
      <c r="CX86" s="158"/>
      <c r="CY86" s="158"/>
      <c r="CZ86" s="158"/>
      <c r="DA86" s="158"/>
      <c r="DB86" s="158"/>
    </row>
    <row r="87" spans="1:107" x14ac:dyDescent="0.2">
      <c r="A87" s="152" t="str">
        <f t="shared" si="855"/>
        <v>2017-18FEBRUARYY59</v>
      </c>
      <c r="B87" s="114" t="str">
        <f t="shared" si="856"/>
        <v>2017-18</v>
      </c>
      <c r="C87" s="35" t="s">
        <v>829</v>
      </c>
      <c r="D87" s="153" t="str">
        <f t="shared" si="875"/>
        <v>Y59</v>
      </c>
      <c r="E87" s="153" t="str">
        <f t="shared" si="875"/>
        <v>South West</v>
      </c>
      <c r="F87" s="153" t="str">
        <f t="shared" si="180"/>
        <v>Y59</v>
      </c>
      <c r="H87" s="154">
        <f t="shared" si="829"/>
        <v>96262</v>
      </c>
      <c r="I87" s="154">
        <f t="shared" si="829"/>
        <v>65221</v>
      </c>
      <c r="J87" s="154">
        <f t="shared" si="829"/>
        <v>433582</v>
      </c>
      <c r="K87" s="151">
        <f t="shared" si="857"/>
        <v>6.6478894834485827</v>
      </c>
      <c r="L87" s="154">
        <f t="shared" si="858"/>
        <v>2</v>
      </c>
      <c r="M87" s="154">
        <f t="shared" si="859"/>
        <v>33</v>
      </c>
      <c r="N87" s="154">
        <f t="shared" si="860"/>
        <v>74</v>
      </c>
      <c r="O87" s="154">
        <f t="shared" si="830"/>
        <v>67596</v>
      </c>
      <c r="P87" s="154">
        <f t="shared" si="830"/>
        <v>5037</v>
      </c>
      <c r="Q87" s="154">
        <f t="shared" si="830"/>
        <v>3050</v>
      </c>
      <c r="R87" s="154">
        <f t="shared" si="830"/>
        <v>34445</v>
      </c>
      <c r="S87" s="154">
        <f t="shared" si="830"/>
        <v>17630</v>
      </c>
      <c r="T87" s="154">
        <f t="shared" si="830"/>
        <v>860</v>
      </c>
      <c r="U87" s="154">
        <f t="shared" si="830"/>
        <v>2810235</v>
      </c>
      <c r="V87" s="154">
        <f t="shared" si="831"/>
        <v>557.9184038117927</v>
      </c>
      <c r="W87" s="154">
        <f t="shared" si="861"/>
        <v>1020</v>
      </c>
      <c r="X87" s="154">
        <f t="shared" si="832"/>
        <v>2508242</v>
      </c>
      <c r="Y87" s="154">
        <f t="shared" si="833"/>
        <v>822.37442622950823</v>
      </c>
      <c r="Z87" s="154">
        <f t="shared" si="862"/>
        <v>1487</v>
      </c>
      <c r="AA87" s="154">
        <f t="shared" si="834"/>
        <v>65458821</v>
      </c>
      <c r="AB87" s="154">
        <f t="shared" si="835"/>
        <v>1900.3867324720568</v>
      </c>
      <c r="AC87" s="154">
        <f t="shared" si="863"/>
        <v>3921</v>
      </c>
      <c r="AD87" s="154">
        <f t="shared" si="836"/>
        <v>71405938</v>
      </c>
      <c r="AE87" s="154">
        <f t="shared" si="837"/>
        <v>4050.251730005672</v>
      </c>
      <c r="AF87" s="154">
        <f t="shared" si="864"/>
        <v>9465</v>
      </c>
      <c r="AG87" s="154">
        <f t="shared" si="838"/>
        <v>6798346</v>
      </c>
      <c r="AH87" s="154">
        <f t="shared" si="839"/>
        <v>7905.0534883720929</v>
      </c>
      <c r="AI87" s="154">
        <f t="shared" si="865"/>
        <v>16878</v>
      </c>
      <c r="AJ87" s="154">
        <f t="shared" si="840"/>
        <v>3472</v>
      </c>
      <c r="AK87" s="154">
        <f t="shared" si="840"/>
        <v>289</v>
      </c>
      <c r="AL87" s="154">
        <f t="shared" si="840"/>
        <v>1027</v>
      </c>
      <c r="AM87" s="154">
        <f t="shared" si="840"/>
        <v>3727</v>
      </c>
      <c r="AN87" s="154">
        <f t="shared" si="840"/>
        <v>482</v>
      </c>
      <c r="AO87" s="154">
        <f t="shared" si="840"/>
        <v>1674</v>
      </c>
      <c r="AP87" s="154">
        <f t="shared" si="840"/>
        <v>137</v>
      </c>
      <c r="AQ87" s="154">
        <f t="shared" si="840"/>
        <v>35466</v>
      </c>
      <c r="AR87" s="154">
        <f t="shared" si="840"/>
        <v>3007</v>
      </c>
      <c r="AS87" s="154">
        <f t="shared" si="840"/>
        <v>25651</v>
      </c>
      <c r="AT87" s="154">
        <f t="shared" si="841"/>
        <v>64124</v>
      </c>
      <c r="AU87" s="154">
        <f t="shared" si="841"/>
        <v>10137</v>
      </c>
      <c r="AV87" s="154">
        <f t="shared" si="841"/>
        <v>7905</v>
      </c>
      <c r="AW87" s="154">
        <f t="shared" si="841"/>
        <v>6146</v>
      </c>
      <c r="AX87" s="154">
        <f t="shared" si="841"/>
        <v>4848</v>
      </c>
      <c r="AY87" s="154">
        <f t="shared" si="841"/>
        <v>45374</v>
      </c>
      <c r="AZ87" s="154">
        <f t="shared" si="841"/>
        <v>38700</v>
      </c>
      <c r="BA87" s="154">
        <f t="shared" si="841"/>
        <v>25279</v>
      </c>
      <c r="BB87" s="154">
        <f t="shared" si="841"/>
        <v>19634</v>
      </c>
      <c r="BC87" s="154">
        <f t="shared" si="841"/>
        <v>1273</v>
      </c>
      <c r="BD87" s="154">
        <f t="shared" si="841"/>
        <v>921</v>
      </c>
      <c r="BE87" s="151">
        <f t="shared" si="841"/>
        <v>494</v>
      </c>
      <c r="BF87" s="151">
        <f t="shared" si="841"/>
        <v>166035</v>
      </c>
      <c r="BG87" s="151">
        <f t="shared" si="842"/>
        <v>336.10323886639674</v>
      </c>
      <c r="BH87" s="151">
        <f t="shared" si="866"/>
        <v>568</v>
      </c>
      <c r="BI87" s="151">
        <f t="shared" si="843"/>
        <v>2279</v>
      </c>
      <c r="BJ87" s="151">
        <f t="shared" si="843"/>
        <v>61830</v>
      </c>
      <c r="BK87" s="151">
        <f t="shared" si="844"/>
        <v>27.130320315928039</v>
      </c>
      <c r="BL87" s="151">
        <f t="shared" si="867"/>
        <v>46</v>
      </c>
      <c r="BM87" s="151">
        <f t="shared" si="845"/>
        <v>0</v>
      </c>
      <c r="BN87" s="151">
        <f t="shared" si="845"/>
        <v>1085</v>
      </c>
      <c r="BO87" s="151">
        <f t="shared" si="845"/>
        <v>964</v>
      </c>
      <c r="BP87" s="151">
        <f t="shared" si="845"/>
        <v>15</v>
      </c>
      <c r="BQ87" s="151">
        <f t="shared" si="845"/>
        <v>1020</v>
      </c>
      <c r="BR87" s="151">
        <f t="shared" si="845"/>
        <v>5945347</v>
      </c>
      <c r="BS87" s="151">
        <f t="shared" si="846"/>
        <v>5479.5824884792628</v>
      </c>
      <c r="BT87" s="151">
        <f t="shared" si="868"/>
        <v>11395</v>
      </c>
      <c r="BU87" s="151">
        <f t="shared" si="847"/>
        <v>6459255</v>
      </c>
      <c r="BV87" s="151">
        <f t="shared" si="848"/>
        <v>6700.4719917012444</v>
      </c>
      <c r="BW87" s="151">
        <f t="shared" si="869"/>
        <v>13848</v>
      </c>
      <c r="BX87" s="151">
        <f t="shared" si="849"/>
        <v>103128</v>
      </c>
      <c r="BY87" s="151">
        <f t="shared" si="850"/>
        <v>6875.2</v>
      </c>
      <c r="BZ87" s="151">
        <f t="shared" si="870"/>
        <v>11077</v>
      </c>
      <c r="CA87" s="151">
        <f t="shared" si="851"/>
        <v>7885453</v>
      </c>
      <c r="CB87" s="151">
        <f t="shared" si="852"/>
        <v>7730.8362745098038</v>
      </c>
      <c r="CC87" s="155">
        <f t="shared" si="871"/>
        <v>16691</v>
      </c>
      <c r="CD87" s="155">
        <f t="shared" si="853"/>
        <v>2</v>
      </c>
      <c r="CE87" s="227">
        <f t="shared" si="872"/>
        <v>2018</v>
      </c>
      <c r="CF87" s="228">
        <f t="shared" si="873"/>
        <v>43132</v>
      </c>
      <c r="CG87" s="229">
        <f t="shared" si="874"/>
        <v>28</v>
      </c>
      <c r="CH87" s="155">
        <f t="shared" si="854"/>
        <v>130442</v>
      </c>
      <c r="CI87" s="155">
        <f t="shared" si="854"/>
        <v>2152293</v>
      </c>
      <c r="CJ87" s="155">
        <f t="shared" si="854"/>
        <v>4826354</v>
      </c>
      <c r="CK87" s="155">
        <f t="shared" si="854"/>
        <v>5137740</v>
      </c>
      <c r="CL87" s="155">
        <f t="shared" si="854"/>
        <v>4535350</v>
      </c>
      <c r="CM87" s="155">
        <f t="shared" si="854"/>
        <v>135058845</v>
      </c>
      <c r="CN87" s="155">
        <f t="shared" si="854"/>
        <v>166867950</v>
      </c>
      <c r="CO87" s="155">
        <f t="shared" si="854"/>
        <v>14515080</v>
      </c>
      <c r="CP87" s="155">
        <f t="shared" si="854"/>
        <v>280592</v>
      </c>
      <c r="CQ87" s="155">
        <f t="shared" si="854"/>
        <v>104834</v>
      </c>
      <c r="CR87" s="155">
        <f t="shared" si="854"/>
        <v>12363575</v>
      </c>
      <c r="CS87" s="155">
        <f t="shared" si="854"/>
        <v>13349472</v>
      </c>
      <c r="CT87" s="155">
        <f t="shared" si="854"/>
        <v>166155</v>
      </c>
      <c r="CU87" s="155">
        <f t="shared" si="854"/>
        <v>17024820</v>
      </c>
      <c r="CV87" s="230"/>
      <c r="CW87" s="141"/>
      <c r="CX87" s="158"/>
      <c r="CY87" s="158"/>
      <c r="CZ87" s="158"/>
      <c r="DA87" s="158"/>
      <c r="DB87" s="158"/>
    </row>
    <row r="88" spans="1:107" x14ac:dyDescent="0.2">
      <c r="A88" s="152" t="str">
        <f t="shared" si="855"/>
        <v>2017-18MARCHY59</v>
      </c>
      <c r="B88" s="114" t="str">
        <f t="shared" si="856"/>
        <v>2017-18</v>
      </c>
      <c r="C88" s="35" t="s">
        <v>830</v>
      </c>
      <c r="D88" s="153" t="str">
        <f t="shared" si="875"/>
        <v>Y59</v>
      </c>
      <c r="E88" s="153" t="str">
        <f t="shared" si="875"/>
        <v>South West</v>
      </c>
      <c r="F88" s="153" t="str">
        <f t="shared" si="180"/>
        <v>Y59</v>
      </c>
      <c r="H88" s="154">
        <f t="shared" si="829"/>
        <v>111364</v>
      </c>
      <c r="I88" s="154">
        <f t="shared" si="829"/>
        <v>77347</v>
      </c>
      <c r="J88" s="154">
        <f t="shared" si="829"/>
        <v>657752</v>
      </c>
      <c r="K88" s="151">
        <f t="shared" si="857"/>
        <v>8.5039109467723382</v>
      </c>
      <c r="L88" s="154">
        <f t="shared" si="858"/>
        <v>2</v>
      </c>
      <c r="M88" s="154">
        <f t="shared" si="859"/>
        <v>40</v>
      </c>
      <c r="N88" s="154">
        <f t="shared" si="860"/>
        <v>98</v>
      </c>
      <c r="O88" s="154">
        <f t="shared" si="830"/>
        <v>75414</v>
      </c>
      <c r="P88" s="154">
        <f t="shared" si="830"/>
        <v>5647</v>
      </c>
      <c r="Q88" s="154">
        <f t="shared" si="830"/>
        <v>3465</v>
      </c>
      <c r="R88" s="154">
        <f t="shared" si="830"/>
        <v>39096</v>
      </c>
      <c r="S88" s="154">
        <f t="shared" si="830"/>
        <v>18854</v>
      </c>
      <c r="T88" s="154">
        <f t="shared" si="830"/>
        <v>818</v>
      </c>
      <c r="U88" s="154">
        <f t="shared" si="830"/>
        <v>3295867</v>
      </c>
      <c r="V88" s="154">
        <f t="shared" si="831"/>
        <v>583.64919426244023</v>
      </c>
      <c r="W88" s="154">
        <f t="shared" si="861"/>
        <v>1062</v>
      </c>
      <c r="X88" s="154">
        <f t="shared" si="832"/>
        <v>3023540</v>
      </c>
      <c r="Y88" s="154">
        <f t="shared" si="833"/>
        <v>872.59451659451656</v>
      </c>
      <c r="Z88" s="154">
        <f t="shared" si="862"/>
        <v>1633</v>
      </c>
      <c r="AA88" s="154">
        <f t="shared" si="834"/>
        <v>82391142</v>
      </c>
      <c r="AB88" s="154">
        <f t="shared" si="835"/>
        <v>2107.4059238796808</v>
      </c>
      <c r="AC88" s="154">
        <f t="shared" si="863"/>
        <v>4410</v>
      </c>
      <c r="AD88" s="154">
        <f t="shared" si="836"/>
        <v>93165072</v>
      </c>
      <c r="AE88" s="154">
        <f t="shared" si="837"/>
        <v>4941.3955659276544</v>
      </c>
      <c r="AF88" s="154">
        <f t="shared" si="864"/>
        <v>11713</v>
      </c>
      <c r="AG88" s="154">
        <f t="shared" si="838"/>
        <v>7669656</v>
      </c>
      <c r="AH88" s="154">
        <f t="shared" si="839"/>
        <v>9376.1075794621029</v>
      </c>
      <c r="AI88" s="154">
        <f t="shared" si="865"/>
        <v>19945</v>
      </c>
      <c r="AJ88" s="154">
        <f t="shared" si="840"/>
        <v>4627</v>
      </c>
      <c r="AK88" s="154">
        <f t="shared" si="840"/>
        <v>402</v>
      </c>
      <c r="AL88" s="154">
        <f t="shared" si="840"/>
        <v>1355</v>
      </c>
      <c r="AM88" s="154">
        <f t="shared" si="840"/>
        <v>4244</v>
      </c>
      <c r="AN88" s="154">
        <f t="shared" si="840"/>
        <v>645</v>
      </c>
      <c r="AO88" s="154">
        <f t="shared" si="840"/>
        <v>2225</v>
      </c>
      <c r="AP88" s="154">
        <f t="shared" si="840"/>
        <v>165</v>
      </c>
      <c r="AQ88" s="154">
        <f t="shared" si="840"/>
        <v>39104</v>
      </c>
      <c r="AR88" s="154">
        <f t="shared" si="840"/>
        <v>3297</v>
      </c>
      <c r="AS88" s="154">
        <f t="shared" si="840"/>
        <v>28386</v>
      </c>
      <c r="AT88" s="154">
        <f t="shared" si="841"/>
        <v>70787</v>
      </c>
      <c r="AU88" s="154">
        <f t="shared" si="841"/>
        <v>11557</v>
      </c>
      <c r="AV88" s="154">
        <f t="shared" si="841"/>
        <v>8978</v>
      </c>
      <c r="AW88" s="154">
        <f t="shared" si="841"/>
        <v>7175</v>
      </c>
      <c r="AX88" s="154">
        <f t="shared" si="841"/>
        <v>5660</v>
      </c>
      <c r="AY88" s="154">
        <f t="shared" si="841"/>
        <v>51387</v>
      </c>
      <c r="AZ88" s="154">
        <f t="shared" si="841"/>
        <v>44055</v>
      </c>
      <c r="BA88" s="154">
        <f t="shared" si="841"/>
        <v>27408</v>
      </c>
      <c r="BB88" s="154">
        <f t="shared" si="841"/>
        <v>20912</v>
      </c>
      <c r="BC88" s="154">
        <f t="shared" si="841"/>
        <v>1211</v>
      </c>
      <c r="BD88" s="154">
        <f t="shared" si="841"/>
        <v>902</v>
      </c>
      <c r="BE88" s="151">
        <f t="shared" si="841"/>
        <v>459</v>
      </c>
      <c r="BF88" s="151">
        <f t="shared" si="841"/>
        <v>171422</v>
      </c>
      <c r="BG88" s="151">
        <f t="shared" si="842"/>
        <v>373.46840958605662</v>
      </c>
      <c r="BH88" s="151">
        <f t="shared" si="866"/>
        <v>632</v>
      </c>
      <c r="BI88" s="151">
        <f t="shared" si="843"/>
        <v>2463</v>
      </c>
      <c r="BJ88" s="151">
        <f t="shared" si="843"/>
        <v>78458</v>
      </c>
      <c r="BK88" s="151">
        <f t="shared" si="844"/>
        <v>31.854648802273651</v>
      </c>
      <c r="BL88" s="151">
        <f t="shared" si="867"/>
        <v>60</v>
      </c>
      <c r="BM88" s="151">
        <f t="shared" si="845"/>
        <v>2</v>
      </c>
      <c r="BN88" s="151">
        <f t="shared" si="845"/>
        <v>1032</v>
      </c>
      <c r="BO88" s="151">
        <f t="shared" si="845"/>
        <v>968</v>
      </c>
      <c r="BP88" s="151">
        <f t="shared" si="845"/>
        <v>24</v>
      </c>
      <c r="BQ88" s="151">
        <f t="shared" si="845"/>
        <v>1143</v>
      </c>
      <c r="BR88" s="151">
        <f t="shared" si="845"/>
        <v>5842386</v>
      </c>
      <c r="BS88" s="151">
        <f t="shared" si="846"/>
        <v>5661.2267441860467</v>
      </c>
      <c r="BT88" s="151">
        <f t="shared" si="868"/>
        <v>12725</v>
      </c>
      <c r="BU88" s="151">
        <f t="shared" si="847"/>
        <v>6677584</v>
      </c>
      <c r="BV88" s="151">
        <f t="shared" si="848"/>
        <v>6898.3305785123966</v>
      </c>
      <c r="BW88" s="151">
        <f t="shared" si="869"/>
        <v>14554</v>
      </c>
      <c r="BX88" s="151">
        <f t="shared" si="849"/>
        <v>141505</v>
      </c>
      <c r="BY88" s="151">
        <f t="shared" si="850"/>
        <v>5896.041666666667</v>
      </c>
      <c r="BZ88" s="151">
        <f t="shared" si="870"/>
        <v>12972</v>
      </c>
      <c r="CA88" s="151">
        <f t="shared" si="851"/>
        <v>10598586</v>
      </c>
      <c r="CB88" s="151">
        <f t="shared" si="852"/>
        <v>9272.6036745406818</v>
      </c>
      <c r="CC88" s="155">
        <f t="shared" si="871"/>
        <v>20797</v>
      </c>
      <c r="CD88" s="155">
        <f t="shared" si="853"/>
        <v>3</v>
      </c>
      <c r="CE88" s="227">
        <f t="shared" si="872"/>
        <v>2018</v>
      </c>
      <c r="CF88" s="228">
        <f t="shared" si="873"/>
        <v>43160</v>
      </c>
      <c r="CG88" s="229">
        <f t="shared" si="874"/>
        <v>31</v>
      </c>
      <c r="CH88" s="155">
        <f t="shared" si="854"/>
        <v>154694</v>
      </c>
      <c r="CI88" s="155">
        <f t="shared" si="854"/>
        <v>3093880</v>
      </c>
      <c r="CJ88" s="155">
        <f t="shared" si="854"/>
        <v>7580006</v>
      </c>
      <c r="CK88" s="155">
        <f t="shared" si="854"/>
        <v>5997114</v>
      </c>
      <c r="CL88" s="155">
        <f t="shared" si="854"/>
        <v>5658345</v>
      </c>
      <c r="CM88" s="155">
        <f t="shared" si="854"/>
        <v>172413360</v>
      </c>
      <c r="CN88" s="155">
        <f t="shared" si="854"/>
        <v>220836902</v>
      </c>
      <c r="CO88" s="155">
        <f t="shared" si="854"/>
        <v>16315010</v>
      </c>
      <c r="CP88" s="155">
        <f t="shared" si="854"/>
        <v>290088</v>
      </c>
      <c r="CQ88" s="155">
        <f t="shared" si="854"/>
        <v>147780</v>
      </c>
      <c r="CR88" s="155">
        <f t="shared" si="854"/>
        <v>13132200</v>
      </c>
      <c r="CS88" s="155">
        <f t="shared" si="854"/>
        <v>14088272</v>
      </c>
      <c r="CT88" s="155">
        <f t="shared" si="854"/>
        <v>311328</v>
      </c>
      <c r="CU88" s="155">
        <f t="shared" si="854"/>
        <v>23770971</v>
      </c>
      <c r="CV88" s="230"/>
      <c r="CW88" s="141"/>
      <c r="CX88" s="158"/>
      <c r="CY88" s="158"/>
      <c r="CZ88" s="158"/>
      <c r="DA88" s="158"/>
      <c r="DB88" s="158"/>
    </row>
    <row r="89" spans="1:107" x14ac:dyDescent="0.2">
      <c r="A89" s="152" t="str">
        <f t="shared" si="855"/>
        <v>2018-19APRILY59</v>
      </c>
      <c r="B89" s="114" t="str">
        <f t="shared" si="856"/>
        <v>2018-19</v>
      </c>
      <c r="C89" s="35" t="s">
        <v>832</v>
      </c>
      <c r="D89" s="153" t="str">
        <f t="shared" si="875"/>
        <v>Y59</v>
      </c>
      <c r="E89" s="153" t="str">
        <f t="shared" si="875"/>
        <v>South West</v>
      </c>
      <c r="F89" s="153" t="str">
        <f t="shared" ref="F89:F94" si="876">D89</f>
        <v>Y59</v>
      </c>
      <c r="H89" s="154">
        <f t="shared" si="829"/>
        <v>93629</v>
      </c>
      <c r="I89" s="154">
        <f t="shared" si="829"/>
        <v>63027</v>
      </c>
      <c r="J89" s="154">
        <f t="shared" si="829"/>
        <v>275874</v>
      </c>
      <c r="K89" s="151">
        <f t="shared" si="857"/>
        <v>4.3770764910276547</v>
      </c>
      <c r="L89" s="154">
        <f t="shared" si="858"/>
        <v>2</v>
      </c>
      <c r="M89" s="154">
        <f t="shared" si="859"/>
        <v>17</v>
      </c>
      <c r="N89" s="154">
        <f t="shared" si="860"/>
        <v>51</v>
      </c>
      <c r="O89" s="154">
        <f t="shared" si="830"/>
        <v>69902</v>
      </c>
      <c r="P89" s="154">
        <f t="shared" si="830"/>
        <v>5223</v>
      </c>
      <c r="Q89" s="154">
        <f t="shared" si="830"/>
        <v>3206</v>
      </c>
      <c r="R89" s="154">
        <f t="shared" si="830"/>
        <v>34369</v>
      </c>
      <c r="S89" s="154">
        <f t="shared" si="830"/>
        <v>18707</v>
      </c>
      <c r="T89" s="154">
        <f t="shared" si="830"/>
        <v>1051</v>
      </c>
      <c r="U89" s="154">
        <f t="shared" si="830"/>
        <v>2670504</v>
      </c>
      <c r="V89" s="154">
        <f t="shared" si="831"/>
        <v>511.29695577254449</v>
      </c>
      <c r="W89" s="154">
        <f t="shared" si="861"/>
        <v>950</v>
      </c>
      <c r="X89" s="154">
        <f t="shared" si="832"/>
        <v>2444960</v>
      </c>
      <c r="Y89" s="154">
        <f t="shared" si="833"/>
        <v>762.62008733624452</v>
      </c>
      <c r="Z89" s="154">
        <f t="shared" si="862"/>
        <v>1395</v>
      </c>
      <c r="AA89" s="154">
        <f t="shared" si="834"/>
        <v>48207809</v>
      </c>
      <c r="AB89" s="154">
        <f t="shared" si="835"/>
        <v>1402.6538159387821</v>
      </c>
      <c r="AC89" s="154">
        <f t="shared" si="863"/>
        <v>2895</v>
      </c>
      <c r="AD89" s="154">
        <f t="shared" si="836"/>
        <v>56824245</v>
      </c>
      <c r="AE89" s="154">
        <f t="shared" si="837"/>
        <v>3037.5926123910835</v>
      </c>
      <c r="AF89" s="154">
        <f t="shared" si="864"/>
        <v>7115</v>
      </c>
      <c r="AG89" s="154">
        <f t="shared" si="838"/>
        <v>7673168</v>
      </c>
      <c r="AH89" s="154">
        <f t="shared" si="839"/>
        <v>7300.8258801141774</v>
      </c>
      <c r="AI89" s="154">
        <f t="shared" si="865"/>
        <v>15254</v>
      </c>
      <c r="AJ89" s="154">
        <f t="shared" si="840"/>
        <v>4086</v>
      </c>
      <c r="AK89" s="154">
        <f t="shared" si="840"/>
        <v>345</v>
      </c>
      <c r="AL89" s="154">
        <f t="shared" si="840"/>
        <v>1101</v>
      </c>
      <c r="AM89" s="154">
        <f t="shared" si="840"/>
        <v>4411</v>
      </c>
      <c r="AN89" s="154">
        <f t="shared" si="840"/>
        <v>636</v>
      </c>
      <c r="AO89" s="154">
        <f t="shared" si="840"/>
        <v>2004</v>
      </c>
      <c r="AP89" s="154">
        <f t="shared" si="840"/>
        <v>194</v>
      </c>
      <c r="AQ89" s="154">
        <f t="shared" si="840"/>
        <v>37006</v>
      </c>
      <c r="AR89" s="154">
        <f t="shared" si="840"/>
        <v>3248</v>
      </c>
      <c r="AS89" s="154">
        <f t="shared" si="840"/>
        <v>25562</v>
      </c>
      <c r="AT89" s="154">
        <f t="shared" si="841"/>
        <v>65816</v>
      </c>
      <c r="AU89" s="154">
        <f t="shared" si="841"/>
        <v>11152</v>
      </c>
      <c r="AV89" s="154">
        <f t="shared" si="841"/>
        <v>8677</v>
      </c>
      <c r="AW89" s="154">
        <f t="shared" si="841"/>
        <v>6837</v>
      </c>
      <c r="AX89" s="154">
        <f t="shared" si="841"/>
        <v>5396</v>
      </c>
      <c r="AY89" s="154">
        <f t="shared" si="841"/>
        <v>45923</v>
      </c>
      <c r="AZ89" s="154">
        <f t="shared" si="841"/>
        <v>39281</v>
      </c>
      <c r="BA89" s="154">
        <f t="shared" si="841"/>
        <v>27235</v>
      </c>
      <c r="BB89" s="154">
        <f t="shared" si="841"/>
        <v>20690</v>
      </c>
      <c r="BC89" s="154">
        <f t="shared" si="841"/>
        <v>1537</v>
      </c>
      <c r="BD89" s="154">
        <f t="shared" si="841"/>
        <v>1120</v>
      </c>
      <c r="BE89" s="151">
        <f t="shared" si="841"/>
        <v>405</v>
      </c>
      <c r="BF89" s="151">
        <f t="shared" si="841"/>
        <v>149532</v>
      </c>
      <c r="BG89" s="151">
        <f t="shared" si="842"/>
        <v>369.21481481481482</v>
      </c>
      <c r="BH89" s="151">
        <f t="shared" si="866"/>
        <v>639</v>
      </c>
      <c r="BI89" s="151">
        <f t="shared" si="843"/>
        <v>2815</v>
      </c>
      <c r="BJ89" s="151">
        <f t="shared" si="843"/>
        <v>139903</v>
      </c>
      <c r="BK89" s="151">
        <f t="shared" si="844"/>
        <v>49.699111900532863</v>
      </c>
      <c r="BL89" s="151">
        <f t="shared" si="867"/>
        <v>103</v>
      </c>
      <c r="BM89" s="151">
        <f t="shared" si="845"/>
        <v>0</v>
      </c>
      <c r="BN89" s="151">
        <f t="shared" si="845"/>
        <v>1121</v>
      </c>
      <c r="BO89" s="151">
        <f t="shared" si="845"/>
        <v>1001</v>
      </c>
      <c r="BP89" s="151">
        <f t="shared" si="845"/>
        <v>24</v>
      </c>
      <c r="BQ89" s="151">
        <f t="shared" si="845"/>
        <v>1057</v>
      </c>
      <c r="BR89" s="151">
        <f t="shared" si="845"/>
        <v>4960974</v>
      </c>
      <c r="BS89" s="151">
        <f t="shared" si="846"/>
        <v>4425.4897413024082</v>
      </c>
      <c r="BT89" s="151">
        <f t="shared" si="868"/>
        <v>9204</v>
      </c>
      <c r="BU89" s="151">
        <f t="shared" si="847"/>
        <v>5519963</v>
      </c>
      <c r="BV89" s="151">
        <f t="shared" si="848"/>
        <v>5514.4485514485514</v>
      </c>
      <c r="BW89" s="151">
        <f t="shared" si="869"/>
        <v>11336</v>
      </c>
      <c r="BX89" s="151">
        <f t="shared" si="849"/>
        <v>170608</v>
      </c>
      <c r="BY89" s="151">
        <f t="shared" si="850"/>
        <v>7108.666666666667</v>
      </c>
      <c r="BZ89" s="151">
        <f t="shared" si="870"/>
        <v>14854</v>
      </c>
      <c r="CA89" s="151">
        <f t="shared" si="851"/>
        <v>6905021</v>
      </c>
      <c r="CB89" s="151">
        <f t="shared" si="852"/>
        <v>6532.6594134342477</v>
      </c>
      <c r="CC89" s="155">
        <f t="shared" si="871"/>
        <v>14868</v>
      </c>
      <c r="CD89" s="155">
        <f t="shared" si="853"/>
        <v>4</v>
      </c>
      <c r="CE89" s="227">
        <f t="shared" si="872"/>
        <v>2018</v>
      </c>
      <c r="CF89" s="228">
        <f t="shared" si="873"/>
        <v>43191</v>
      </c>
      <c r="CG89" s="229">
        <f t="shared" si="874"/>
        <v>30</v>
      </c>
      <c r="CH89" s="155">
        <f t="shared" si="854"/>
        <v>126054</v>
      </c>
      <c r="CI89" s="155">
        <f t="shared" si="854"/>
        <v>1071459</v>
      </c>
      <c r="CJ89" s="155">
        <f t="shared" si="854"/>
        <v>3214377</v>
      </c>
      <c r="CK89" s="155">
        <f t="shared" si="854"/>
        <v>4961850</v>
      </c>
      <c r="CL89" s="155">
        <f t="shared" si="854"/>
        <v>4472370</v>
      </c>
      <c r="CM89" s="155">
        <f t="shared" si="854"/>
        <v>99498255</v>
      </c>
      <c r="CN89" s="155">
        <f t="shared" si="854"/>
        <v>133100305</v>
      </c>
      <c r="CO89" s="155">
        <f t="shared" si="854"/>
        <v>16031954</v>
      </c>
      <c r="CP89" s="155">
        <f t="shared" si="854"/>
        <v>258795</v>
      </c>
      <c r="CQ89" s="155">
        <f t="shared" si="854"/>
        <v>289945</v>
      </c>
      <c r="CR89" s="155">
        <f t="shared" si="854"/>
        <v>10317684</v>
      </c>
      <c r="CS89" s="155">
        <f t="shared" si="854"/>
        <v>11347336</v>
      </c>
      <c r="CT89" s="155">
        <f t="shared" si="854"/>
        <v>356496</v>
      </c>
      <c r="CU89" s="155">
        <f t="shared" si="854"/>
        <v>15715476</v>
      </c>
      <c r="CV89" s="230"/>
      <c r="CW89" s="141"/>
      <c r="CX89" s="158"/>
      <c r="CY89" s="158"/>
      <c r="CZ89" s="158"/>
      <c r="DA89" s="158"/>
      <c r="DB89" s="158"/>
    </row>
    <row r="90" spans="1:107" x14ac:dyDescent="0.2">
      <c r="A90" s="152" t="str">
        <f t="shared" ref="A90" si="877">B90&amp;C90&amp;D90</f>
        <v>2018-19MAYY59</v>
      </c>
      <c r="B90" s="114" t="str">
        <f t="shared" si="856"/>
        <v>2018-19</v>
      </c>
      <c r="C90" s="35" t="s">
        <v>879</v>
      </c>
      <c r="D90" s="153" t="str">
        <f t="shared" si="875"/>
        <v>Y59</v>
      </c>
      <c r="E90" s="153" t="str">
        <f t="shared" si="875"/>
        <v>South West</v>
      </c>
      <c r="F90" s="153" t="str">
        <f t="shared" si="876"/>
        <v>Y59</v>
      </c>
      <c r="H90" s="154">
        <f t="shared" si="829"/>
        <v>106334</v>
      </c>
      <c r="I90" s="154">
        <f t="shared" si="829"/>
        <v>73372</v>
      </c>
      <c r="J90" s="154">
        <f t="shared" si="829"/>
        <v>526630</v>
      </c>
      <c r="K90" s="151">
        <f t="shared" ref="K90" si="878">IFERROR(J90/I90,"-")</f>
        <v>7.1775336640680365</v>
      </c>
      <c r="L90" s="154">
        <f t="shared" si="858"/>
        <v>2</v>
      </c>
      <c r="M90" s="154">
        <f t="shared" si="859"/>
        <v>37</v>
      </c>
      <c r="N90" s="154">
        <f t="shared" si="860"/>
        <v>79</v>
      </c>
      <c r="O90" s="154">
        <f t="shared" si="830"/>
        <v>73868</v>
      </c>
      <c r="P90" s="154">
        <f t="shared" si="830"/>
        <v>5648</v>
      </c>
      <c r="Q90" s="154">
        <f t="shared" si="830"/>
        <v>3505</v>
      </c>
      <c r="R90" s="154">
        <f t="shared" si="830"/>
        <v>37116</v>
      </c>
      <c r="S90" s="154">
        <f t="shared" si="830"/>
        <v>18884</v>
      </c>
      <c r="T90" s="154">
        <f t="shared" si="830"/>
        <v>889</v>
      </c>
      <c r="U90" s="154">
        <f t="shared" si="830"/>
        <v>2844718</v>
      </c>
      <c r="V90" s="154">
        <f t="shared" ref="V90" si="879">IFERROR(U90/P90,"-")</f>
        <v>503.66820113314446</v>
      </c>
      <c r="W90" s="154">
        <f t="shared" si="861"/>
        <v>947</v>
      </c>
      <c r="X90" s="154">
        <f t="shared" si="832"/>
        <v>2698198</v>
      </c>
      <c r="Y90" s="154">
        <f t="shared" ref="Y90" si="880">IFERROR(X90/Q90,"-")</f>
        <v>769.81398002853064</v>
      </c>
      <c r="Z90" s="154">
        <f t="shared" si="862"/>
        <v>1417</v>
      </c>
      <c r="AA90" s="154">
        <f t="shared" si="834"/>
        <v>55027704</v>
      </c>
      <c r="AB90" s="154">
        <f t="shared" ref="AB90" si="881">IFERROR(AA90/R90,"-")</f>
        <v>1482.587132234077</v>
      </c>
      <c r="AC90" s="154">
        <f t="shared" si="863"/>
        <v>3094</v>
      </c>
      <c r="AD90" s="154">
        <f t="shared" si="836"/>
        <v>79487779</v>
      </c>
      <c r="AE90" s="154">
        <f t="shared" ref="AE90" si="882">IFERROR(AD90/S90,"-")</f>
        <v>4209.2659923744968</v>
      </c>
      <c r="AF90" s="154">
        <f t="shared" si="864"/>
        <v>9706</v>
      </c>
      <c r="AG90" s="154">
        <f t="shared" si="838"/>
        <v>8798085</v>
      </c>
      <c r="AH90" s="154">
        <f t="shared" ref="AH90" si="883">IFERROR(AG90/T90,"-")</f>
        <v>9896.6085489313828</v>
      </c>
      <c r="AI90" s="154">
        <f t="shared" si="865"/>
        <v>21164</v>
      </c>
      <c r="AJ90" s="154">
        <f t="shared" si="840"/>
        <v>4868</v>
      </c>
      <c r="AK90" s="154">
        <f t="shared" si="840"/>
        <v>477</v>
      </c>
      <c r="AL90" s="154">
        <f t="shared" si="840"/>
        <v>1443</v>
      </c>
      <c r="AM90" s="154">
        <f t="shared" si="840"/>
        <v>4989</v>
      </c>
      <c r="AN90" s="154">
        <f t="shared" si="840"/>
        <v>710</v>
      </c>
      <c r="AO90" s="154">
        <f t="shared" si="840"/>
        <v>2238</v>
      </c>
      <c r="AP90" s="154">
        <f t="shared" si="840"/>
        <v>201</v>
      </c>
      <c r="AQ90" s="154">
        <f t="shared" si="840"/>
        <v>38516</v>
      </c>
      <c r="AR90" s="154">
        <f t="shared" si="840"/>
        <v>3729</v>
      </c>
      <c r="AS90" s="154">
        <f t="shared" si="840"/>
        <v>26755</v>
      </c>
      <c r="AT90" s="154">
        <f t="shared" si="841"/>
        <v>69000</v>
      </c>
      <c r="AU90" s="154">
        <f t="shared" si="841"/>
        <v>12178</v>
      </c>
      <c r="AV90" s="154">
        <f t="shared" si="841"/>
        <v>9532</v>
      </c>
      <c r="AW90" s="154">
        <f t="shared" si="841"/>
        <v>7667</v>
      </c>
      <c r="AX90" s="154">
        <f t="shared" si="841"/>
        <v>6055</v>
      </c>
      <c r="AY90" s="154">
        <f t="shared" si="841"/>
        <v>50559</v>
      </c>
      <c r="AZ90" s="154">
        <f t="shared" si="841"/>
        <v>43185</v>
      </c>
      <c r="BA90" s="154">
        <f t="shared" si="841"/>
        <v>26690</v>
      </c>
      <c r="BB90" s="154">
        <f t="shared" si="841"/>
        <v>20236</v>
      </c>
      <c r="BC90" s="154">
        <f t="shared" si="841"/>
        <v>1291</v>
      </c>
      <c r="BD90" s="154">
        <f t="shared" si="841"/>
        <v>918</v>
      </c>
      <c r="BE90" s="151">
        <f t="shared" si="841"/>
        <v>391</v>
      </c>
      <c r="BF90" s="151">
        <f t="shared" si="841"/>
        <v>147891</v>
      </c>
      <c r="BG90" s="151">
        <f t="shared" ref="BG90" si="884">IFERROR(BF90/BE90,"-")</f>
        <v>378.23785166240407</v>
      </c>
      <c r="BH90" s="151">
        <f t="shared" si="866"/>
        <v>649</v>
      </c>
      <c r="BI90" s="151">
        <f t="shared" si="843"/>
        <v>3155</v>
      </c>
      <c r="BJ90" s="151">
        <f t="shared" si="843"/>
        <v>166848</v>
      </c>
      <c r="BK90" s="151">
        <f t="shared" ref="BK90" si="885">IFERROR(BJ90/BI90,"-")</f>
        <v>52.883676703645008</v>
      </c>
      <c r="BL90" s="151">
        <f t="shared" si="867"/>
        <v>106</v>
      </c>
      <c r="BM90" s="151">
        <f t="shared" si="845"/>
        <v>1</v>
      </c>
      <c r="BN90" s="151">
        <f t="shared" si="845"/>
        <v>1044</v>
      </c>
      <c r="BO90" s="151">
        <f t="shared" si="845"/>
        <v>976</v>
      </c>
      <c r="BP90" s="151">
        <f t="shared" si="845"/>
        <v>14</v>
      </c>
      <c r="BQ90" s="151">
        <f t="shared" si="845"/>
        <v>1060</v>
      </c>
      <c r="BR90" s="151">
        <f t="shared" si="845"/>
        <v>6092913</v>
      </c>
      <c r="BS90" s="151">
        <f t="shared" ref="BS90" si="886">IFERROR(BR90/BN90,"-")</f>
        <v>5836.1235632183907</v>
      </c>
      <c r="BT90" s="151">
        <f t="shared" si="868"/>
        <v>12570</v>
      </c>
      <c r="BU90" s="151">
        <f t="shared" si="847"/>
        <v>7292072</v>
      </c>
      <c r="BV90" s="151">
        <f t="shared" ref="BV90" si="887">IFERROR(BU90/BO90,"-")</f>
        <v>7471.3852459016398</v>
      </c>
      <c r="BW90" s="151">
        <f t="shared" si="869"/>
        <v>15140</v>
      </c>
      <c r="BX90" s="151">
        <f t="shared" si="849"/>
        <v>137530</v>
      </c>
      <c r="BY90" s="151">
        <f t="shared" ref="BY90" si="888">IFERROR(BX90/BP90,"-")</f>
        <v>9823.5714285714294</v>
      </c>
      <c r="BZ90" s="151">
        <f t="shared" si="870"/>
        <v>12648</v>
      </c>
      <c r="CA90" s="151">
        <f t="shared" si="851"/>
        <v>9406683</v>
      </c>
      <c r="CB90" s="151">
        <f t="shared" ref="CB90" si="889">IFERROR(CA90/BQ90,"-")</f>
        <v>8874.2292452830188</v>
      </c>
      <c r="CC90" s="155">
        <f t="shared" si="871"/>
        <v>18670</v>
      </c>
      <c r="CD90" s="155">
        <f t="shared" ref="CD90" si="890">MONTH(1&amp;C90)</f>
        <v>5</v>
      </c>
      <c r="CE90" s="227">
        <f t="shared" si="872"/>
        <v>2018</v>
      </c>
      <c r="CF90" s="228">
        <f t="shared" si="873"/>
        <v>43221</v>
      </c>
      <c r="CG90" s="229">
        <f t="shared" si="874"/>
        <v>31</v>
      </c>
      <c r="CH90" s="155">
        <f t="shared" si="854"/>
        <v>146744</v>
      </c>
      <c r="CI90" s="155">
        <f t="shared" si="854"/>
        <v>2714764</v>
      </c>
      <c r="CJ90" s="155">
        <f t="shared" si="854"/>
        <v>5796388</v>
      </c>
      <c r="CK90" s="155">
        <f t="shared" si="854"/>
        <v>5348656</v>
      </c>
      <c r="CL90" s="155">
        <f t="shared" si="854"/>
        <v>4966585</v>
      </c>
      <c r="CM90" s="155">
        <f t="shared" si="854"/>
        <v>114836904</v>
      </c>
      <c r="CN90" s="155">
        <f t="shared" si="854"/>
        <v>183288104</v>
      </c>
      <c r="CO90" s="155">
        <f t="shared" si="854"/>
        <v>18814796</v>
      </c>
      <c r="CP90" s="155">
        <f t="shared" si="854"/>
        <v>253759</v>
      </c>
      <c r="CQ90" s="155">
        <f t="shared" si="854"/>
        <v>334430</v>
      </c>
      <c r="CR90" s="155">
        <f t="shared" si="854"/>
        <v>13123080</v>
      </c>
      <c r="CS90" s="155">
        <f t="shared" si="854"/>
        <v>14776640</v>
      </c>
      <c r="CT90" s="155">
        <f t="shared" si="854"/>
        <v>177072</v>
      </c>
      <c r="CU90" s="155">
        <f t="shared" si="854"/>
        <v>19790200</v>
      </c>
      <c r="CV90" s="230"/>
      <c r="CW90" s="141"/>
      <c r="CX90" s="158"/>
      <c r="CY90" s="158"/>
      <c r="CZ90" s="158"/>
      <c r="DA90" s="158"/>
      <c r="DB90" s="158"/>
    </row>
    <row r="91" spans="1:107" x14ac:dyDescent="0.2">
      <c r="A91" s="152" t="str">
        <f t="shared" ref="A91:A92" si="891">B91&amp;C91&amp;D91</f>
        <v>2018-19JUNEY59</v>
      </c>
      <c r="B91" s="114" t="str">
        <f t="shared" si="856"/>
        <v>2018-19</v>
      </c>
      <c r="C91" s="35" t="s">
        <v>908</v>
      </c>
      <c r="D91" s="153" t="str">
        <f t="shared" si="875"/>
        <v>Y59</v>
      </c>
      <c r="E91" s="153" t="str">
        <f t="shared" si="875"/>
        <v>South West</v>
      </c>
      <c r="F91" s="153" t="str">
        <f t="shared" si="876"/>
        <v>Y59</v>
      </c>
      <c r="H91" s="154">
        <f t="shared" si="829"/>
        <v>106543</v>
      </c>
      <c r="I91" s="154">
        <f t="shared" si="829"/>
        <v>78867</v>
      </c>
      <c r="J91" s="154">
        <f t="shared" si="829"/>
        <v>492174</v>
      </c>
      <c r="K91" s="151">
        <f t="shared" ref="K91" si="892">IFERROR(J91/I91,"-")</f>
        <v>6.2405568869108752</v>
      </c>
      <c r="L91" s="154">
        <f t="shared" si="858"/>
        <v>2</v>
      </c>
      <c r="M91" s="154">
        <f t="shared" si="859"/>
        <v>29</v>
      </c>
      <c r="N91" s="154">
        <f t="shared" si="860"/>
        <v>72</v>
      </c>
      <c r="O91" s="154">
        <f t="shared" si="830"/>
        <v>71819</v>
      </c>
      <c r="P91" s="154">
        <f t="shared" si="830"/>
        <v>5366</v>
      </c>
      <c r="Q91" s="154">
        <f t="shared" si="830"/>
        <v>3278</v>
      </c>
      <c r="R91" s="154">
        <f t="shared" si="830"/>
        <v>36890</v>
      </c>
      <c r="S91" s="154">
        <f t="shared" si="830"/>
        <v>18343</v>
      </c>
      <c r="T91" s="154">
        <f t="shared" si="830"/>
        <v>674</v>
      </c>
      <c r="U91" s="154">
        <f t="shared" si="830"/>
        <v>2462715</v>
      </c>
      <c r="V91" s="154">
        <f t="shared" ref="V91" si="893">IFERROR(U91/P91,"-")</f>
        <v>458.94800596347375</v>
      </c>
      <c r="W91" s="154">
        <f t="shared" si="861"/>
        <v>863</v>
      </c>
      <c r="X91" s="154">
        <f t="shared" si="832"/>
        <v>2372826</v>
      </c>
      <c r="Y91" s="154">
        <f t="shared" ref="Y91" si="894">IFERROR(X91/Q91,"-")</f>
        <v>723.86394142769984</v>
      </c>
      <c r="Z91" s="154">
        <f t="shared" si="862"/>
        <v>1380</v>
      </c>
      <c r="AA91" s="154">
        <f t="shared" si="834"/>
        <v>59033432</v>
      </c>
      <c r="AB91" s="154">
        <f t="shared" ref="AB91" si="895">IFERROR(AA91/R91,"-")</f>
        <v>1600.2556790458118</v>
      </c>
      <c r="AC91" s="154">
        <f t="shared" si="863"/>
        <v>3382</v>
      </c>
      <c r="AD91" s="154">
        <f t="shared" si="836"/>
        <v>83437106</v>
      </c>
      <c r="AE91" s="154">
        <f t="shared" ref="AE91" si="896">IFERROR(AD91/S91,"-")</f>
        <v>4548.7164585945593</v>
      </c>
      <c r="AF91" s="154">
        <f t="shared" si="864"/>
        <v>10695</v>
      </c>
      <c r="AG91" s="154">
        <f t="shared" si="838"/>
        <v>6957043</v>
      </c>
      <c r="AH91" s="154">
        <f t="shared" ref="AH91" si="897">IFERROR(AG91/T91,"-")</f>
        <v>10322.022255192878</v>
      </c>
      <c r="AI91" s="154">
        <f t="shared" si="865"/>
        <v>21015</v>
      </c>
      <c r="AJ91" s="154">
        <f t="shared" si="840"/>
        <v>4498</v>
      </c>
      <c r="AK91" s="154">
        <f t="shared" si="840"/>
        <v>467</v>
      </c>
      <c r="AL91" s="154">
        <f t="shared" si="840"/>
        <v>1542</v>
      </c>
      <c r="AM91" s="154">
        <f t="shared" si="840"/>
        <v>4609</v>
      </c>
      <c r="AN91" s="154">
        <f t="shared" si="840"/>
        <v>626</v>
      </c>
      <c r="AO91" s="154">
        <f t="shared" si="840"/>
        <v>1863</v>
      </c>
      <c r="AP91" s="154">
        <f t="shared" si="840"/>
        <v>28</v>
      </c>
      <c r="AQ91" s="154">
        <f t="shared" si="840"/>
        <v>37413</v>
      </c>
      <c r="AR91" s="154">
        <f t="shared" si="840"/>
        <v>3563</v>
      </c>
      <c r="AS91" s="154">
        <f t="shared" si="840"/>
        <v>26345</v>
      </c>
      <c r="AT91" s="154">
        <f t="shared" si="841"/>
        <v>67321</v>
      </c>
      <c r="AU91" s="154">
        <f t="shared" si="841"/>
        <v>11931</v>
      </c>
      <c r="AV91" s="154">
        <f t="shared" si="841"/>
        <v>9348</v>
      </c>
      <c r="AW91" s="154">
        <f t="shared" si="841"/>
        <v>7360</v>
      </c>
      <c r="AX91" s="154">
        <f t="shared" si="841"/>
        <v>5875</v>
      </c>
      <c r="AY91" s="154">
        <f t="shared" si="841"/>
        <v>51049</v>
      </c>
      <c r="AZ91" s="154">
        <f t="shared" si="841"/>
        <v>43184</v>
      </c>
      <c r="BA91" s="154">
        <f t="shared" si="841"/>
        <v>26450</v>
      </c>
      <c r="BB91" s="154">
        <f t="shared" si="841"/>
        <v>19771</v>
      </c>
      <c r="BC91" s="154">
        <f t="shared" si="841"/>
        <v>1002</v>
      </c>
      <c r="BD91" s="154">
        <f t="shared" si="841"/>
        <v>723</v>
      </c>
      <c r="BE91" s="151">
        <f t="shared" si="841"/>
        <v>420</v>
      </c>
      <c r="BF91" s="151">
        <f t="shared" si="841"/>
        <v>156169</v>
      </c>
      <c r="BG91" s="151">
        <f t="shared" ref="BG91" si="898">IFERROR(BF91/BE91,"-")</f>
        <v>371.8309523809524</v>
      </c>
      <c r="BH91" s="151">
        <f t="shared" si="866"/>
        <v>655</v>
      </c>
      <c r="BI91" s="151">
        <f t="shared" si="843"/>
        <v>2884</v>
      </c>
      <c r="BJ91" s="151">
        <f t="shared" si="843"/>
        <v>137925</v>
      </c>
      <c r="BK91" s="151">
        <f t="shared" ref="BK91" si="899">IFERROR(BJ91/BI91,"-")</f>
        <v>47.824202496532592</v>
      </c>
      <c r="BL91" s="151">
        <f t="shared" si="867"/>
        <v>94</v>
      </c>
      <c r="BM91" s="151">
        <f t="shared" si="845"/>
        <v>0</v>
      </c>
      <c r="BN91" s="151">
        <f t="shared" si="845"/>
        <v>950</v>
      </c>
      <c r="BO91" s="151">
        <f t="shared" si="845"/>
        <v>860</v>
      </c>
      <c r="BP91" s="151">
        <f t="shared" si="845"/>
        <v>23</v>
      </c>
      <c r="BQ91" s="151">
        <f t="shared" si="845"/>
        <v>1009</v>
      </c>
      <c r="BR91" s="151">
        <f t="shared" si="845"/>
        <v>5478084</v>
      </c>
      <c r="BS91" s="151">
        <f t="shared" ref="BS91" si="900">IFERROR(BR91/BN91,"-")</f>
        <v>5766.4042105263161</v>
      </c>
      <c r="BT91" s="151">
        <f t="shared" si="868"/>
        <v>12235</v>
      </c>
      <c r="BU91" s="151">
        <f t="shared" si="847"/>
        <v>6045660</v>
      </c>
      <c r="BV91" s="151">
        <f t="shared" ref="BV91" si="901">IFERROR(BU91/BO91,"-")</f>
        <v>7029.8372093023254</v>
      </c>
      <c r="BW91" s="151">
        <f t="shared" si="869"/>
        <v>14107</v>
      </c>
      <c r="BX91" s="151">
        <f t="shared" si="849"/>
        <v>164031</v>
      </c>
      <c r="BY91" s="151">
        <f t="shared" ref="BY91" si="902">IFERROR(BX91/BP91,"-")</f>
        <v>7131.782608695652</v>
      </c>
      <c r="BZ91" s="151">
        <f t="shared" si="870"/>
        <v>17739</v>
      </c>
      <c r="CA91" s="151">
        <f t="shared" si="851"/>
        <v>8739592</v>
      </c>
      <c r="CB91" s="151">
        <f t="shared" ref="CB91" si="903">IFERROR(CA91/BQ91,"-")</f>
        <v>8661.6372646184336</v>
      </c>
      <c r="CC91" s="155">
        <f t="shared" si="871"/>
        <v>18102</v>
      </c>
      <c r="CD91" s="155">
        <f t="shared" ref="CD91" si="904">MONTH(1&amp;C91)</f>
        <v>6</v>
      </c>
      <c r="CE91" s="227">
        <f t="shared" si="872"/>
        <v>2018</v>
      </c>
      <c r="CF91" s="228">
        <f t="shared" si="873"/>
        <v>43252</v>
      </c>
      <c r="CG91" s="229">
        <f t="shared" si="874"/>
        <v>30</v>
      </c>
      <c r="CH91" s="155">
        <f t="shared" si="854"/>
        <v>157734</v>
      </c>
      <c r="CI91" s="155">
        <f t="shared" si="854"/>
        <v>2287143</v>
      </c>
      <c r="CJ91" s="155">
        <f t="shared" si="854"/>
        <v>5678424</v>
      </c>
      <c r="CK91" s="155">
        <f t="shared" si="854"/>
        <v>4630858</v>
      </c>
      <c r="CL91" s="155">
        <f t="shared" si="854"/>
        <v>4523640</v>
      </c>
      <c r="CM91" s="155">
        <f t="shared" si="854"/>
        <v>124761980</v>
      </c>
      <c r="CN91" s="155">
        <f t="shared" si="854"/>
        <v>196178385</v>
      </c>
      <c r="CO91" s="155">
        <f t="shared" si="854"/>
        <v>14164110</v>
      </c>
      <c r="CP91" s="155">
        <f t="shared" si="854"/>
        <v>275100</v>
      </c>
      <c r="CQ91" s="155">
        <f t="shared" si="854"/>
        <v>271096</v>
      </c>
      <c r="CR91" s="155">
        <f t="shared" si="854"/>
        <v>11623250</v>
      </c>
      <c r="CS91" s="155">
        <f t="shared" si="854"/>
        <v>12132020</v>
      </c>
      <c r="CT91" s="155">
        <f t="shared" si="854"/>
        <v>407997</v>
      </c>
      <c r="CU91" s="155">
        <f t="shared" si="854"/>
        <v>18264918</v>
      </c>
      <c r="CV91" s="230"/>
      <c r="CW91" s="141"/>
      <c r="CX91" s="158"/>
      <c r="CY91" s="158"/>
      <c r="CZ91" s="158"/>
      <c r="DA91" s="158"/>
      <c r="DB91" s="158"/>
    </row>
    <row r="92" spans="1:107" x14ac:dyDescent="0.2">
      <c r="A92" s="152" t="str">
        <f t="shared" si="891"/>
        <v>2018-19JULYY59</v>
      </c>
      <c r="B92" s="114" t="str">
        <f t="shared" si="856"/>
        <v>2018-19</v>
      </c>
      <c r="C92" s="35" t="s">
        <v>911</v>
      </c>
      <c r="D92" s="153" t="str">
        <f t="shared" si="875"/>
        <v>Y59</v>
      </c>
      <c r="E92" s="153" t="str">
        <f t="shared" si="875"/>
        <v>South West</v>
      </c>
      <c r="F92" s="153" t="str">
        <f t="shared" si="876"/>
        <v>Y59</v>
      </c>
      <c r="H92" s="154">
        <f t="shared" si="829"/>
        <v>114498</v>
      </c>
      <c r="I92" s="154">
        <f t="shared" si="829"/>
        <v>85558</v>
      </c>
      <c r="J92" s="154">
        <f t="shared" si="829"/>
        <v>627928</v>
      </c>
      <c r="K92" s="151">
        <f t="shared" ref="K92" si="905">IFERROR(J92/I92,"-")</f>
        <v>7.3392084901470351</v>
      </c>
      <c r="L92" s="154">
        <f t="shared" si="858"/>
        <v>2</v>
      </c>
      <c r="M92" s="154">
        <f t="shared" si="859"/>
        <v>36</v>
      </c>
      <c r="N92" s="154">
        <f t="shared" si="860"/>
        <v>83</v>
      </c>
      <c r="O92" s="154">
        <f t="shared" si="830"/>
        <v>74514</v>
      </c>
      <c r="P92" s="154">
        <f t="shared" si="830"/>
        <v>5007</v>
      </c>
      <c r="Q92" s="154">
        <f t="shared" si="830"/>
        <v>3087</v>
      </c>
      <c r="R92" s="154">
        <f t="shared" si="830"/>
        <v>39583</v>
      </c>
      <c r="S92" s="154">
        <f t="shared" si="830"/>
        <v>18920</v>
      </c>
      <c r="T92" s="154">
        <f t="shared" si="830"/>
        <v>695</v>
      </c>
      <c r="U92" s="154">
        <f t="shared" si="830"/>
        <v>2147575</v>
      </c>
      <c r="V92" s="154">
        <f t="shared" ref="V92" si="906">IFERROR(U92/P92,"-")</f>
        <v>428.91451967245854</v>
      </c>
      <c r="W92" s="154">
        <f t="shared" si="861"/>
        <v>790</v>
      </c>
      <c r="X92" s="154">
        <f t="shared" si="832"/>
        <v>2148159</v>
      </c>
      <c r="Y92" s="154">
        <f t="shared" ref="Y92" si="907">IFERROR(X92/Q92,"-")</f>
        <v>695.87269193391637</v>
      </c>
      <c r="Z92" s="154">
        <f t="shared" si="862"/>
        <v>1310</v>
      </c>
      <c r="AA92" s="154">
        <f t="shared" si="834"/>
        <v>67351549</v>
      </c>
      <c r="AB92" s="154">
        <f t="shared" ref="AB92" si="908">IFERROR(AA92/R92,"-")</f>
        <v>1701.5271454917515</v>
      </c>
      <c r="AC92" s="154">
        <f t="shared" si="863"/>
        <v>3616</v>
      </c>
      <c r="AD92" s="154">
        <f t="shared" si="836"/>
        <v>91154959</v>
      </c>
      <c r="AE92" s="154">
        <f t="shared" ref="AE92" si="909">IFERROR(AD92/S92,"-")</f>
        <v>4817.9153805496826</v>
      </c>
      <c r="AF92" s="154">
        <f t="shared" si="864"/>
        <v>11420</v>
      </c>
      <c r="AG92" s="154">
        <f t="shared" si="838"/>
        <v>7532821</v>
      </c>
      <c r="AH92" s="154">
        <f t="shared" ref="AH92" si="910">IFERROR(AG92/T92,"-")</f>
        <v>10838.591366906474</v>
      </c>
      <c r="AI92" s="154">
        <f t="shared" si="865"/>
        <v>23072</v>
      </c>
      <c r="AJ92" s="154">
        <f t="shared" si="840"/>
        <v>4433</v>
      </c>
      <c r="AK92" s="154">
        <f t="shared" si="840"/>
        <v>420</v>
      </c>
      <c r="AL92" s="154">
        <f t="shared" si="840"/>
        <v>1471</v>
      </c>
      <c r="AM92" s="154">
        <f t="shared" si="840"/>
        <v>4763</v>
      </c>
      <c r="AN92" s="154">
        <f t="shared" si="840"/>
        <v>564</v>
      </c>
      <c r="AO92" s="154">
        <f t="shared" si="840"/>
        <v>1978</v>
      </c>
      <c r="AP92" s="154">
        <f t="shared" si="840"/>
        <v>24</v>
      </c>
      <c r="AQ92" s="154">
        <f t="shared" si="840"/>
        <v>38644</v>
      </c>
      <c r="AR92" s="154">
        <f t="shared" si="840"/>
        <v>3604</v>
      </c>
      <c r="AS92" s="154">
        <f t="shared" si="840"/>
        <v>27833</v>
      </c>
      <c r="AT92" s="154">
        <f t="shared" si="841"/>
        <v>70081</v>
      </c>
      <c r="AU92" s="154">
        <f t="shared" si="841"/>
        <v>11091</v>
      </c>
      <c r="AV92" s="154">
        <f t="shared" si="841"/>
        <v>8654</v>
      </c>
      <c r="AW92" s="154">
        <f t="shared" si="841"/>
        <v>6960</v>
      </c>
      <c r="AX92" s="154">
        <f t="shared" si="841"/>
        <v>5511</v>
      </c>
      <c r="AY92" s="154">
        <f t="shared" si="841"/>
        <v>54790</v>
      </c>
      <c r="AZ92" s="154">
        <f t="shared" si="841"/>
        <v>46078</v>
      </c>
      <c r="BA92" s="154">
        <f t="shared" si="841"/>
        <v>27192</v>
      </c>
      <c r="BB92" s="154">
        <f t="shared" si="841"/>
        <v>20208</v>
      </c>
      <c r="BC92" s="154">
        <f t="shared" si="841"/>
        <v>1021</v>
      </c>
      <c r="BD92" s="154">
        <f t="shared" si="841"/>
        <v>712</v>
      </c>
      <c r="BE92" s="151">
        <f t="shared" si="841"/>
        <v>378</v>
      </c>
      <c r="BF92" s="151">
        <f t="shared" si="841"/>
        <v>157659</v>
      </c>
      <c r="BG92" s="151">
        <f t="shared" ref="BG92" si="911">IFERROR(BF92/BE92,"-")</f>
        <v>417.08730158730157</v>
      </c>
      <c r="BH92" s="151">
        <f t="shared" si="866"/>
        <v>617</v>
      </c>
      <c r="BI92" s="151">
        <f t="shared" si="843"/>
        <v>2606</v>
      </c>
      <c r="BJ92" s="151">
        <f t="shared" si="843"/>
        <v>130441</v>
      </c>
      <c r="BK92" s="151">
        <f t="shared" ref="BK92" si="912">IFERROR(BJ92/BI92,"-")</f>
        <v>50.054105909439755</v>
      </c>
      <c r="BL92" s="151">
        <f t="shared" si="867"/>
        <v>90</v>
      </c>
      <c r="BM92" s="151">
        <f t="shared" si="845"/>
        <v>3</v>
      </c>
      <c r="BN92" s="151">
        <f t="shared" si="845"/>
        <v>964</v>
      </c>
      <c r="BO92" s="151">
        <f t="shared" si="845"/>
        <v>842</v>
      </c>
      <c r="BP92" s="151">
        <f t="shared" si="845"/>
        <v>15</v>
      </c>
      <c r="BQ92" s="151">
        <f t="shared" si="845"/>
        <v>1017</v>
      </c>
      <c r="BR92" s="151">
        <f t="shared" si="845"/>
        <v>6848822</v>
      </c>
      <c r="BS92" s="151">
        <f t="shared" ref="BS92" si="913">IFERROR(BR92/BN92,"-")</f>
        <v>7104.5871369294609</v>
      </c>
      <c r="BT92" s="151">
        <f t="shared" si="868"/>
        <v>15093</v>
      </c>
      <c r="BU92" s="151">
        <f t="shared" si="847"/>
        <v>7578616</v>
      </c>
      <c r="BV92" s="151">
        <f t="shared" ref="BV92" si="914">IFERROR(BU92/BO92,"-")</f>
        <v>9000.7315914489318</v>
      </c>
      <c r="BW92" s="151">
        <f t="shared" si="869"/>
        <v>18550</v>
      </c>
      <c r="BX92" s="151">
        <f t="shared" si="849"/>
        <v>157325</v>
      </c>
      <c r="BY92" s="151">
        <f t="shared" ref="BY92" si="915">IFERROR(BX92/BP92,"-")</f>
        <v>10488.333333333334</v>
      </c>
      <c r="BZ92" s="151">
        <f t="shared" si="870"/>
        <v>22896</v>
      </c>
      <c r="CA92" s="151">
        <f t="shared" si="851"/>
        <v>10745566</v>
      </c>
      <c r="CB92" s="151">
        <f t="shared" ref="CB92" si="916">IFERROR(CA92/BQ92,"-")</f>
        <v>10565.944936086529</v>
      </c>
      <c r="CC92" s="155">
        <f t="shared" si="871"/>
        <v>21628</v>
      </c>
      <c r="CD92" s="155">
        <f t="shared" ref="CD92" si="917">MONTH(1&amp;C92)</f>
        <v>7</v>
      </c>
      <c r="CE92" s="227">
        <f t="shared" ref="CE92" si="918">LEFT($B92,4)+IF(CD92&lt;4,1,0)</f>
        <v>2018</v>
      </c>
      <c r="CF92" s="228">
        <f t="shared" ref="CF92" si="919">DATE(LEFT($B92,4)+IF(CD92&lt;4,1,0),CD92,1)</f>
        <v>43282</v>
      </c>
      <c r="CG92" s="229">
        <f t="shared" ref="CG92" si="920">DAY(DATE(LEFT($B92,4)+IF(CD92&lt;4,1,0),$CD92+1,1)-1)</f>
        <v>31</v>
      </c>
      <c r="CH92" s="155">
        <f t="shared" si="854"/>
        <v>171116</v>
      </c>
      <c r="CI92" s="155">
        <f t="shared" si="854"/>
        <v>3080088</v>
      </c>
      <c r="CJ92" s="155">
        <f t="shared" si="854"/>
        <v>7101314</v>
      </c>
      <c r="CK92" s="155">
        <f t="shared" si="854"/>
        <v>3955530</v>
      </c>
      <c r="CL92" s="155">
        <f t="shared" si="854"/>
        <v>4043970</v>
      </c>
      <c r="CM92" s="155">
        <f t="shared" si="854"/>
        <v>143132128</v>
      </c>
      <c r="CN92" s="155">
        <f t="shared" si="854"/>
        <v>216066400</v>
      </c>
      <c r="CO92" s="155">
        <f t="shared" si="854"/>
        <v>16035040</v>
      </c>
      <c r="CP92" s="155">
        <f t="shared" si="854"/>
        <v>233226</v>
      </c>
      <c r="CQ92" s="155">
        <f t="shared" si="854"/>
        <v>234540</v>
      </c>
      <c r="CR92" s="155">
        <f t="shared" si="854"/>
        <v>14549652</v>
      </c>
      <c r="CS92" s="155">
        <f t="shared" si="854"/>
        <v>15619100</v>
      </c>
      <c r="CT92" s="155">
        <f t="shared" si="854"/>
        <v>343440</v>
      </c>
      <c r="CU92" s="155">
        <f t="shared" si="854"/>
        <v>21995676</v>
      </c>
      <c r="CV92" s="230"/>
      <c r="CW92" s="141"/>
      <c r="CX92" s="158"/>
      <c r="CY92" s="158"/>
      <c r="CZ92" s="158"/>
      <c r="DA92" s="158"/>
      <c r="DB92" s="158"/>
    </row>
    <row r="93" spans="1:107" x14ac:dyDescent="0.2">
      <c r="A93" s="152" t="str">
        <f t="shared" ref="A93" si="921">B93&amp;C93&amp;D93</f>
        <v>2018-19AUGUSTY59</v>
      </c>
      <c r="B93" s="114" t="str">
        <f t="shared" si="856"/>
        <v>2018-19</v>
      </c>
      <c r="C93" s="35" t="s">
        <v>682</v>
      </c>
      <c r="D93" s="153" t="str">
        <f t="shared" si="875"/>
        <v>Y59</v>
      </c>
      <c r="E93" s="153" t="str">
        <f t="shared" si="875"/>
        <v>South West</v>
      </c>
      <c r="F93" s="153" t="str">
        <f t="shared" si="876"/>
        <v>Y59</v>
      </c>
      <c r="H93" s="154">
        <f t="shared" si="829"/>
        <v>106057</v>
      </c>
      <c r="I93" s="154">
        <f t="shared" si="829"/>
        <v>79201</v>
      </c>
      <c r="J93" s="154">
        <f t="shared" si="829"/>
        <v>389931</v>
      </c>
      <c r="K93" s="151">
        <f t="shared" ref="K93" si="922">IFERROR(J93/I93,"-")</f>
        <v>4.9233090491281679</v>
      </c>
      <c r="L93" s="154">
        <f t="shared" si="858"/>
        <v>2</v>
      </c>
      <c r="M93" s="154">
        <f t="shared" si="859"/>
        <v>20</v>
      </c>
      <c r="N93" s="154">
        <f t="shared" si="860"/>
        <v>60</v>
      </c>
      <c r="O93" s="154">
        <f t="shared" si="830"/>
        <v>71548</v>
      </c>
      <c r="P93" s="154">
        <f t="shared" si="830"/>
        <v>4528</v>
      </c>
      <c r="Q93" s="154">
        <f t="shared" si="830"/>
        <v>2717</v>
      </c>
      <c r="R93" s="154">
        <f t="shared" si="830"/>
        <v>38402</v>
      </c>
      <c r="S93" s="154">
        <f t="shared" si="830"/>
        <v>18172</v>
      </c>
      <c r="T93" s="154">
        <f t="shared" si="830"/>
        <v>675</v>
      </c>
      <c r="U93" s="154">
        <f t="shared" si="830"/>
        <v>1910517</v>
      </c>
      <c r="V93" s="154">
        <f t="shared" ref="V93" si="923">IFERROR(U93/P93,"-")</f>
        <v>421.93396643109543</v>
      </c>
      <c r="W93" s="154">
        <f t="shared" si="861"/>
        <v>780</v>
      </c>
      <c r="X93" s="154">
        <f t="shared" si="832"/>
        <v>1817008</v>
      </c>
      <c r="Y93" s="154">
        <f t="shared" ref="Y93" si="924">IFERROR(X93/Q93,"-")</f>
        <v>668.7552447552448</v>
      </c>
      <c r="Z93" s="154">
        <f t="shared" si="862"/>
        <v>1287</v>
      </c>
      <c r="AA93" s="154">
        <f t="shared" si="834"/>
        <v>61562836</v>
      </c>
      <c r="AB93" s="154">
        <f t="shared" ref="AB93" si="925">IFERROR(AA93/R93,"-")</f>
        <v>1603.1153585750742</v>
      </c>
      <c r="AC93" s="154">
        <f t="shared" si="863"/>
        <v>3412</v>
      </c>
      <c r="AD93" s="154">
        <f t="shared" si="836"/>
        <v>77685248</v>
      </c>
      <c r="AE93" s="154">
        <f t="shared" ref="AE93" si="926">IFERROR(AD93/S93,"-")</f>
        <v>4274.9971384547653</v>
      </c>
      <c r="AF93" s="154">
        <f t="shared" si="864"/>
        <v>9852</v>
      </c>
      <c r="AG93" s="154">
        <f t="shared" si="838"/>
        <v>6402738</v>
      </c>
      <c r="AH93" s="154">
        <f t="shared" ref="AH93" si="927">IFERROR(AG93/T93,"-")</f>
        <v>9485.5377777777776</v>
      </c>
      <c r="AI93" s="154">
        <f t="shared" si="865"/>
        <v>21907</v>
      </c>
      <c r="AJ93" s="154">
        <f t="shared" si="840"/>
        <v>3751</v>
      </c>
      <c r="AK93" s="154">
        <f t="shared" si="840"/>
        <v>299</v>
      </c>
      <c r="AL93" s="154">
        <f t="shared" si="840"/>
        <v>1343</v>
      </c>
      <c r="AM93" s="154">
        <f t="shared" si="840"/>
        <v>4722</v>
      </c>
      <c r="AN93" s="154">
        <f t="shared" si="840"/>
        <v>404</v>
      </c>
      <c r="AO93" s="154">
        <f t="shared" si="840"/>
        <v>1705</v>
      </c>
      <c r="AP93" s="154">
        <f t="shared" si="840"/>
        <v>25</v>
      </c>
      <c r="AQ93" s="154">
        <f t="shared" si="840"/>
        <v>37623</v>
      </c>
      <c r="AR93" s="154">
        <f t="shared" si="840"/>
        <v>3559</v>
      </c>
      <c r="AS93" s="154">
        <f t="shared" si="840"/>
        <v>26615</v>
      </c>
      <c r="AT93" s="154">
        <f t="shared" si="841"/>
        <v>67797</v>
      </c>
      <c r="AU93" s="154">
        <f t="shared" si="841"/>
        <v>10336</v>
      </c>
      <c r="AV93" s="154">
        <f t="shared" si="841"/>
        <v>8083</v>
      </c>
      <c r="AW93" s="154">
        <f t="shared" si="841"/>
        <v>6275</v>
      </c>
      <c r="AX93" s="154">
        <f t="shared" si="841"/>
        <v>5007</v>
      </c>
      <c r="AY93" s="154">
        <f t="shared" si="841"/>
        <v>53163</v>
      </c>
      <c r="AZ93" s="154">
        <f t="shared" si="841"/>
        <v>44717</v>
      </c>
      <c r="BA93" s="154">
        <f t="shared" si="841"/>
        <v>26282</v>
      </c>
      <c r="BB93" s="154">
        <f t="shared" si="841"/>
        <v>19458</v>
      </c>
      <c r="BC93" s="154">
        <f t="shared" si="841"/>
        <v>1013</v>
      </c>
      <c r="BD93" s="154">
        <f t="shared" si="841"/>
        <v>697</v>
      </c>
      <c r="BE93" s="151">
        <f t="shared" si="841"/>
        <v>416</v>
      </c>
      <c r="BF93" s="151">
        <f t="shared" si="841"/>
        <v>186810</v>
      </c>
      <c r="BG93" s="151">
        <f t="shared" ref="BG93" si="928">IFERROR(BF93/BE93,"-")</f>
        <v>449.0625</v>
      </c>
      <c r="BH93" s="151">
        <f t="shared" si="866"/>
        <v>599</v>
      </c>
      <c r="BI93" s="151">
        <f t="shared" si="843"/>
        <v>2620</v>
      </c>
      <c r="BJ93" s="151">
        <f t="shared" si="843"/>
        <v>120293</v>
      </c>
      <c r="BK93" s="151">
        <f t="shared" ref="BK93" si="929">IFERROR(BJ93/BI93,"-")</f>
        <v>45.913358778625955</v>
      </c>
      <c r="BL93" s="151">
        <f t="shared" si="867"/>
        <v>82</v>
      </c>
      <c r="BM93" s="151">
        <f t="shared" si="845"/>
        <v>0</v>
      </c>
      <c r="BN93" s="151">
        <f t="shared" si="845"/>
        <v>1027</v>
      </c>
      <c r="BO93" s="151">
        <f t="shared" si="845"/>
        <v>955</v>
      </c>
      <c r="BP93" s="151">
        <f t="shared" si="845"/>
        <v>15</v>
      </c>
      <c r="BQ93" s="151">
        <f t="shared" si="845"/>
        <v>1064</v>
      </c>
      <c r="BR93" s="151">
        <f t="shared" si="845"/>
        <v>6735521</v>
      </c>
      <c r="BS93" s="151">
        <f t="shared" ref="BS93" si="930">IFERROR(BR93/BN93,"-")</f>
        <v>6558.4430379746836</v>
      </c>
      <c r="BT93" s="151">
        <f t="shared" si="868"/>
        <v>13992</v>
      </c>
      <c r="BU93" s="151">
        <f t="shared" si="847"/>
        <v>7162403</v>
      </c>
      <c r="BV93" s="151">
        <f t="shared" ref="BV93" si="931">IFERROR(BU93/BO93,"-")</f>
        <v>7499.8984293193716</v>
      </c>
      <c r="BW93" s="151">
        <f t="shared" si="869"/>
        <v>15276</v>
      </c>
      <c r="BX93" s="151">
        <f t="shared" si="849"/>
        <v>121397</v>
      </c>
      <c r="BY93" s="151">
        <f t="shared" ref="BY93" si="932">IFERROR(BX93/BP93,"-")</f>
        <v>8093.1333333333332</v>
      </c>
      <c r="BZ93" s="151">
        <f t="shared" si="870"/>
        <v>14320</v>
      </c>
      <c r="CA93" s="151">
        <f t="shared" si="851"/>
        <v>9914235</v>
      </c>
      <c r="CB93" s="151">
        <f t="shared" ref="CB93" si="933">IFERROR(CA93/BQ93,"-")</f>
        <v>9317.8900375939847</v>
      </c>
      <c r="CC93" s="155">
        <f t="shared" si="871"/>
        <v>19998</v>
      </c>
      <c r="CD93" s="155">
        <f t="shared" ref="CD93" si="934">MONTH(1&amp;C93)</f>
        <v>8</v>
      </c>
      <c r="CE93" s="227">
        <f t="shared" ref="CE93" si="935">LEFT($B93,4)+IF(CD93&lt;4,1,0)</f>
        <v>2018</v>
      </c>
      <c r="CF93" s="228">
        <f t="shared" ref="CF93" si="936">DATE(LEFT($B93,4)+IF(CD93&lt;4,1,0),CD93,1)</f>
        <v>43313</v>
      </c>
      <c r="CG93" s="229">
        <f t="shared" ref="CG93" si="937">DAY(DATE(LEFT($B93,4)+IF(CD93&lt;4,1,0),$CD93+1,1)-1)</f>
        <v>31</v>
      </c>
      <c r="CH93" s="155">
        <f t="shared" si="854"/>
        <v>158402</v>
      </c>
      <c r="CI93" s="155">
        <f t="shared" si="854"/>
        <v>1584020</v>
      </c>
      <c r="CJ93" s="155">
        <f t="shared" si="854"/>
        <v>4752060</v>
      </c>
      <c r="CK93" s="155">
        <f t="shared" si="854"/>
        <v>3531840</v>
      </c>
      <c r="CL93" s="155">
        <f t="shared" si="854"/>
        <v>3496779</v>
      </c>
      <c r="CM93" s="155">
        <f t="shared" si="854"/>
        <v>131027624</v>
      </c>
      <c r="CN93" s="155">
        <f t="shared" si="854"/>
        <v>179030544</v>
      </c>
      <c r="CO93" s="155">
        <f t="shared" si="854"/>
        <v>14787225</v>
      </c>
      <c r="CP93" s="155">
        <f t="shared" si="854"/>
        <v>249184</v>
      </c>
      <c r="CQ93" s="155">
        <f t="shared" si="854"/>
        <v>214840</v>
      </c>
      <c r="CR93" s="155">
        <f t="shared" si="854"/>
        <v>14369784</v>
      </c>
      <c r="CS93" s="155">
        <f t="shared" si="854"/>
        <v>14588580</v>
      </c>
      <c r="CT93" s="155">
        <f t="shared" si="854"/>
        <v>214800</v>
      </c>
      <c r="CU93" s="155">
        <f t="shared" si="854"/>
        <v>21277872</v>
      </c>
      <c r="CV93" s="230"/>
      <c r="CW93" s="141"/>
      <c r="CX93" s="158"/>
      <c r="CY93" s="158"/>
      <c r="CZ93" s="158"/>
      <c r="DA93" s="158"/>
      <c r="DB93" s="158"/>
    </row>
    <row r="94" spans="1:107" x14ac:dyDescent="0.2">
      <c r="A94" s="152" t="str">
        <f t="shared" ref="A94" si="938">B94&amp;C94&amp;D94</f>
        <v>2018-19SEPTEMBERY59</v>
      </c>
      <c r="B94" s="114" t="str">
        <f t="shared" ref="B94" si="939">IF($C94="April",LEFT($B93,4)+1&amp;"-"&amp;RIGHT($B93,2)+1,$B93)</f>
        <v>2018-19</v>
      </c>
      <c r="C94" s="35" t="s">
        <v>708</v>
      </c>
      <c r="D94" s="153" t="str">
        <f t="shared" si="875"/>
        <v>Y59</v>
      </c>
      <c r="E94" s="153" t="str">
        <f t="shared" si="875"/>
        <v>South West</v>
      </c>
      <c r="F94" s="153" t="str">
        <f t="shared" si="876"/>
        <v>Y59</v>
      </c>
      <c r="H94" s="154">
        <f t="shared" si="829"/>
        <v>103044</v>
      </c>
      <c r="I94" s="154">
        <f t="shared" si="829"/>
        <v>77491</v>
      </c>
      <c r="J94" s="154">
        <f t="shared" si="829"/>
        <v>312519</v>
      </c>
      <c r="K94" s="151">
        <f t="shared" ref="K94" si="940">IFERROR(J94/I94,"-")</f>
        <v>4.0329715708921032</v>
      </c>
      <c r="L94" s="154">
        <f t="shared" ref="L94" si="941">IFERROR(CH94/I94,"-")</f>
        <v>2</v>
      </c>
      <c r="M94" s="154">
        <f t="shared" ref="M94" si="942">IFERROR(CI94/I94,"-")</f>
        <v>12</v>
      </c>
      <c r="N94" s="154">
        <f t="shared" ref="N94" si="943">IFERROR(CJ94/I94,"-")</f>
        <v>46</v>
      </c>
      <c r="O94" s="154">
        <f t="shared" si="830"/>
        <v>69459</v>
      </c>
      <c r="P94" s="154">
        <f t="shared" si="830"/>
        <v>4353</v>
      </c>
      <c r="Q94" s="154">
        <f t="shared" si="830"/>
        <v>2686</v>
      </c>
      <c r="R94" s="154">
        <f t="shared" si="830"/>
        <v>37725</v>
      </c>
      <c r="S94" s="154">
        <f t="shared" si="830"/>
        <v>17462</v>
      </c>
      <c r="T94" s="154">
        <f t="shared" si="830"/>
        <v>638</v>
      </c>
      <c r="U94" s="154">
        <f t="shared" si="830"/>
        <v>1786298</v>
      </c>
      <c r="V94" s="154">
        <f t="shared" ref="V94" si="944">IFERROR(U94/P94,"-")</f>
        <v>410.36021134849528</v>
      </c>
      <c r="W94" s="154">
        <f t="shared" ref="W94" si="945">IFERROR(CK94/P94,"-")</f>
        <v>761</v>
      </c>
      <c r="X94" s="154">
        <f t="shared" si="832"/>
        <v>1726833</v>
      </c>
      <c r="Y94" s="154">
        <f t="shared" ref="Y94" si="946">IFERROR(X94/Q94,"-")</f>
        <v>642.90134028294858</v>
      </c>
      <c r="Z94" s="154">
        <f t="shared" ref="Z94" si="947">IFERROR(CL94/Q94,"-")</f>
        <v>1185</v>
      </c>
      <c r="AA94" s="154">
        <f t="shared" si="834"/>
        <v>61110198</v>
      </c>
      <c r="AB94" s="154">
        <f t="shared" ref="AB94" si="948">IFERROR(AA94/R94,"-")</f>
        <v>1619.8859642147117</v>
      </c>
      <c r="AC94" s="154">
        <f t="shared" ref="AC94" si="949">IFERROR(CM94/R94,"-")</f>
        <v>3416</v>
      </c>
      <c r="AD94" s="154">
        <f t="shared" si="836"/>
        <v>75668080</v>
      </c>
      <c r="AE94" s="154">
        <f t="shared" ref="AE94" si="950">IFERROR(AD94/S94,"-")</f>
        <v>4333.2997365708397</v>
      </c>
      <c r="AF94" s="154">
        <f t="shared" ref="AF94" si="951">IFERROR(CN94/S94,"-")</f>
        <v>9910</v>
      </c>
      <c r="AG94" s="154">
        <f t="shared" si="838"/>
        <v>5829039</v>
      </c>
      <c r="AH94" s="154">
        <f t="shared" ref="AH94" si="952">IFERROR(AG94/T94,"-")</f>
        <v>9136.4247648902819</v>
      </c>
      <c r="AI94" s="154">
        <f t="shared" ref="AI94" si="953">IFERROR(CO94/T94,"-")</f>
        <v>20979</v>
      </c>
      <c r="AJ94" s="154">
        <f t="shared" si="840"/>
        <v>3803</v>
      </c>
      <c r="AK94" s="154">
        <f t="shared" si="840"/>
        <v>356</v>
      </c>
      <c r="AL94" s="154">
        <f t="shared" si="840"/>
        <v>1297</v>
      </c>
      <c r="AM94" s="154">
        <f t="shared" si="840"/>
        <v>4539</v>
      </c>
      <c r="AN94" s="154">
        <f t="shared" si="840"/>
        <v>484</v>
      </c>
      <c r="AO94" s="154">
        <f t="shared" si="840"/>
        <v>1666</v>
      </c>
      <c r="AP94" s="154">
        <f t="shared" si="840"/>
        <v>22</v>
      </c>
      <c r="AQ94" s="154">
        <f t="shared" si="840"/>
        <v>37564</v>
      </c>
      <c r="AR94" s="154">
        <f t="shared" si="840"/>
        <v>3244</v>
      </c>
      <c r="AS94" s="154">
        <f t="shared" si="840"/>
        <v>24848</v>
      </c>
      <c r="AT94" s="154">
        <f t="shared" si="841"/>
        <v>65656</v>
      </c>
      <c r="AU94" s="154">
        <f t="shared" si="841"/>
        <v>9771</v>
      </c>
      <c r="AV94" s="154">
        <f t="shared" si="841"/>
        <v>7671</v>
      </c>
      <c r="AW94" s="154">
        <f t="shared" si="841"/>
        <v>6098</v>
      </c>
      <c r="AX94" s="154">
        <f t="shared" si="841"/>
        <v>4835</v>
      </c>
      <c r="AY94" s="154">
        <f t="shared" si="841"/>
        <v>51736</v>
      </c>
      <c r="AZ94" s="154">
        <f t="shared" si="841"/>
        <v>43814</v>
      </c>
      <c r="BA94" s="154">
        <f t="shared" si="841"/>
        <v>24980</v>
      </c>
      <c r="BB94" s="154">
        <f t="shared" si="841"/>
        <v>18772</v>
      </c>
      <c r="BC94" s="154">
        <f t="shared" si="841"/>
        <v>908</v>
      </c>
      <c r="BD94" s="154">
        <f t="shared" si="841"/>
        <v>672</v>
      </c>
      <c r="BE94" s="151">
        <f t="shared" si="841"/>
        <v>377</v>
      </c>
      <c r="BF94" s="151">
        <f t="shared" si="841"/>
        <v>135714</v>
      </c>
      <c r="BG94" s="151">
        <f t="shared" ref="BG94" si="954">IFERROR(BF94/BE94,"-")</f>
        <v>359.9840848806366</v>
      </c>
      <c r="BH94" s="151">
        <f t="shared" ref="BH94" si="955">IFERROR(CP94/BE94,"-")</f>
        <v>606</v>
      </c>
      <c r="BI94" s="151">
        <f t="shared" si="843"/>
        <v>2614</v>
      </c>
      <c r="BJ94" s="151">
        <f t="shared" si="843"/>
        <v>121767</v>
      </c>
      <c r="BK94" s="151">
        <f t="shared" ref="BK94" si="956">IFERROR(BJ94/BI94,"-")</f>
        <v>46.582631981637334</v>
      </c>
      <c r="BL94" s="151">
        <f t="shared" ref="BL94" si="957">IFERROR(CQ94/BI94,"-")</f>
        <v>85</v>
      </c>
      <c r="BM94" s="151">
        <f t="shared" si="845"/>
        <v>137</v>
      </c>
      <c r="BN94" s="151">
        <f t="shared" si="845"/>
        <v>960</v>
      </c>
      <c r="BO94" s="151">
        <f t="shared" si="845"/>
        <v>723</v>
      </c>
      <c r="BP94" s="151">
        <f t="shared" si="845"/>
        <v>12</v>
      </c>
      <c r="BQ94" s="151">
        <f t="shared" si="845"/>
        <v>930</v>
      </c>
      <c r="BR94" s="151">
        <f t="shared" si="845"/>
        <v>6202501</v>
      </c>
      <c r="BS94" s="151">
        <f t="shared" ref="BS94" si="958">IFERROR(BR94/BN94,"-")</f>
        <v>6460.9385416666664</v>
      </c>
      <c r="BT94" s="151">
        <f t="shared" ref="BT94" si="959">IFERROR(CR94/BN94,"-")</f>
        <v>13831</v>
      </c>
      <c r="BU94" s="151">
        <f t="shared" si="847"/>
        <v>5842555</v>
      </c>
      <c r="BV94" s="151">
        <f t="shared" ref="BV94" si="960">IFERROR(BU94/BO94,"-")</f>
        <v>8080.9889349930845</v>
      </c>
      <c r="BW94" s="151">
        <f t="shared" ref="BW94" si="961">IFERROR(CS94/BO94,"-")</f>
        <v>17408</v>
      </c>
      <c r="BX94" s="151">
        <f t="shared" si="849"/>
        <v>85715</v>
      </c>
      <c r="BY94" s="151">
        <f t="shared" ref="BY94" si="962">IFERROR(BX94/BP94,"-")</f>
        <v>7142.916666666667</v>
      </c>
      <c r="BZ94" s="151">
        <f t="shared" ref="BZ94" si="963">IFERROR(CT94/BP94,"-")</f>
        <v>16493</v>
      </c>
      <c r="CA94" s="151">
        <f t="shared" si="851"/>
        <v>8496783</v>
      </c>
      <c r="CB94" s="151">
        <f t="shared" ref="CB94" si="964">IFERROR(CA94/BQ94,"-")</f>
        <v>9136.3258064516122</v>
      </c>
      <c r="CC94" s="155">
        <f t="shared" ref="CC94" si="965">IFERROR(CU94/BQ94,"-")</f>
        <v>19594</v>
      </c>
      <c r="CD94" s="155">
        <f t="shared" ref="CD94" si="966">MONTH(1&amp;C94)</f>
        <v>9</v>
      </c>
      <c r="CE94" s="227">
        <f t="shared" ref="CE94" si="967">LEFT($B94,4)+IF(CD94&lt;4,1,0)</f>
        <v>2018</v>
      </c>
      <c r="CF94" s="228">
        <f t="shared" ref="CF94" si="968">DATE(LEFT($B94,4)+IF(CD94&lt;4,1,0),CD94,1)</f>
        <v>43344</v>
      </c>
      <c r="CG94" s="229">
        <f t="shared" ref="CG94" si="969">DAY(DATE(LEFT($B94,4)+IF(CD94&lt;4,1,0),$CD94+1,1)-1)</f>
        <v>30</v>
      </c>
      <c r="CH94" s="155">
        <f t="shared" si="854"/>
        <v>154982</v>
      </c>
      <c r="CI94" s="155">
        <f t="shared" si="854"/>
        <v>929892</v>
      </c>
      <c r="CJ94" s="155">
        <f t="shared" si="854"/>
        <v>3564586</v>
      </c>
      <c r="CK94" s="155">
        <f t="shared" si="854"/>
        <v>3312633</v>
      </c>
      <c r="CL94" s="155">
        <f t="shared" si="854"/>
        <v>3182910</v>
      </c>
      <c r="CM94" s="155">
        <f t="shared" si="854"/>
        <v>128868600</v>
      </c>
      <c r="CN94" s="155">
        <f t="shared" si="854"/>
        <v>173048420</v>
      </c>
      <c r="CO94" s="155">
        <f t="shared" si="854"/>
        <v>13384602</v>
      </c>
      <c r="CP94" s="155">
        <f t="shared" si="854"/>
        <v>228462</v>
      </c>
      <c r="CQ94" s="155">
        <f t="shared" si="854"/>
        <v>222190</v>
      </c>
      <c r="CR94" s="155">
        <f t="shared" si="854"/>
        <v>13277760</v>
      </c>
      <c r="CS94" s="155">
        <f t="shared" si="854"/>
        <v>12585984</v>
      </c>
      <c r="CT94" s="155">
        <f t="shared" si="854"/>
        <v>197916</v>
      </c>
      <c r="CU94" s="155">
        <f t="shared" si="854"/>
        <v>18222420</v>
      </c>
      <c r="CV94" s="230"/>
      <c r="CW94" s="141"/>
      <c r="CX94" s="158"/>
      <c r="CY94" s="158"/>
      <c r="CZ94" s="158"/>
      <c r="DA94" s="158"/>
      <c r="DB94" s="158"/>
    </row>
    <row r="95" spans="1:107" x14ac:dyDescent="0.2">
      <c r="A95" s="152"/>
      <c r="D95" s="153"/>
      <c r="E95" s="153"/>
      <c r="F95" s="153"/>
      <c r="H95" s="154"/>
      <c r="I95" s="154"/>
      <c r="J95" s="154"/>
      <c r="K95" s="151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1"/>
      <c r="BF95" s="151"/>
      <c r="BG95" s="151"/>
      <c r="BH95" s="151"/>
      <c r="BI95" s="151"/>
      <c r="BJ95" s="151"/>
      <c r="BK95" s="151"/>
      <c r="BL95" s="151"/>
      <c r="BM95" s="151"/>
      <c r="BN95" s="151"/>
      <c r="BO95" s="151"/>
      <c r="BP95" s="151"/>
      <c r="BQ95" s="151"/>
      <c r="BR95" s="151"/>
      <c r="BS95" s="151"/>
      <c r="BT95" s="151"/>
      <c r="BU95" s="151"/>
      <c r="BV95" s="151"/>
      <c r="BW95" s="151"/>
      <c r="BX95" s="151"/>
      <c r="BY95" s="151"/>
      <c r="BZ95" s="151"/>
      <c r="CA95" s="151"/>
      <c r="CB95" s="151"/>
      <c r="CC95" s="155"/>
      <c r="CD95" s="155"/>
      <c r="CE95" s="155"/>
      <c r="CF95" s="234"/>
      <c r="CG95" s="229"/>
      <c r="CH95" s="155"/>
      <c r="CI95" s="155"/>
      <c r="CJ95" s="155"/>
      <c r="CK95" s="155"/>
      <c r="CL95" s="155"/>
      <c r="CM95" s="155"/>
      <c r="CN95" s="155"/>
      <c r="CO95" s="155"/>
      <c r="CP95" s="155"/>
      <c r="CQ95" s="155"/>
      <c r="CR95" s="155"/>
      <c r="CS95" s="155"/>
      <c r="CT95" s="155"/>
      <c r="CU95" s="155"/>
      <c r="CV95" s="230"/>
      <c r="CW95" s="141"/>
      <c r="CX95" s="158"/>
      <c r="CY95" s="158"/>
      <c r="CZ95" s="158"/>
      <c r="DA95" s="158"/>
      <c r="DB95" s="158"/>
    </row>
    <row r="96" spans="1:107" x14ac:dyDescent="0.2">
      <c r="A96" s="138"/>
      <c r="B96" s="114" t="s">
        <v>797</v>
      </c>
      <c r="C96" s="37"/>
      <c r="D96" s="37"/>
      <c r="E96" s="37"/>
      <c r="F96" s="37"/>
      <c r="G96" s="37"/>
      <c r="H96" s="49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47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32"/>
      <c r="CD96" s="132"/>
      <c r="CE96" s="235"/>
      <c r="CF96" s="236"/>
      <c r="CG96" s="233"/>
      <c r="CX96" s="244"/>
      <c r="CY96" s="245"/>
      <c r="CZ96" s="245"/>
      <c r="DA96" s="245"/>
      <c r="DB96" s="245"/>
      <c r="DC96" s="246"/>
    </row>
    <row r="97" spans="1:106" x14ac:dyDescent="0.2">
      <c r="A97" s="175" t="str">
        <f>B97&amp;C97&amp;F97</f>
        <v>2017-18AUGUSTR1F</v>
      </c>
      <c r="B97" s="165" t="s">
        <v>681</v>
      </c>
      <c r="C97" s="166" t="s">
        <v>682</v>
      </c>
      <c r="D97" s="176" t="str">
        <f>INDEX($CZ$106:$DA$116,MATCH($F97,Area_Code,0),2)</f>
        <v>Y58</v>
      </c>
      <c r="E97" s="176" t="str">
        <f>INDEX($CZ$100:$DB$104,MATCH($D97,Reg_Code,0),3)</f>
        <v>South East</v>
      </c>
      <c r="F97" s="177" t="s">
        <v>683</v>
      </c>
      <c r="G97" s="177" t="s">
        <v>684</v>
      </c>
      <c r="H97" s="174">
        <v>0</v>
      </c>
      <c r="I97" s="174">
        <v>0</v>
      </c>
      <c r="J97" s="174">
        <v>0</v>
      </c>
      <c r="K97" s="174">
        <v>0</v>
      </c>
      <c r="L97" s="174">
        <v>0</v>
      </c>
      <c r="M97" s="174">
        <v>0</v>
      </c>
      <c r="N97" s="174">
        <v>0</v>
      </c>
      <c r="O97" s="174">
        <v>0</v>
      </c>
      <c r="P97" s="174">
        <v>0</v>
      </c>
      <c r="Q97" s="174">
        <v>0</v>
      </c>
      <c r="R97" s="174">
        <v>0</v>
      </c>
      <c r="S97" s="174">
        <v>0</v>
      </c>
      <c r="T97" s="174">
        <v>0</v>
      </c>
      <c r="U97" s="174">
        <v>0</v>
      </c>
      <c r="V97" s="174">
        <v>0</v>
      </c>
      <c r="W97" s="174">
        <v>0</v>
      </c>
      <c r="X97" s="174">
        <v>0</v>
      </c>
      <c r="Y97" s="174">
        <v>0</v>
      </c>
      <c r="Z97" s="174">
        <v>0</v>
      </c>
      <c r="AA97" s="174">
        <v>0</v>
      </c>
      <c r="AB97" s="174">
        <v>0</v>
      </c>
      <c r="AC97" s="174">
        <v>0</v>
      </c>
      <c r="AD97" s="174">
        <v>0</v>
      </c>
      <c r="AE97" s="174">
        <v>0</v>
      </c>
      <c r="AF97" s="174">
        <v>0</v>
      </c>
      <c r="AG97" s="174">
        <v>0</v>
      </c>
      <c r="AH97" s="174">
        <v>0</v>
      </c>
      <c r="AI97" s="174">
        <v>0</v>
      </c>
      <c r="AJ97" s="174">
        <v>0</v>
      </c>
      <c r="AK97" s="174">
        <v>0</v>
      </c>
      <c r="AL97" s="174">
        <v>0</v>
      </c>
      <c r="AM97" s="174">
        <v>0</v>
      </c>
      <c r="AN97" s="174">
        <v>0</v>
      </c>
      <c r="AO97" s="174">
        <v>0</v>
      </c>
      <c r="AP97" s="174">
        <v>0</v>
      </c>
      <c r="AQ97" s="174">
        <v>0</v>
      </c>
      <c r="AR97" s="174">
        <v>0</v>
      </c>
      <c r="AS97" s="174">
        <v>0</v>
      </c>
      <c r="AT97" s="174">
        <v>0</v>
      </c>
      <c r="AU97" s="174">
        <v>0</v>
      </c>
      <c r="AV97" s="174">
        <v>0</v>
      </c>
      <c r="AW97" s="174">
        <v>0</v>
      </c>
      <c r="AX97" s="174">
        <v>0</v>
      </c>
      <c r="AY97" s="174">
        <v>0</v>
      </c>
      <c r="AZ97" s="174">
        <v>0</v>
      </c>
      <c r="BA97" s="174">
        <v>0</v>
      </c>
      <c r="BB97" s="174">
        <v>0</v>
      </c>
      <c r="BC97" s="174">
        <v>0</v>
      </c>
      <c r="BD97" s="174">
        <v>0</v>
      </c>
      <c r="BE97" s="174">
        <v>0</v>
      </c>
      <c r="BF97" s="174">
        <v>0</v>
      </c>
      <c r="BG97" s="174">
        <v>0</v>
      </c>
      <c r="BH97" s="174">
        <v>0</v>
      </c>
      <c r="BI97" s="174">
        <v>0</v>
      </c>
      <c r="BJ97" s="174">
        <v>0</v>
      </c>
      <c r="BK97" s="174">
        <v>0</v>
      </c>
      <c r="BL97" s="174">
        <v>0</v>
      </c>
      <c r="BM97" s="174">
        <v>0</v>
      </c>
      <c r="BN97" s="174">
        <v>0</v>
      </c>
      <c r="BO97" s="174">
        <v>0</v>
      </c>
      <c r="BP97" s="174">
        <v>0</v>
      </c>
      <c r="BQ97" s="174">
        <v>0</v>
      </c>
      <c r="BR97" s="174">
        <v>0</v>
      </c>
      <c r="BS97" s="174">
        <v>0</v>
      </c>
      <c r="BT97" s="174">
        <v>0</v>
      </c>
      <c r="BU97" s="174">
        <v>0</v>
      </c>
      <c r="BV97" s="174">
        <v>0</v>
      </c>
      <c r="BW97" s="174">
        <v>0</v>
      </c>
      <c r="BX97" s="174">
        <v>0</v>
      </c>
      <c r="BY97" s="174">
        <v>0</v>
      </c>
      <c r="BZ97" s="174">
        <v>0</v>
      </c>
      <c r="CA97" s="174">
        <v>0</v>
      </c>
      <c r="CB97" s="174">
        <v>0</v>
      </c>
      <c r="CC97" s="237">
        <v>0</v>
      </c>
      <c r="CD97" s="173">
        <f t="shared" ref="CD97:CD128" si="970">MONTH(1&amp;C97)</f>
        <v>8</v>
      </c>
      <c r="CE97" s="227">
        <f>LEFT($B97,4)+IF(CD97&lt;4,1,0)</f>
        <v>2017</v>
      </c>
      <c r="CF97" s="228">
        <f>DATE($CE97,$CD97,1)</f>
        <v>42948</v>
      </c>
      <c r="CG97" s="229">
        <f>DAY(DATE($CE97,$CD97+1,1)-1)</f>
        <v>31</v>
      </c>
      <c r="CH97" s="173">
        <f>$I97*L97</f>
        <v>0</v>
      </c>
      <c r="CI97" s="173">
        <f t="shared" ref="CI97" si="971">$I97*M97</f>
        <v>0</v>
      </c>
      <c r="CJ97" s="173">
        <f>$I97*N97</f>
        <v>0</v>
      </c>
      <c r="CK97" s="173">
        <f>P97*W97</f>
        <v>0</v>
      </c>
      <c r="CL97" s="173">
        <f>Q97*Z97</f>
        <v>0</v>
      </c>
      <c r="CM97" s="173">
        <f>R97*AC97</f>
        <v>0</v>
      </c>
      <c r="CN97" s="173">
        <f>S97*AF97</f>
        <v>0</v>
      </c>
      <c r="CO97" s="173">
        <f>T97*AI97</f>
        <v>0</v>
      </c>
      <c r="CP97" s="173">
        <f>BE97*BH97</f>
        <v>0</v>
      </c>
      <c r="CQ97" s="173">
        <f>BI97*BL97</f>
        <v>0</v>
      </c>
      <c r="CR97" s="173">
        <f>BN97*BT97</f>
        <v>0</v>
      </c>
      <c r="CS97" s="173">
        <f>BO97*BW97</f>
        <v>0</v>
      </c>
      <c r="CT97" s="173">
        <f>BP97*BZ97</f>
        <v>0</v>
      </c>
      <c r="CU97" s="173">
        <f>BQ97*CC97</f>
        <v>0</v>
      </c>
      <c r="CV97" s="230"/>
      <c r="CW97" s="141"/>
      <c r="CX97" s="160"/>
      <c r="CY97" s="161" t="s">
        <v>595</v>
      </c>
      <c r="CZ97" s="161" t="s">
        <v>570</v>
      </c>
      <c r="DA97" s="161" t="s">
        <v>787</v>
      </c>
      <c r="DB97" s="161" t="s">
        <v>571</v>
      </c>
    </row>
    <row r="98" spans="1:106" x14ac:dyDescent="0.2">
      <c r="A98" s="152" t="str">
        <f t="shared" ref="A98:A151" si="972">B98&amp;C98&amp;F98</f>
        <v>2017-18AUGUSTRRU</v>
      </c>
      <c r="B98" s="114" t="s">
        <v>681</v>
      </c>
      <c r="C98" s="35" t="s">
        <v>682</v>
      </c>
      <c r="D98" s="153" t="str">
        <f>INDEX($CZ$106:$DA$116,MATCH($F98,Area_Code,0),2)</f>
        <v>Y56</v>
      </c>
      <c r="E98" s="153" t="str">
        <f>INDEX($CZ$100:$DB$104,MATCH($D98,Reg_Code,0),3)</f>
        <v>London</v>
      </c>
      <c r="F98" s="134" t="s">
        <v>686</v>
      </c>
      <c r="G98" s="134" t="s">
        <v>687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  <c r="X98" s="135">
        <v>0</v>
      </c>
      <c r="Y98" s="135">
        <v>0</v>
      </c>
      <c r="Z98" s="135">
        <v>0</v>
      </c>
      <c r="AA98" s="135">
        <v>0</v>
      </c>
      <c r="AB98" s="135">
        <v>0</v>
      </c>
      <c r="AC98" s="135">
        <v>0</v>
      </c>
      <c r="AD98" s="135">
        <v>0</v>
      </c>
      <c r="AE98" s="135">
        <v>0</v>
      </c>
      <c r="AF98" s="135">
        <v>0</v>
      </c>
      <c r="AG98" s="135">
        <v>0</v>
      </c>
      <c r="AH98" s="135">
        <v>0</v>
      </c>
      <c r="AI98" s="135">
        <v>0</v>
      </c>
      <c r="AJ98" s="135">
        <v>0</v>
      </c>
      <c r="AK98" s="135">
        <v>0</v>
      </c>
      <c r="AL98" s="135">
        <v>0</v>
      </c>
      <c r="AM98" s="135">
        <v>0</v>
      </c>
      <c r="AN98" s="135">
        <v>0</v>
      </c>
      <c r="AO98" s="135">
        <v>0</v>
      </c>
      <c r="AP98" s="135">
        <v>0</v>
      </c>
      <c r="AQ98" s="135">
        <v>0</v>
      </c>
      <c r="AR98" s="135">
        <v>0</v>
      </c>
      <c r="AS98" s="135">
        <v>0</v>
      </c>
      <c r="AT98" s="135">
        <v>0</v>
      </c>
      <c r="AU98" s="135">
        <v>0</v>
      </c>
      <c r="AV98" s="135">
        <v>0</v>
      </c>
      <c r="AW98" s="135">
        <v>0</v>
      </c>
      <c r="AX98" s="135">
        <v>0</v>
      </c>
      <c r="AY98" s="135">
        <v>0</v>
      </c>
      <c r="AZ98" s="135">
        <v>0</v>
      </c>
      <c r="BA98" s="135">
        <v>0</v>
      </c>
      <c r="BB98" s="135">
        <v>0</v>
      </c>
      <c r="BC98" s="135">
        <v>0</v>
      </c>
      <c r="BD98" s="135">
        <v>0</v>
      </c>
      <c r="BE98" s="135">
        <v>0</v>
      </c>
      <c r="BF98" s="135">
        <v>0</v>
      </c>
      <c r="BG98" s="135">
        <v>0</v>
      </c>
      <c r="BH98" s="135">
        <v>0</v>
      </c>
      <c r="BI98" s="135">
        <v>0</v>
      </c>
      <c r="BJ98" s="135">
        <v>0</v>
      </c>
      <c r="BK98" s="135">
        <v>0</v>
      </c>
      <c r="BL98" s="135">
        <v>0</v>
      </c>
      <c r="BM98" s="135">
        <v>0</v>
      </c>
      <c r="BN98" s="135">
        <v>0</v>
      </c>
      <c r="BO98" s="135">
        <v>0</v>
      </c>
      <c r="BP98" s="135">
        <v>0</v>
      </c>
      <c r="BQ98" s="135">
        <v>0</v>
      </c>
      <c r="BR98" s="135">
        <v>0</v>
      </c>
      <c r="BS98" s="135">
        <v>0</v>
      </c>
      <c r="BT98" s="135">
        <v>0</v>
      </c>
      <c r="BU98" s="135">
        <v>0</v>
      </c>
      <c r="BV98" s="135">
        <v>0</v>
      </c>
      <c r="BW98" s="135">
        <v>0</v>
      </c>
      <c r="BX98" s="135">
        <v>0</v>
      </c>
      <c r="BY98" s="135">
        <v>0</v>
      </c>
      <c r="BZ98" s="135">
        <v>0</v>
      </c>
      <c r="CA98" s="135">
        <v>0</v>
      </c>
      <c r="CB98" s="135">
        <v>0</v>
      </c>
      <c r="CC98" s="238">
        <v>0</v>
      </c>
      <c r="CD98" s="155">
        <f t="shared" si="970"/>
        <v>8</v>
      </c>
      <c r="CE98" s="227">
        <f t="shared" ref="CE98:CE161" si="973">LEFT($B98,4)+IF(CD98&lt;4,1,0)</f>
        <v>2017</v>
      </c>
      <c r="CF98" s="228">
        <f t="shared" ref="CF98:CF161" si="974">DATE($CE98,$CD98,1)</f>
        <v>42948</v>
      </c>
      <c r="CG98" s="229">
        <f t="shared" ref="CG98:CG161" si="975">DAY(DATE($CE98,$CD98+1,1)-1)</f>
        <v>31</v>
      </c>
      <c r="CH98" s="155">
        <f t="shared" ref="CH98:CH161" si="976">$I98*L98</f>
        <v>0</v>
      </c>
      <c r="CI98" s="155">
        <f t="shared" ref="CI98:CI161" si="977">$I98*M98</f>
        <v>0</v>
      </c>
      <c r="CJ98" s="155">
        <f t="shared" ref="CJ98:CJ161" si="978">$I98*N98</f>
        <v>0</v>
      </c>
      <c r="CK98" s="155">
        <f t="shared" ref="CK98:CK161" si="979">P98*W98</f>
        <v>0</v>
      </c>
      <c r="CL98" s="155">
        <f t="shared" ref="CL98:CL161" si="980">Q98*Z98</f>
        <v>0</v>
      </c>
      <c r="CM98" s="155">
        <f t="shared" ref="CM98:CM161" si="981">R98*AC98</f>
        <v>0</v>
      </c>
      <c r="CN98" s="155">
        <f t="shared" ref="CN98:CN161" si="982">S98*AF98</f>
        <v>0</v>
      </c>
      <c r="CO98" s="155">
        <f t="shared" ref="CO98:CO161" si="983">T98*AI98</f>
        <v>0</v>
      </c>
      <c r="CP98" s="155">
        <f>BE98*BH98</f>
        <v>0</v>
      </c>
      <c r="CQ98" s="155">
        <f>BI98*BL98</f>
        <v>0</v>
      </c>
      <c r="CR98" s="155">
        <f>BN98*BT98</f>
        <v>0</v>
      </c>
      <c r="CS98" s="155">
        <f>BO98*BW98</f>
        <v>0</v>
      </c>
      <c r="CT98" s="155">
        <f>BP98*BZ98</f>
        <v>0</v>
      </c>
      <c r="CU98" s="155">
        <f>BQ98*CC98</f>
        <v>0</v>
      </c>
      <c r="CV98" s="230"/>
      <c r="CW98" s="141"/>
      <c r="CX98" s="158" t="s">
        <v>719</v>
      </c>
      <c r="CY98" s="162" t="s">
        <v>569</v>
      </c>
      <c r="CZ98" s="162" t="s">
        <v>0</v>
      </c>
      <c r="DA98" s="162"/>
      <c r="DB98" s="162"/>
    </row>
    <row r="99" spans="1:106" x14ac:dyDescent="0.2">
      <c r="A99" s="152" t="str">
        <f t="shared" si="972"/>
        <v>2017-18AUGUSTRX6</v>
      </c>
      <c r="B99" s="114" t="s">
        <v>681</v>
      </c>
      <c r="C99" s="35" t="s">
        <v>682</v>
      </c>
      <c r="D99" s="153" t="str">
        <f>INDEX($CZ$106:$DA$116,MATCH($F99,Area_Code,0),2)</f>
        <v>Y54</v>
      </c>
      <c r="E99" s="153" t="str">
        <f>INDEX($CZ$100:$DB$104,MATCH($D99,Reg_Code,0),3)</f>
        <v>North</v>
      </c>
      <c r="F99" s="134" t="s">
        <v>689</v>
      </c>
      <c r="G99" s="134" t="s">
        <v>690</v>
      </c>
      <c r="H99" s="135">
        <v>0</v>
      </c>
      <c r="I99" s="135">
        <v>0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  <c r="X99" s="135">
        <v>0</v>
      </c>
      <c r="Y99" s="135">
        <v>0</v>
      </c>
      <c r="Z99" s="135">
        <v>0</v>
      </c>
      <c r="AA99" s="135">
        <v>0</v>
      </c>
      <c r="AB99" s="135">
        <v>0</v>
      </c>
      <c r="AC99" s="135">
        <v>0</v>
      </c>
      <c r="AD99" s="135">
        <v>0</v>
      </c>
      <c r="AE99" s="135">
        <v>0</v>
      </c>
      <c r="AF99" s="135">
        <v>0</v>
      </c>
      <c r="AG99" s="135">
        <v>0</v>
      </c>
      <c r="AH99" s="135">
        <v>0</v>
      </c>
      <c r="AI99" s="135">
        <v>0</v>
      </c>
      <c r="AJ99" s="135">
        <v>0</v>
      </c>
      <c r="AK99" s="135">
        <v>0</v>
      </c>
      <c r="AL99" s="135">
        <v>0</v>
      </c>
      <c r="AM99" s="135">
        <v>0</v>
      </c>
      <c r="AN99" s="135">
        <v>0</v>
      </c>
      <c r="AO99" s="135">
        <v>0</v>
      </c>
      <c r="AP99" s="135">
        <v>0</v>
      </c>
      <c r="AQ99" s="135">
        <v>0</v>
      </c>
      <c r="AR99" s="135">
        <v>0</v>
      </c>
      <c r="AS99" s="135">
        <v>0</v>
      </c>
      <c r="AT99" s="135">
        <v>0</v>
      </c>
      <c r="AU99" s="135">
        <v>0</v>
      </c>
      <c r="AV99" s="135">
        <v>0</v>
      </c>
      <c r="AW99" s="135">
        <v>0</v>
      </c>
      <c r="AX99" s="135">
        <v>0</v>
      </c>
      <c r="AY99" s="135">
        <v>0</v>
      </c>
      <c r="AZ99" s="135">
        <v>0</v>
      </c>
      <c r="BA99" s="135">
        <v>0</v>
      </c>
      <c r="BB99" s="135">
        <v>0</v>
      </c>
      <c r="BC99" s="135">
        <v>0</v>
      </c>
      <c r="BD99" s="135">
        <v>0</v>
      </c>
      <c r="BE99" s="135">
        <v>0</v>
      </c>
      <c r="BF99" s="135">
        <v>0</v>
      </c>
      <c r="BG99" s="135">
        <v>0</v>
      </c>
      <c r="BH99" s="135">
        <v>0</v>
      </c>
      <c r="BI99" s="135">
        <v>0</v>
      </c>
      <c r="BJ99" s="135">
        <v>0</v>
      </c>
      <c r="BK99" s="135">
        <v>0</v>
      </c>
      <c r="BL99" s="135">
        <v>0</v>
      </c>
      <c r="BM99" s="135">
        <v>0</v>
      </c>
      <c r="BN99" s="135">
        <v>0</v>
      </c>
      <c r="BO99" s="135">
        <v>0</v>
      </c>
      <c r="BP99" s="135">
        <v>0</v>
      </c>
      <c r="BQ99" s="135">
        <v>0</v>
      </c>
      <c r="BR99" s="135">
        <v>0</v>
      </c>
      <c r="BS99" s="135">
        <v>0</v>
      </c>
      <c r="BT99" s="135">
        <v>0</v>
      </c>
      <c r="BU99" s="135">
        <v>0</v>
      </c>
      <c r="BV99" s="135">
        <v>0</v>
      </c>
      <c r="BW99" s="135">
        <v>0</v>
      </c>
      <c r="BX99" s="135">
        <v>0</v>
      </c>
      <c r="BY99" s="135">
        <v>0</v>
      </c>
      <c r="BZ99" s="135">
        <v>0</v>
      </c>
      <c r="CA99" s="135">
        <v>0</v>
      </c>
      <c r="CB99" s="135">
        <v>0</v>
      </c>
      <c r="CC99" s="238">
        <v>0</v>
      </c>
      <c r="CD99" s="155">
        <f t="shared" si="970"/>
        <v>8</v>
      </c>
      <c r="CE99" s="227">
        <f t="shared" si="973"/>
        <v>2017</v>
      </c>
      <c r="CF99" s="228">
        <f t="shared" si="974"/>
        <v>42948</v>
      </c>
      <c r="CG99" s="229">
        <f t="shared" si="975"/>
        <v>31</v>
      </c>
      <c r="CH99" s="155">
        <f t="shared" si="976"/>
        <v>0</v>
      </c>
      <c r="CI99" s="155">
        <f t="shared" si="977"/>
        <v>0</v>
      </c>
      <c r="CJ99" s="155">
        <f t="shared" si="978"/>
        <v>0</v>
      </c>
      <c r="CK99" s="155">
        <f t="shared" si="979"/>
        <v>0</v>
      </c>
      <c r="CL99" s="155">
        <f t="shared" si="980"/>
        <v>0</v>
      </c>
      <c r="CM99" s="155">
        <f t="shared" si="981"/>
        <v>0</v>
      </c>
      <c r="CN99" s="155">
        <f t="shared" si="982"/>
        <v>0</v>
      </c>
      <c r="CO99" s="155">
        <f t="shared" si="983"/>
        <v>0</v>
      </c>
      <c r="CP99" s="155">
        <f t="shared" ref="CP99:CP162" si="984">BE99*BH99</f>
        <v>0</v>
      </c>
      <c r="CQ99" s="155">
        <f t="shared" ref="CQ99:CQ162" si="985">BI99*BL99</f>
        <v>0</v>
      </c>
      <c r="CR99" s="155">
        <f t="shared" ref="CR99:CR162" si="986">BN99*BT99</f>
        <v>0</v>
      </c>
      <c r="CS99" s="155">
        <f t="shared" ref="CS99:CS162" si="987">BO99*BW99</f>
        <v>0</v>
      </c>
      <c r="CT99" s="155">
        <f t="shared" ref="CT99:CT162" si="988">BP99*BZ99</f>
        <v>0</v>
      </c>
      <c r="CU99" s="155">
        <f t="shared" ref="CU99:CU162" si="989">BQ99*CC99</f>
        <v>0</v>
      </c>
      <c r="CV99" s="230"/>
      <c r="CW99" s="141"/>
      <c r="CX99" s="158"/>
      <c r="CY99" s="163" t="s">
        <v>596</v>
      </c>
      <c r="CZ99" s="162"/>
      <c r="DA99" s="162"/>
      <c r="DB99" s="162"/>
    </row>
    <row r="100" spans="1:106" x14ac:dyDescent="0.2">
      <c r="A100" s="152" t="str">
        <f t="shared" si="972"/>
        <v>2017-18AUGUSTRX7</v>
      </c>
      <c r="B100" s="114" t="s">
        <v>681</v>
      </c>
      <c r="C100" s="35" t="s">
        <v>682</v>
      </c>
      <c r="D100" s="153" t="str">
        <f>INDEX($CZ$106:$DA$116,MATCH($F100,Area_Code,0),2)</f>
        <v>Y54</v>
      </c>
      <c r="E100" s="153" t="str">
        <f>INDEX($CZ$100:$DB$104,MATCH($D100,Reg_Code,0),3)</f>
        <v>North</v>
      </c>
      <c r="F100" s="134" t="s">
        <v>691</v>
      </c>
      <c r="G100" s="134" t="s">
        <v>692</v>
      </c>
      <c r="H100" s="135">
        <v>99343</v>
      </c>
      <c r="I100" s="135">
        <v>75832</v>
      </c>
      <c r="J100" s="135">
        <v>1466629</v>
      </c>
      <c r="K100" s="135">
        <v>19.340502690000001</v>
      </c>
      <c r="L100" s="135">
        <v>1</v>
      </c>
      <c r="M100" s="135">
        <v>98</v>
      </c>
      <c r="N100" s="135">
        <v>203</v>
      </c>
      <c r="O100" s="135">
        <v>0</v>
      </c>
      <c r="P100" s="135">
        <v>5973</v>
      </c>
      <c r="Q100" s="135">
        <v>4181</v>
      </c>
      <c r="R100" s="135">
        <v>37433</v>
      </c>
      <c r="S100" s="135">
        <v>18239</v>
      </c>
      <c r="T100" s="135">
        <v>2359</v>
      </c>
      <c r="U100" s="135">
        <v>3627802</v>
      </c>
      <c r="V100" s="135">
        <v>607.36681734000001</v>
      </c>
      <c r="W100" s="135">
        <v>959</v>
      </c>
      <c r="X100" s="135">
        <v>3926783</v>
      </c>
      <c r="Y100" s="135">
        <v>939.19708204000005</v>
      </c>
      <c r="Z100" s="135">
        <v>1765</v>
      </c>
      <c r="AA100" s="135">
        <v>54641393</v>
      </c>
      <c r="AB100" s="135">
        <v>1459.7118318</v>
      </c>
      <c r="AC100" s="135">
        <v>3354</v>
      </c>
      <c r="AD100" s="135">
        <v>46719293</v>
      </c>
      <c r="AE100" s="135">
        <v>2561.5051812000002</v>
      </c>
      <c r="AF100" s="135">
        <v>5849</v>
      </c>
      <c r="AG100" s="135">
        <v>11918626</v>
      </c>
      <c r="AH100" s="135">
        <v>5052.4061043000002</v>
      </c>
      <c r="AI100" s="135">
        <v>9261</v>
      </c>
      <c r="AJ100" s="135">
        <v>0</v>
      </c>
      <c r="AK100" s="135">
        <v>0</v>
      </c>
      <c r="AL100" s="135">
        <v>0</v>
      </c>
      <c r="AM100" s="135">
        <v>0</v>
      </c>
      <c r="AN100" s="135">
        <v>0</v>
      </c>
      <c r="AO100" s="135">
        <v>0</v>
      </c>
      <c r="AP100" s="135">
        <v>0</v>
      </c>
      <c r="AQ100" s="135">
        <v>47271</v>
      </c>
      <c r="AR100" s="135">
        <v>5598</v>
      </c>
      <c r="AS100" s="135">
        <v>17661</v>
      </c>
      <c r="AT100" s="135">
        <v>70530</v>
      </c>
      <c r="AU100" s="135">
        <v>12125</v>
      </c>
      <c r="AV100" s="135">
        <v>10524</v>
      </c>
      <c r="AW100" s="135">
        <v>8474</v>
      </c>
      <c r="AX100" s="135">
        <v>7508</v>
      </c>
      <c r="AY100" s="135">
        <v>52232</v>
      </c>
      <c r="AZ100" s="135">
        <v>44938</v>
      </c>
      <c r="BA100" s="135">
        <v>26150</v>
      </c>
      <c r="BB100" s="135">
        <v>20740</v>
      </c>
      <c r="BC100" s="135">
        <v>3367</v>
      </c>
      <c r="BD100" s="135">
        <v>2579</v>
      </c>
      <c r="BE100" s="135">
        <v>0</v>
      </c>
      <c r="BF100" s="135">
        <v>0</v>
      </c>
      <c r="BG100" s="135">
        <v>0</v>
      </c>
      <c r="BH100" s="135">
        <v>0</v>
      </c>
      <c r="BI100" s="135">
        <v>1355</v>
      </c>
      <c r="BJ100" s="135">
        <v>55934</v>
      </c>
      <c r="BK100" s="135">
        <v>41.279704797000001</v>
      </c>
      <c r="BL100" s="135">
        <v>94</v>
      </c>
      <c r="BM100" s="135">
        <v>192</v>
      </c>
      <c r="BN100" s="135">
        <v>2722</v>
      </c>
      <c r="BO100" s="135">
        <v>1314</v>
      </c>
      <c r="BP100" s="135">
        <v>100</v>
      </c>
      <c r="BQ100" s="135">
        <v>895</v>
      </c>
      <c r="BR100" s="135">
        <v>11920690</v>
      </c>
      <c r="BS100" s="135">
        <v>4379.3864805000003</v>
      </c>
      <c r="BT100" s="135">
        <v>8741</v>
      </c>
      <c r="BU100" s="135">
        <v>6173884</v>
      </c>
      <c r="BV100" s="135">
        <v>4698.5418569000003</v>
      </c>
      <c r="BW100" s="135">
        <v>10027</v>
      </c>
      <c r="BX100" s="135">
        <v>559592</v>
      </c>
      <c r="BY100" s="135">
        <v>5595.92</v>
      </c>
      <c r="BZ100" s="135">
        <v>12455</v>
      </c>
      <c r="CA100" s="135">
        <v>4816254</v>
      </c>
      <c r="CB100" s="135">
        <v>5381.2893855000002</v>
      </c>
      <c r="CC100" s="238">
        <v>12379</v>
      </c>
      <c r="CD100" s="155">
        <f t="shared" si="970"/>
        <v>8</v>
      </c>
      <c r="CE100" s="227">
        <f t="shared" si="973"/>
        <v>2017</v>
      </c>
      <c r="CF100" s="228">
        <f t="shared" si="974"/>
        <v>42948</v>
      </c>
      <c r="CG100" s="229">
        <f t="shared" si="975"/>
        <v>31</v>
      </c>
      <c r="CH100" s="155">
        <f t="shared" si="976"/>
        <v>75832</v>
      </c>
      <c r="CI100" s="155">
        <f t="shared" si="977"/>
        <v>7431536</v>
      </c>
      <c r="CJ100" s="155">
        <f t="shared" si="978"/>
        <v>15393896</v>
      </c>
      <c r="CK100" s="155">
        <f t="shared" si="979"/>
        <v>5728107</v>
      </c>
      <c r="CL100" s="155">
        <f t="shared" si="980"/>
        <v>7379465</v>
      </c>
      <c r="CM100" s="155">
        <f t="shared" si="981"/>
        <v>125550282</v>
      </c>
      <c r="CN100" s="155">
        <f t="shared" si="982"/>
        <v>106679911</v>
      </c>
      <c r="CO100" s="155">
        <f t="shared" si="983"/>
        <v>21846699</v>
      </c>
      <c r="CP100" s="155">
        <f t="shared" si="984"/>
        <v>0</v>
      </c>
      <c r="CQ100" s="155">
        <f t="shared" si="985"/>
        <v>127370</v>
      </c>
      <c r="CR100" s="155">
        <f t="shared" si="986"/>
        <v>23793002</v>
      </c>
      <c r="CS100" s="155">
        <f t="shared" si="987"/>
        <v>13175478</v>
      </c>
      <c r="CT100" s="155">
        <f t="shared" si="988"/>
        <v>1245500</v>
      </c>
      <c r="CU100" s="155">
        <f t="shared" si="989"/>
        <v>11079205</v>
      </c>
      <c r="CV100" s="230"/>
      <c r="CW100" s="141"/>
      <c r="CX100" s="158" t="s">
        <v>598</v>
      </c>
      <c r="CY100" s="162" t="s">
        <v>5</v>
      </c>
      <c r="CZ100" s="162" t="s">
        <v>688</v>
      </c>
      <c r="DA100" s="162"/>
      <c r="DB100" s="162" t="str">
        <f>CY100</f>
        <v>North</v>
      </c>
    </row>
    <row r="101" spans="1:106" x14ac:dyDescent="0.2">
      <c r="A101" s="152" t="str">
        <f t="shared" si="972"/>
        <v>2017-18AUGUSTRX8</v>
      </c>
      <c r="B101" s="114" t="s">
        <v>681</v>
      </c>
      <c r="C101" s="35" t="s">
        <v>682</v>
      </c>
      <c r="D101" s="153" t="str">
        <f>INDEX($CZ$106:$DA$116,MATCH($F101,Area_Code,0),2)</f>
        <v>Y54</v>
      </c>
      <c r="E101" s="153" t="str">
        <f>INDEX($CZ$100:$DB$104,MATCH($D101,Reg_Code,0),3)</f>
        <v>North</v>
      </c>
      <c r="F101" s="134" t="s">
        <v>693</v>
      </c>
      <c r="G101" s="134" t="s">
        <v>694</v>
      </c>
      <c r="H101" s="135">
        <v>0</v>
      </c>
      <c r="I101" s="135">
        <v>0</v>
      </c>
      <c r="J101" s="135">
        <v>0</v>
      </c>
      <c r="K101" s="135">
        <v>0</v>
      </c>
      <c r="L101" s="135">
        <v>0</v>
      </c>
      <c r="M101" s="135">
        <v>0</v>
      </c>
      <c r="N101" s="135">
        <v>0</v>
      </c>
      <c r="O101" s="135">
        <v>0</v>
      </c>
      <c r="P101" s="135">
        <v>0</v>
      </c>
      <c r="Q101" s="135">
        <v>0</v>
      </c>
      <c r="R101" s="135">
        <v>0</v>
      </c>
      <c r="S101" s="135">
        <v>0</v>
      </c>
      <c r="T101" s="135">
        <v>0</v>
      </c>
      <c r="U101" s="135">
        <v>0</v>
      </c>
      <c r="V101" s="135">
        <v>0</v>
      </c>
      <c r="W101" s="135">
        <v>0</v>
      </c>
      <c r="X101" s="135">
        <v>0</v>
      </c>
      <c r="Y101" s="135">
        <v>0</v>
      </c>
      <c r="Z101" s="135">
        <v>0</v>
      </c>
      <c r="AA101" s="135">
        <v>0</v>
      </c>
      <c r="AB101" s="135">
        <v>0</v>
      </c>
      <c r="AC101" s="135">
        <v>0</v>
      </c>
      <c r="AD101" s="135">
        <v>0</v>
      </c>
      <c r="AE101" s="135">
        <v>0</v>
      </c>
      <c r="AF101" s="135">
        <v>0</v>
      </c>
      <c r="AG101" s="135">
        <v>0</v>
      </c>
      <c r="AH101" s="135">
        <v>0</v>
      </c>
      <c r="AI101" s="135">
        <v>0</v>
      </c>
      <c r="AJ101" s="135">
        <v>0</v>
      </c>
      <c r="AK101" s="135">
        <v>0</v>
      </c>
      <c r="AL101" s="135">
        <v>0</v>
      </c>
      <c r="AM101" s="135">
        <v>0</v>
      </c>
      <c r="AN101" s="135">
        <v>0</v>
      </c>
      <c r="AO101" s="135">
        <v>0</v>
      </c>
      <c r="AP101" s="135">
        <v>0</v>
      </c>
      <c r="AQ101" s="135">
        <v>0</v>
      </c>
      <c r="AR101" s="135">
        <v>0</v>
      </c>
      <c r="AS101" s="135">
        <v>0</v>
      </c>
      <c r="AT101" s="135">
        <v>0</v>
      </c>
      <c r="AU101" s="135">
        <v>0</v>
      </c>
      <c r="AV101" s="135">
        <v>0</v>
      </c>
      <c r="AW101" s="135">
        <v>0</v>
      </c>
      <c r="AX101" s="135">
        <v>0</v>
      </c>
      <c r="AY101" s="135">
        <v>0</v>
      </c>
      <c r="AZ101" s="135">
        <v>0</v>
      </c>
      <c r="BA101" s="135">
        <v>0</v>
      </c>
      <c r="BB101" s="135">
        <v>0</v>
      </c>
      <c r="BC101" s="135">
        <v>0</v>
      </c>
      <c r="BD101" s="135">
        <v>0</v>
      </c>
      <c r="BE101" s="135">
        <v>0</v>
      </c>
      <c r="BF101" s="135">
        <v>0</v>
      </c>
      <c r="BG101" s="135">
        <v>0</v>
      </c>
      <c r="BH101" s="135">
        <v>0</v>
      </c>
      <c r="BI101" s="135">
        <v>0</v>
      </c>
      <c r="BJ101" s="135">
        <v>0</v>
      </c>
      <c r="BK101" s="135">
        <v>0</v>
      </c>
      <c r="BL101" s="135">
        <v>0</v>
      </c>
      <c r="BM101" s="135">
        <v>0</v>
      </c>
      <c r="BN101" s="135">
        <v>0</v>
      </c>
      <c r="BO101" s="135">
        <v>0</v>
      </c>
      <c r="BP101" s="135">
        <v>0</v>
      </c>
      <c r="BQ101" s="135">
        <v>0</v>
      </c>
      <c r="BR101" s="135">
        <v>0</v>
      </c>
      <c r="BS101" s="135">
        <v>0</v>
      </c>
      <c r="BT101" s="135">
        <v>0</v>
      </c>
      <c r="BU101" s="135">
        <v>0</v>
      </c>
      <c r="BV101" s="135">
        <v>0</v>
      </c>
      <c r="BW101" s="135">
        <v>0</v>
      </c>
      <c r="BX101" s="135">
        <v>0</v>
      </c>
      <c r="BY101" s="135">
        <v>0</v>
      </c>
      <c r="BZ101" s="135">
        <v>0</v>
      </c>
      <c r="CA101" s="135">
        <v>0</v>
      </c>
      <c r="CB101" s="135">
        <v>0</v>
      </c>
      <c r="CC101" s="238">
        <v>0</v>
      </c>
      <c r="CD101" s="155">
        <f t="shared" si="970"/>
        <v>8</v>
      </c>
      <c r="CE101" s="227">
        <f t="shared" si="973"/>
        <v>2017</v>
      </c>
      <c r="CF101" s="228">
        <f t="shared" si="974"/>
        <v>42948</v>
      </c>
      <c r="CG101" s="229">
        <f t="shared" si="975"/>
        <v>31</v>
      </c>
      <c r="CH101" s="155">
        <f t="shared" si="976"/>
        <v>0</v>
      </c>
      <c r="CI101" s="155">
        <f t="shared" si="977"/>
        <v>0</v>
      </c>
      <c r="CJ101" s="155">
        <f t="shared" si="978"/>
        <v>0</v>
      </c>
      <c r="CK101" s="155">
        <f t="shared" si="979"/>
        <v>0</v>
      </c>
      <c r="CL101" s="155">
        <f t="shared" si="980"/>
        <v>0</v>
      </c>
      <c r="CM101" s="155">
        <f t="shared" si="981"/>
        <v>0</v>
      </c>
      <c r="CN101" s="155">
        <f t="shared" si="982"/>
        <v>0</v>
      </c>
      <c r="CO101" s="155">
        <f t="shared" si="983"/>
        <v>0</v>
      </c>
      <c r="CP101" s="155">
        <f t="shared" si="984"/>
        <v>0</v>
      </c>
      <c r="CQ101" s="155">
        <f t="shared" si="985"/>
        <v>0</v>
      </c>
      <c r="CR101" s="155">
        <f t="shared" si="986"/>
        <v>0</v>
      </c>
      <c r="CS101" s="155">
        <f t="shared" si="987"/>
        <v>0</v>
      </c>
      <c r="CT101" s="155">
        <f t="shared" si="988"/>
        <v>0</v>
      </c>
      <c r="CU101" s="155">
        <f t="shared" si="989"/>
        <v>0</v>
      </c>
      <c r="CV101" s="230"/>
      <c r="CW101" s="141"/>
      <c r="CX101" s="158" t="s">
        <v>599</v>
      </c>
      <c r="CY101" s="162" t="s">
        <v>601</v>
      </c>
      <c r="CZ101" s="162" t="s">
        <v>695</v>
      </c>
      <c r="DA101" s="162"/>
      <c r="DB101" s="162" t="str">
        <f>CY101</f>
        <v>Midlands and East</v>
      </c>
    </row>
    <row r="102" spans="1:106" x14ac:dyDescent="0.2">
      <c r="A102" s="152" t="str">
        <f t="shared" si="972"/>
        <v>2017-18AUGUSTRX9</v>
      </c>
      <c r="B102" s="114" t="s">
        <v>681</v>
      </c>
      <c r="C102" s="35" t="s">
        <v>682</v>
      </c>
      <c r="D102" s="153" t="str">
        <f>INDEX($CZ$106:$DA$116,MATCH($F102,Area_Code,0),2)</f>
        <v>Y55</v>
      </c>
      <c r="E102" s="153" t="str">
        <f>INDEX($CZ$100:$DB$104,MATCH($D102,Reg_Code,0),3)</f>
        <v>Midlands and East</v>
      </c>
      <c r="F102" s="134" t="s">
        <v>696</v>
      </c>
      <c r="G102" s="134" t="s">
        <v>697</v>
      </c>
      <c r="H102" s="135">
        <v>78197</v>
      </c>
      <c r="I102" s="135">
        <v>65196</v>
      </c>
      <c r="J102" s="135">
        <v>330364</v>
      </c>
      <c r="K102" s="135">
        <v>5</v>
      </c>
      <c r="L102" s="135">
        <v>2</v>
      </c>
      <c r="M102" s="135">
        <v>37</v>
      </c>
      <c r="N102" s="135">
        <v>105</v>
      </c>
      <c r="O102" s="135">
        <v>58813</v>
      </c>
      <c r="P102" s="135">
        <v>4260</v>
      </c>
      <c r="Q102" s="135">
        <v>2750</v>
      </c>
      <c r="R102" s="135">
        <v>30513</v>
      </c>
      <c r="S102" s="135">
        <v>13988</v>
      </c>
      <c r="T102" s="135">
        <v>251</v>
      </c>
      <c r="U102" s="135">
        <v>2043438</v>
      </c>
      <c r="V102" s="135">
        <v>480</v>
      </c>
      <c r="W102" s="135">
        <v>845</v>
      </c>
      <c r="X102" s="135">
        <v>3120718</v>
      </c>
      <c r="Y102" s="135">
        <v>1135</v>
      </c>
      <c r="Z102" s="135">
        <v>2607</v>
      </c>
      <c r="AA102" s="135">
        <v>42873166</v>
      </c>
      <c r="AB102" s="135">
        <v>1405</v>
      </c>
      <c r="AC102" s="135">
        <v>2986</v>
      </c>
      <c r="AD102" s="135">
        <v>51297861</v>
      </c>
      <c r="AE102" s="135">
        <v>3667</v>
      </c>
      <c r="AF102" s="135">
        <v>8696</v>
      </c>
      <c r="AG102" s="135">
        <v>831404</v>
      </c>
      <c r="AH102" s="135">
        <v>3312</v>
      </c>
      <c r="AI102" s="135">
        <v>8303</v>
      </c>
      <c r="AJ102" s="135">
        <v>6083</v>
      </c>
      <c r="AK102" s="135">
        <v>0</v>
      </c>
      <c r="AL102" s="135">
        <v>2714</v>
      </c>
      <c r="AM102" s="135">
        <v>7</v>
      </c>
      <c r="AN102" s="135">
        <v>0</v>
      </c>
      <c r="AO102" s="135">
        <v>3369</v>
      </c>
      <c r="AP102" s="135">
        <v>13</v>
      </c>
      <c r="AQ102" s="135">
        <v>36658</v>
      </c>
      <c r="AR102" s="135">
        <v>761</v>
      </c>
      <c r="AS102" s="135">
        <v>15311</v>
      </c>
      <c r="AT102" s="135">
        <v>52730</v>
      </c>
      <c r="AU102" s="135">
        <v>7979</v>
      </c>
      <c r="AV102" s="135">
        <v>6604</v>
      </c>
      <c r="AW102" s="135">
        <v>5321</v>
      </c>
      <c r="AX102" s="135">
        <v>4491</v>
      </c>
      <c r="AY102" s="135">
        <v>38992</v>
      </c>
      <c r="AZ102" s="135">
        <v>34260</v>
      </c>
      <c r="BA102" s="135">
        <v>18479</v>
      </c>
      <c r="BB102" s="135">
        <v>14916</v>
      </c>
      <c r="BC102" s="135">
        <v>316</v>
      </c>
      <c r="BD102" s="135">
        <v>261</v>
      </c>
      <c r="BE102" s="135">
        <v>0</v>
      </c>
      <c r="BF102" s="135">
        <v>0</v>
      </c>
      <c r="BG102" s="135">
        <v>0</v>
      </c>
      <c r="BH102" s="135">
        <v>0</v>
      </c>
      <c r="BI102" s="135">
        <v>0</v>
      </c>
      <c r="BJ102" s="135">
        <v>0</v>
      </c>
      <c r="BK102" s="135">
        <v>0</v>
      </c>
      <c r="BL102" s="135">
        <v>0</v>
      </c>
      <c r="BM102" s="135">
        <v>0</v>
      </c>
      <c r="BN102" s="135">
        <v>950</v>
      </c>
      <c r="BO102" s="135">
        <v>1061</v>
      </c>
      <c r="BP102" s="135">
        <v>8</v>
      </c>
      <c r="BQ102" s="135">
        <v>1699</v>
      </c>
      <c r="BR102" s="135">
        <v>5110633</v>
      </c>
      <c r="BS102" s="135">
        <v>5380</v>
      </c>
      <c r="BT102" s="135">
        <v>10208</v>
      </c>
      <c r="BU102" s="135">
        <v>8059250</v>
      </c>
      <c r="BV102" s="135">
        <v>7596</v>
      </c>
      <c r="BW102" s="135">
        <v>13348</v>
      </c>
      <c r="BX102" s="135">
        <v>91873</v>
      </c>
      <c r="BY102" s="135">
        <v>11484</v>
      </c>
      <c r="BZ102" s="135">
        <v>14577</v>
      </c>
      <c r="CA102" s="135">
        <v>20475613</v>
      </c>
      <c r="CB102" s="135">
        <v>12052</v>
      </c>
      <c r="CC102" s="238">
        <v>21964</v>
      </c>
      <c r="CD102" s="155">
        <f t="shared" si="970"/>
        <v>8</v>
      </c>
      <c r="CE102" s="227">
        <f t="shared" si="973"/>
        <v>2017</v>
      </c>
      <c r="CF102" s="228">
        <f t="shared" si="974"/>
        <v>42948</v>
      </c>
      <c r="CG102" s="229">
        <f t="shared" si="975"/>
        <v>31</v>
      </c>
      <c r="CH102" s="155">
        <f t="shared" si="976"/>
        <v>130392</v>
      </c>
      <c r="CI102" s="155">
        <f t="shared" si="977"/>
        <v>2412252</v>
      </c>
      <c r="CJ102" s="155">
        <f t="shared" si="978"/>
        <v>6845580</v>
      </c>
      <c r="CK102" s="155">
        <f t="shared" si="979"/>
        <v>3599700</v>
      </c>
      <c r="CL102" s="155">
        <f t="shared" si="980"/>
        <v>7169250</v>
      </c>
      <c r="CM102" s="155">
        <f t="shared" si="981"/>
        <v>91111818</v>
      </c>
      <c r="CN102" s="155">
        <f t="shared" si="982"/>
        <v>121639648</v>
      </c>
      <c r="CO102" s="155">
        <f t="shared" si="983"/>
        <v>2084053</v>
      </c>
      <c r="CP102" s="155">
        <f t="shared" si="984"/>
        <v>0</v>
      </c>
      <c r="CQ102" s="155">
        <f t="shared" si="985"/>
        <v>0</v>
      </c>
      <c r="CR102" s="155">
        <f t="shared" si="986"/>
        <v>9697600</v>
      </c>
      <c r="CS102" s="155">
        <f t="shared" si="987"/>
        <v>14162228</v>
      </c>
      <c r="CT102" s="155">
        <f t="shared" si="988"/>
        <v>116616</v>
      </c>
      <c r="CU102" s="155">
        <f t="shared" si="989"/>
        <v>37316836</v>
      </c>
      <c r="CV102" s="230"/>
      <c r="CW102" s="141"/>
      <c r="CX102" s="158" t="s">
        <v>600</v>
      </c>
      <c r="CY102" s="162" t="s">
        <v>81</v>
      </c>
      <c r="CZ102" s="162" t="s">
        <v>685</v>
      </c>
      <c r="DA102" s="162"/>
      <c r="DB102" s="162" t="str">
        <f>CY102</f>
        <v>London</v>
      </c>
    </row>
    <row r="103" spans="1:106" x14ac:dyDescent="0.2">
      <c r="A103" s="152" t="str">
        <f t="shared" si="972"/>
        <v>2017-18AUGUSTRYA</v>
      </c>
      <c r="B103" s="114" t="s">
        <v>681</v>
      </c>
      <c r="C103" s="35" t="s">
        <v>682</v>
      </c>
      <c r="D103" s="153" t="str">
        <f>INDEX($CZ$106:$DA$116,MATCH($F103,Area_Code,0),2)</f>
        <v>Y55</v>
      </c>
      <c r="E103" s="153" t="str">
        <f>INDEX($CZ$100:$DB$104,MATCH($D103,Reg_Code,0),3)</f>
        <v>Midlands and East</v>
      </c>
      <c r="F103" s="134" t="s">
        <v>698</v>
      </c>
      <c r="G103" s="134" t="s">
        <v>699</v>
      </c>
      <c r="H103" s="135">
        <v>0</v>
      </c>
      <c r="I103" s="135">
        <v>0</v>
      </c>
      <c r="J103" s="135">
        <v>0</v>
      </c>
      <c r="K103" s="135">
        <v>0</v>
      </c>
      <c r="L103" s="135">
        <v>0</v>
      </c>
      <c r="M103" s="135">
        <v>0</v>
      </c>
      <c r="N103" s="135">
        <v>0</v>
      </c>
      <c r="O103" s="135">
        <v>0</v>
      </c>
      <c r="P103" s="135">
        <v>0</v>
      </c>
      <c r="Q103" s="135">
        <v>0</v>
      </c>
      <c r="R103" s="135">
        <v>0</v>
      </c>
      <c r="S103" s="135">
        <v>0</v>
      </c>
      <c r="T103" s="135">
        <v>0</v>
      </c>
      <c r="U103" s="135">
        <v>0</v>
      </c>
      <c r="V103" s="135">
        <v>0</v>
      </c>
      <c r="W103" s="135">
        <v>0</v>
      </c>
      <c r="X103" s="135">
        <v>0</v>
      </c>
      <c r="Y103" s="135">
        <v>0</v>
      </c>
      <c r="Z103" s="135">
        <v>0</v>
      </c>
      <c r="AA103" s="135">
        <v>0</v>
      </c>
      <c r="AB103" s="135">
        <v>0</v>
      </c>
      <c r="AC103" s="135">
        <v>0</v>
      </c>
      <c r="AD103" s="135">
        <v>0</v>
      </c>
      <c r="AE103" s="135">
        <v>0</v>
      </c>
      <c r="AF103" s="135">
        <v>0</v>
      </c>
      <c r="AG103" s="135">
        <v>0</v>
      </c>
      <c r="AH103" s="135">
        <v>0</v>
      </c>
      <c r="AI103" s="135">
        <v>0</v>
      </c>
      <c r="AJ103" s="135">
        <v>0</v>
      </c>
      <c r="AK103" s="135">
        <v>0</v>
      </c>
      <c r="AL103" s="135">
        <v>0</v>
      </c>
      <c r="AM103" s="135">
        <v>0</v>
      </c>
      <c r="AN103" s="135">
        <v>0</v>
      </c>
      <c r="AO103" s="135">
        <v>0</v>
      </c>
      <c r="AP103" s="135">
        <v>0</v>
      </c>
      <c r="AQ103" s="135">
        <v>0</v>
      </c>
      <c r="AR103" s="135">
        <v>0</v>
      </c>
      <c r="AS103" s="135">
        <v>0</v>
      </c>
      <c r="AT103" s="135">
        <v>0</v>
      </c>
      <c r="AU103" s="135">
        <v>0</v>
      </c>
      <c r="AV103" s="135">
        <v>0</v>
      </c>
      <c r="AW103" s="135">
        <v>0</v>
      </c>
      <c r="AX103" s="135">
        <v>0</v>
      </c>
      <c r="AY103" s="135">
        <v>0</v>
      </c>
      <c r="AZ103" s="135">
        <v>0</v>
      </c>
      <c r="BA103" s="135">
        <v>0</v>
      </c>
      <c r="BB103" s="135">
        <v>0</v>
      </c>
      <c r="BC103" s="135">
        <v>0</v>
      </c>
      <c r="BD103" s="135">
        <v>0</v>
      </c>
      <c r="BE103" s="135">
        <v>0</v>
      </c>
      <c r="BF103" s="135">
        <v>0</v>
      </c>
      <c r="BG103" s="135">
        <v>0</v>
      </c>
      <c r="BH103" s="135">
        <v>0</v>
      </c>
      <c r="BI103" s="135">
        <v>0</v>
      </c>
      <c r="BJ103" s="135">
        <v>0</v>
      </c>
      <c r="BK103" s="135">
        <v>0</v>
      </c>
      <c r="BL103" s="135">
        <v>0</v>
      </c>
      <c r="BM103" s="135">
        <v>0</v>
      </c>
      <c r="BN103" s="135">
        <v>0</v>
      </c>
      <c r="BO103" s="135">
        <v>0</v>
      </c>
      <c r="BP103" s="135">
        <v>0</v>
      </c>
      <c r="BQ103" s="135">
        <v>0</v>
      </c>
      <c r="BR103" s="135">
        <v>0</v>
      </c>
      <c r="BS103" s="135">
        <v>0</v>
      </c>
      <c r="BT103" s="135">
        <v>0</v>
      </c>
      <c r="BU103" s="135">
        <v>0</v>
      </c>
      <c r="BV103" s="135">
        <v>0</v>
      </c>
      <c r="BW103" s="135">
        <v>0</v>
      </c>
      <c r="BX103" s="135">
        <v>0</v>
      </c>
      <c r="BY103" s="135">
        <v>0</v>
      </c>
      <c r="BZ103" s="135">
        <v>0</v>
      </c>
      <c r="CA103" s="135">
        <v>0</v>
      </c>
      <c r="CB103" s="135">
        <v>0</v>
      </c>
      <c r="CC103" s="238">
        <v>0</v>
      </c>
      <c r="CD103" s="155">
        <f t="shared" si="970"/>
        <v>8</v>
      </c>
      <c r="CE103" s="227">
        <f t="shared" si="973"/>
        <v>2017</v>
      </c>
      <c r="CF103" s="228">
        <f t="shared" si="974"/>
        <v>42948</v>
      </c>
      <c r="CG103" s="229">
        <f t="shared" si="975"/>
        <v>31</v>
      </c>
      <c r="CH103" s="155">
        <f t="shared" si="976"/>
        <v>0</v>
      </c>
      <c r="CI103" s="155">
        <f t="shared" si="977"/>
        <v>0</v>
      </c>
      <c r="CJ103" s="155">
        <f t="shared" si="978"/>
        <v>0</v>
      </c>
      <c r="CK103" s="155">
        <f t="shared" si="979"/>
        <v>0</v>
      </c>
      <c r="CL103" s="155">
        <f t="shared" si="980"/>
        <v>0</v>
      </c>
      <c r="CM103" s="155">
        <f t="shared" si="981"/>
        <v>0</v>
      </c>
      <c r="CN103" s="155">
        <f t="shared" si="982"/>
        <v>0</v>
      </c>
      <c r="CO103" s="155">
        <f t="shared" si="983"/>
        <v>0</v>
      </c>
      <c r="CP103" s="155">
        <f t="shared" si="984"/>
        <v>0</v>
      </c>
      <c r="CQ103" s="155">
        <f t="shared" si="985"/>
        <v>0</v>
      </c>
      <c r="CR103" s="155">
        <f t="shared" si="986"/>
        <v>0</v>
      </c>
      <c r="CS103" s="155">
        <f t="shared" si="987"/>
        <v>0</v>
      </c>
      <c r="CT103" s="155">
        <f t="shared" si="988"/>
        <v>0</v>
      </c>
      <c r="CU103" s="155">
        <f t="shared" si="989"/>
        <v>0</v>
      </c>
      <c r="CV103" s="230"/>
      <c r="CW103" s="141"/>
      <c r="CX103" s="158" t="s">
        <v>837</v>
      </c>
      <c r="CY103" s="162" t="s">
        <v>839</v>
      </c>
      <c r="CZ103" s="162" t="s">
        <v>841</v>
      </c>
      <c r="DA103" s="162"/>
      <c r="DB103" s="162" t="str">
        <f>CY103</f>
        <v>South East</v>
      </c>
    </row>
    <row r="104" spans="1:106" x14ac:dyDescent="0.2">
      <c r="A104" s="152" t="str">
        <f t="shared" si="972"/>
        <v>2017-18AUGUSTRYC</v>
      </c>
      <c r="B104" s="114" t="s">
        <v>681</v>
      </c>
      <c r="C104" s="35" t="s">
        <v>682</v>
      </c>
      <c r="D104" s="153" t="str">
        <f>INDEX($CZ$106:$DA$116,MATCH($F104,Area_Code,0),2)</f>
        <v>Y55</v>
      </c>
      <c r="E104" s="153" t="str">
        <f>INDEX($CZ$100:$DB$104,MATCH($D104,Reg_Code,0),3)</f>
        <v>Midlands and East</v>
      </c>
      <c r="F104" s="134" t="s">
        <v>700</v>
      </c>
      <c r="G104" s="134" t="s">
        <v>701</v>
      </c>
      <c r="H104" s="135">
        <v>0</v>
      </c>
      <c r="I104" s="135">
        <v>0</v>
      </c>
      <c r="J104" s="135">
        <v>0</v>
      </c>
      <c r="K104" s="135">
        <v>0</v>
      </c>
      <c r="L104" s="135">
        <v>0</v>
      </c>
      <c r="M104" s="135">
        <v>0</v>
      </c>
      <c r="N104" s="135">
        <v>0</v>
      </c>
      <c r="O104" s="135">
        <v>0</v>
      </c>
      <c r="P104" s="135">
        <v>0</v>
      </c>
      <c r="Q104" s="135">
        <v>0</v>
      </c>
      <c r="R104" s="135">
        <v>0</v>
      </c>
      <c r="S104" s="135">
        <v>0</v>
      </c>
      <c r="T104" s="135">
        <v>0</v>
      </c>
      <c r="U104" s="135">
        <v>0</v>
      </c>
      <c r="V104" s="135">
        <v>0</v>
      </c>
      <c r="W104" s="135">
        <v>0</v>
      </c>
      <c r="X104" s="135">
        <v>0</v>
      </c>
      <c r="Y104" s="135">
        <v>0</v>
      </c>
      <c r="Z104" s="135">
        <v>0</v>
      </c>
      <c r="AA104" s="135">
        <v>0</v>
      </c>
      <c r="AB104" s="135">
        <v>0</v>
      </c>
      <c r="AC104" s="135">
        <v>0</v>
      </c>
      <c r="AD104" s="135">
        <v>0</v>
      </c>
      <c r="AE104" s="135">
        <v>0</v>
      </c>
      <c r="AF104" s="135">
        <v>0</v>
      </c>
      <c r="AG104" s="135">
        <v>0</v>
      </c>
      <c r="AH104" s="135">
        <v>0</v>
      </c>
      <c r="AI104" s="135">
        <v>0</v>
      </c>
      <c r="AJ104" s="135">
        <v>0</v>
      </c>
      <c r="AK104" s="135">
        <v>0</v>
      </c>
      <c r="AL104" s="135">
        <v>0</v>
      </c>
      <c r="AM104" s="135">
        <v>0</v>
      </c>
      <c r="AN104" s="135">
        <v>0</v>
      </c>
      <c r="AO104" s="135">
        <v>0</v>
      </c>
      <c r="AP104" s="135">
        <v>0</v>
      </c>
      <c r="AQ104" s="135">
        <v>0</v>
      </c>
      <c r="AR104" s="135">
        <v>0</v>
      </c>
      <c r="AS104" s="135">
        <v>0</v>
      </c>
      <c r="AT104" s="135">
        <v>0</v>
      </c>
      <c r="AU104" s="135">
        <v>0</v>
      </c>
      <c r="AV104" s="135">
        <v>0</v>
      </c>
      <c r="AW104" s="135">
        <v>0</v>
      </c>
      <c r="AX104" s="135">
        <v>0</v>
      </c>
      <c r="AY104" s="135">
        <v>0</v>
      </c>
      <c r="AZ104" s="135">
        <v>0</v>
      </c>
      <c r="BA104" s="135">
        <v>0</v>
      </c>
      <c r="BB104" s="135">
        <v>0</v>
      </c>
      <c r="BC104" s="135">
        <v>0</v>
      </c>
      <c r="BD104" s="135">
        <v>0</v>
      </c>
      <c r="BE104" s="135">
        <v>0</v>
      </c>
      <c r="BF104" s="135">
        <v>0</v>
      </c>
      <c r="BG104" s="135">
        <v>0</v>
      </c>
      <c r="BH104" s="135">
        <v>0</v>
      </c>
      <c r="BI104" s="135">
        <v>0</v>
      </c>
      <c r="BJ104" s="135">
        <v>0</v>
      </c>
      <c r="BK104" s="135">
        <v>0</v>
      </c>
      <c r="BL104" s="135">
        <v>0</v>
      </c>
      <c r="BM104" s="135">
        <v>0</v>
      </c>
      <c r="BN104" s="135">
        <v>0</v>
      </c>
      <c r="BO104" s="135">
        <v>0</v>
      </c>
      <c r="BP104" s="135">
        <v>0</v>
      </c>
      <c r="BQ104" s="135">
        <v>0</v>
      </c>
      <c r="BR104" s="135">
        <v>0</v>
      </c>
      <c r="BS104" s="135">
        <v>0</v>
      </c>
      <c r="BT104" s="135">
        <v>0</v>
      </c>
      <c r="BU104" s="135">
        <v>0</v>
      </c>
      <c r="BV104" s="135">
        <v>0</v>
      </c>
      <c r="BW104" s="135">
        <v>0</v>
      </c>
      <c r="BX104" s="135">
        <v>0</v>
      </c>
      <c r="BY104" s="135">
        <v>0</v>
      </c>
      <c r="BZ104" s="135">
        <v>0</v>
      </c>
      <c r="CA104" s="135">
        <v>0</v>
      </c>
      <c r="CB104" s="135">
        <v>0</v>
      </c>
      <c r="CC104" s="238">
        <v>0</v>
      </c>
      <c r="CD104" s="155">
        <f t="shared" si="970"/>
        <v>8</v>
      </c>
      <c r="CE104" s="227">
        <f t="shared" si="973"/>
        <v>2017</v>
      </c>
      <c r="CF104" s="228">
        <f t="shared" si="974"/>
        <v>42948</v>
      </c>
      <c r="CG104" s="229">
        <f t="shared" si="975"/>
        <v>31</v>
      </c>
      <c r="CH104" s="155">
        <f t="shared" si="976"/>
        <v>0</v>
      </c>
      <c r="CI104" s="155">
        <f t="shared" si="977"/>
        <v>0</v>
      </c>
      <c r="CJ104" s="155">
        <f t="shared" si="978"/>
        <v>0</v>
      </c>
      <c r="CK104" s="155">
        <f t="shared" si="979"/>
        <v>0</v>
      </c>
      <c r="CL104" s="155">
        <f t="shared" si="980"/>
        <v>0</v>
      </c>
      <c r="CM104" s="155">
        <f t="shared" si="981"/>
        <v>0</v>
      </c>
      <c r="CN104" s="155">
        <f t="shared" si="982"/>
        <v>0</v>
      </c>
      <c r="CO104" s="155">
        <f t="shared" si="983"/>
        <v>0</v>
      </c>
      <c r="CP104" s="155">
        <f t="shared" si="984"/>
        <v>0</v>
      </c>
      <c r="CQ104" s="155">
        <f t="shared" si="985"/>
        <v>0</v>
      </c>
      <c r="CR104" s="155">
        <f t="shared" si="986"/>
        <v>0</v>
      </c>
      <c r="CS104" s="155">
        <f t="shared" si="987"/>
        <v>0</v>
      </c>
      <c r="CT104" s="155">
        <f t="shared" si="988"/>
        <v>0</v>
      </c>
      <c r="CU104" s="155">
        <f t="shared" si="989"/>
        <v>0</v>
      </c>
      <c r="CV104" s="230"/>
      <c r="CW104" s="141"/>
      <c r="CX104" s="158" t="s">
        <v>838</v>
      </c>
      <c r="CY104" s="162" t="s">
        <v>840</v>
      </c>
      <c r="CZ104" s="162" t="s">
        <v>842</v>
      </c>
      <c r="DA104" s="162"/>
      <c r="DB104" s="162" t="str">
        <f>CY104</f>
        <v>South West</v>
      </c>
    </row>
    <row r="105" spans="1:106" x14ac:dyDescent="0.2">
      <c r="A105" s="152" t="str">
        <f t="shared" si="972"/>
        <v>2017-18AUGUSTRYD</v>
      </c>
      <c r="B105" s="114" t="s">
        <v>681</v>
      </c>
      <c r="C105" s="35" t="s">
        <v>682</v>
      </c>
      <c r="D105" s="153" t="str">
        <f>INDEX($CZ$106:$DA$116,MATCH($F105,Area_Code,0),2)</f>
        <v>Y58</v>
      </c>
      <c r="E105" s="153" t="str">
        <f>INDEX($CZ$100:$DB$104,MATCH($D105,Reg_Code,0),3)</f>
        <v>South East</v>
      </c>
      <c r="F105" s="134" t="s">
        <v>702</v>
      </c>
      <c r="G105" s="134" t="s">
        <v>703</v>
      </c>
      <c r="H105" s="135">
        <v>0</v>
      </c>
      <c r="I105" s="135">
        <v>0</v>
      </c>
      <c r="J105" s="135">
        <v>0</v>
      </c>
      <c r="K105" s="135">
        <v>0</v>
      </c>
      <c r="L105" s="135">
        <v>0</v>
      </c>
      <c r="M105" s="135">
        <v>0</v>
      </c>
      <c r="N105" s="135">
        <v>0</v>
      </c>
      <c r="O105" s="135">
        <v>0</v>
      </c>
      <c r="P105" s="135">
        <v>0</v>
      </c>
      <c r="Q105" s="135">
        <v>0</v>
      </c>
      <c r="R105" s="135">
        <v>0</v>
      </c>
      <c r="S105" s="135">
        <v>0</v>
      </c>
      <c r="T105" s="135">
        <v>0</v>
      </c>
      <c r="U105" s="135">
        <v>0</v>
      </c>
      <c r="V105" s="135">
        <v>0</v>
      </c>
      <c r="W105" s="135">
        <v>0</v>
      </c>
      <c r="X105" s="135">
        <v>0</v>
      </c>
      <c r="Y105" s="135">
        <v>0</v>
      </c>
      <c r="Z105" s="135">
        <v>0</v>
      </c>
      <c r="AA105" s="135">
        <v>0</v>
      </c>
      <c r="AB105" s="135">
        <v>0</v>
      </c>
      <c r="AC105" s="135">
        <v>0</v>
      </c>
      <c r="AD105" s="135">
        <v>0</v>
      </c>
      <c r="AE105" s="135">
        <v>0</v>
      </c>
      <c r="AF105" s="135">
        <v>0</v>
      </c>
      <c r="AG105" s="135">
        <v>0</v>
      </c>
      <c r="AH105" s="135">
        <v>0</v>
      </c>
      <c r="AI105" s="135">
        <v>0</v>
      </c>
      <c r="AJ105" s="135">
        <v>0</v>
      </c>
      <c r="AK105" s="135">
        <v>0</v>
      </c>
      <c r="AL105" s="135">
        <v>0</v>
      </c>
      <c r="AM105" s="135">
        <v>0</v>
      </c>
      <c r="AN105" s="135">
        <v>0</v>
      </c>
      <c r="AO105" s="135">
        <v>0</v>
      </c>
      <c r="AP105" s="135">
        <v>0</v>
      </c>
      <c r="AQ105" s="135">
        <v>0</v>
      </c>
      <c r="AR105" s="135">
        <v>0</v>
      </c>
      <c r="AS105" s="135">
        <v>0</v>
      </c>
      <c r="AT105" s="135">
        <v>0</v>
      </c>
      <c r="AU105" s="135">
        <v>0</v>
      </c>
      <c r="AV105" s="135">
        <v>0</v>
      </c>
      <c r="AW105" s="135">
        <v>0</v>
      </c>
      <c r="AX105" s="135">
        <v>0</v>
      </c>
      <c r="AY105" s="135">
        <v>0</v>
      </c>
      <c r="AZ105" s="135">
        <v>0</v>
      </c>
      <c r="BA105" s="135">
        <v>0</v>
      </c>
      <c r="BB105" s="135">
        <v>0</v>
      </c>
      <c r="BC105" s="135">
        <v>0</v>
      </c>
      <c r="BD105" s="135">
        <v>0</v>
      </c>
      <c r="BE105" s="135">
        <v>0</v>
      </c>
      <c r="BF105" s="135">
        <v>0</v>
      </c>
      <c r="BG105" s="135">
        <v>0</v>
      </c>
      <c r="BH105" s="135">
        <v>0</v>
      </c>
      <c r="BI105" s="135">
        <v>0</v>
      </c>
      <c r="BJ105" s="135">
        <v>0</v>
      </c>
      <c r="BK105" s="135">
        <v>0</v>
      </c>
      <c r="BL105" s="135">
        <v>0</v>
      </c>
      <c r="BM105" s="135">
        <v>0</v>
      </c>
      <c r="BN105" s="135">
        <v>0</v>
      </c>
      <c r="BO105" s="135">
        <v>0</v>
      </c>
      <c r="BP105" s="135">
        <v>0</v>
      </c>
      <c r="BQ105" s="135">
        <v>0</v>
      </c>
      <c r="BR105" s="135">
        <v>0</v>
      </c>
      <c r="BS105" s="135">
        <v>0</v>
      </c>
      <c r="BT105" s="135">
        <v>0</v>
      </c>
      <c r="BU105" s="135">
        <v>0</v>
      </c>
      <c r="BV105" s="135">
        <v>0</v>
      </c>
      <c r="BW105" s="135">
        <v>0</v>
      </c>
      <c r="BX105" s="135">
        <v>0</v>
      </c>
      <c r="BY105" s="135">
        <v>0</v>
      </c>
      <c r="BZ105" s="135">
        <v>0</v>
      </c>
      <c r="CA105" s="135">
        <v>0</v>
      </c>
      <c r="CB105" s="135">
        <v>0</v>
      </c>
      <c r="CC105" s="238">
        <v>0</v>
      </c>
      <c r="CD105" s="155">
        <f t="shared" si="970"/>
        <v>8</v>
      </c>
      <c r="CE105" s="227">
        <f t="shared" si="973"/>
        <v>2017</v>
      </c>
      <c r="CF105" s="228">
        <f t="shared" si="974"/>
        <v>42948</v>
      </c>
      <c r="CG105" s="229">
        <f t="shared" si="975"/>
        <v>31</v>
      </c>
      <c r="CH105" s="155">
        <f t="shared" si="976"/>
        <v>0</v>
      </c>
      <c r="CI105" s="155">
        <f t="shared" si="977"/>
        <v>0</v>
      </c>
      <c r="CJ105" s="155">
        <f t="shared" si="978"/>
        <v>0</v>
      </c>
      <c r="CK105" s="155">
        <f t="shared" si="979"/>
        <v>0</v>
      </c>
      <c r="CL105" s="155">
        <f t="shared" si="980"/>
        <v>0</v>
      </c>
      <c r="CM105" s="155">
        <f t="shared" si="981"/>
        <v>0</v>
      </c>
      <c r="CN105" s="155">
        <f t="shared" si="982"/>
        <v>0</v>
      </c>
      <c r="CO105" s="155">
        <f t="shared" si="983"/>
        <v>0</v>
      </c>
      <c r="CP105" s="155">
        <f t="shared" si="984"/>
        <v>0</v>
      </c>
      <c r="CQ105" s="155">
        <f t="shared" si="985"/>
        <v>0</v>
      </c>
      <c r="CR105" s="155">
        <f t="shared" si="986"/>
        <v>0</v>
      </c>
      <c r="CS105" s="155">
        <f t="shared" si="987"/>
        <v>0</v>
      </c>
      <c r="CT105" s="155">
        <f t="shared" si="988"/>
        <v>0</v>
      </c>
      <c r="CU105" s="155">
        <f t="shared" si="989"/>
        <v>0</v>
      </c>
      <c r="CV105" s="230"/>
      <c r="CW105" s="141"/>
      <c r="CX105" s="158"/>
      <c r="CY105" s="163" t="s">
        <v>597</v>
      </c>
      <c r="CZ105" s="162"/>
      <c r="DA105" s="162"/>
      <c r="DB105" s="162"/>
    </row>
    <row r="106" spans="1:106" x14ac:dyDescent="0.2">
      <c r="A106" s="152" t="str">
        <f t="shared" si="972"/>
        <v>2017-18AUGUSTRYE</v>
      </c>
      <c r="B106" s="114" t="s">
        <v>681</v>
      </c>
      <c r="C106" s="35" t="s">
        <v>682</v>
      </c>
      <c r="D106" s="153" t="str">
        <f>INDEX($CZ$106:$DA$116,MATCH($F106,Area_Code,0),2)</f>
        <v>Y58</v>
      </c>
      <c r="E106" s="153" t="str">
        <f>INDEX($CZ$100:$DB$104,MATCH($D106,Reg_Code,0),3)</f>
        <v>South East</v>
      </c>
      <c r="F106" s="134" t="s">
        <v>704</v>
      </c>
      <c r="G106" s="134" t="s">
        <v>705</v>
      </c>
      <c r="H106" s="135">
        <v>0</v>
      </c>
      <c r="I106" s="135">
        <v>0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0</v>
      </c>
      <c r="R106" s="135">
        <v>0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  <c r="X106" s="135">
        <v>0</v>
      </c>
      <c r="Y106" s="135">
        <v>0</v>
      </c>
      <c r="Z106" s="135">
        <v>0</v>
      </c>
      <c r="AA106" s="135">
        <v>0</v>
      </c>
      <c r="AB106" s="135">
        <v>0</v>
      </c>
      <c r="AC106" s="135">
        <v>0</v>
      </c>
      <c r="AD106" s="135">
        <v>0</v>
      </c>
      <c r="AE106" s="135">
        <v>0</v>
      </c>
      <c r="AF106" s="135">
        <v>0</v>
      </c>
      <c r="AG106" s="135">
        <v>0</v>
      </c>
      <c r="AH106" s="135">
        <v>0</v>
      </c>
      <c r="AI106" s="135">
        <v>0</v>
      </c>
      <c r="AJ106" s="135">
        <v>0</v>
      </c>
      <c r="AK106" s="135">
        <v>0</v>
      </c>
      <c r="AL106" s="135">
        <v>0</v>
      </c>
      <c r="AM106" s="135">
        <v>0</v>
      </c>
      <c r="AN106" s="135">
        <v>0</v>
      </c>
      <c r="AO106" s="135">
        <v>0</v>
      </c>
      <c r="AP106" s="135">
        <v>0</v>
      </c>
      <c r="AQ106" s="135">
        <v>0</v>
      </c>
      <c r="AR106" s="135">
        <v>0</v>
      </c>
      <c r="AS106" s="135">
        <v>0</v>
      </c>
      <c r="AT106" s="135">
        <v>0</v>
      </c>
      <c r="AU106" s="135">
        <v>0</v>
      </c>
      <c r="AV106" s="135">
        <v>0</v>
      </c>
      <c r="AW106" s="135">
        <v>0</v>
      </c>
      <c r="AX106" s="135">
        <v>0</v>
      </c>
      <c r="AY106" s="135">
        <v>0</v>
      </c>
      <c r="AZ106" s="135">
        <v>0</v>
      </c>
      <c r="BA106" s="135">
        <v>0</v>
      </c>
      <c r="BB106" s="135">
        <v>0</v>
      </c>
      <c r="BC106" s="135">
        <v>0</v>
      </c>
      <c r="BD106" s="135">
        <v>0</v>
      </c>
      <c r="BE106" s="135">
        <v>0</v>
      </c>
      <c r="BF106" s="135">
        <v>0</v>
      </c>
      <c r="BG106" s="135">
        <v>0</v>
      </c>
      <c r="BH106" s="135">
        <v>0</v>
      </c>
      <c r="BI106" s="135">
        <v>0</v>
      </c>
      <c r="BJ106" s="135">
        <v>0</v>
      </c>
      <c r="BK106" s="135">
        <v>0</v>
      </c>
      <c r="BL106" s="135">
        <v>0</v>
      </c>
      <c r="BM106" s="135">
        <v>0</v>
      </c>
      <c r="BN106" s="135">
        <v>0</v>
      </c>
      <c r="BO106" s="135">
        <v>0</v>
      </c>
      <c r="BP106" s="135">
        <v>0</v>
      </c>
      <c r="BQ106" s="135">
        <v>0</v>
      </c>
      <c r="BR106" s="135">
        <v>0</v>
      </c>
      <c r="BS106" s="135">
        <v>0</v>
      </c>
      <c r="BT106" s="135">
        <v>0</v>
      </c>
      <c r="BU106" s="135">
        <v>0</v>
      </c>
      <c r="BV106" s="135">
        <v>0</v>
      </c>
      <c r="BW106" s="135">
        <v>0</v>
      </c>
      <c r="BX106" s="135">
        <v>0</v>
      </c>
      <c r="BY106" s="135">
        <v>0</v>
      </c>
      <c r="BZ106" s="135">
        <v>0</v>
      </c>
      <c r="CA106" s="135">
        <v>0</v>
      </c>
      <c r="CB106" s="135">
        <v>0</v>
      </c>
      <c r="CC106" s="238">
        <v>0</v>
      </c>
      <c r="CD106" s="155">
        <f t="shared" si="970"/>
        <v>8</v>
      </c>
      <c r="CE106" s="227">
        <f t="shared" si="973"/>
        <v>2017</v>
      </c>
      <c r="CF106" s="228">
        <f t="shared" si="974"/>
        <v>42948</v>
      </c>
      <c r="CG106" s="229">
        <f t="shared" si="975"/>
        <v>31</v>
      </c>
      <c r="CH106" s="155">
        <f t="shared" si="976"/>
        <v>0</v>
      </c>
      <c r="CI106" s="155">
        <f t="shared" si="977"/>
        <v>0</v>
      </c>
      <c r="CJ106" s="155">
        <f t="shared" si="978"/>
        <v>0</v>
      </c>
      <c r="CK106" s="155">
        <f t="shared" si="979"/>
        <v>0</v>
      </c>
      <c r="CL106" s="155">
        <f t="shared" si="980"/>
        <v>0</v>
      </c>
      <c r="CM106" s="155">
        <f t="shared" si="981"/>
        <v>0</v>
      </c>
      <c r="CN106" s="155">
        <f t="shared" si="982"/>
        <v>0</v>
      </c>
      <c r="CO106" s="155">
        <f t="shared" si="983"/>
        <v>0</v>
      </c>
      <c r="CP106" s="155">
        <f t="shared" si="984"/>
        <v>0</v>
      </c>
      <c r="CQ106" s="155">
        <f t="shared" si="985"/>
        <v>0</v>
      </c>
      <c r="CR106" s="155">
        <f t="shared" si="986"/>
        <v>0</v>
      </c>
      <c r="CS106" s="155">
        <f t="shared" si="987"/>
        <v>0</v>
      </c>
      <c r="CT106" s="155">
        <f t="shared" si="988"/>
        <v>0</v>
      </c>
      <c r="CU106" s="155">
        <f t="shared" si="989"/>
        <v>0</v>
      </c>
      <c r="CV106" s="230"/>
      <c r="CW106" s="141"/>
      <c r="CX106" s="158" t="s">
        <v>717</v>
      </c>
      <c r="CY106" s="162" t="s">
        <v>721</v>
      </c>
      <c r="CZ106" s="162" t="s">
        <v>696</v>
      </c>
      <c r="DA106" s="162" t="s">
        <v>695</v>
      </c>
      <c r="DB106" s="162" t="s">
        <v>601</v>
      </c>
    </row>
    <row r="107" spans="1:106" x14ac:dyDescent="0.2">
      <c r="A107" s="152" t="str">
        <f t="shared" si="972"/>
        <v>2017-18AUGUSTRYF</v>
      </c>
      <c r="B107" s="114" t="s">
        <v>681</v>
      </c>
      <c r="C107" s="35" t="s">
        <v>682</v>
      </c>
      <c r="D107" s="153" t="str">
        <f>INDEX($CZ$106:$DA$116,MATCH($F107,Area_Code,0),2)</f>
        <v>Y59</v>
      </c>
      <c r="E107" s="153" t="str">
        <f>INDEX($CZ$100:$DB$104,MATCH($D107,Reg_Code,0),3)</f>
        <v>South West</v>
      </c>
      <c r="F107" s="134" t="s">
        <v>706</v>
      </c>
      <c r="G107" s="134" t="s">
        <v>707</v>
      </c>
      <c r="H107" s="135">
        <v>0</v>
      </c>
      <c r="I107" s="135">
        <v>0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  <c r="X107" s="135">
        <v>0</v>
      </c>
      <c r="Y107" s="135">
        <v>0</v>
      </c>
      <c r="Z107" s="135">
        <v>0</v>
      </c>
      <c r="AA107" s="135">
        <v>0</v>
      </c>
      <c r="AB107" s="135">
        <v>0</v>
      </c>
      <c r="AC107" s="135">
        <v>0</v>
      </c>
      <c r="AD107" s="135">
        <v>0</v>
      </c>
      <c r="AE107" s="135">
        <v>0</v>
      </c>
      <c r="AF107" s="135">
        <v>0</v>
      </c>
      <c r="AG107" s="135">
        <v>0</v>
      </c>
      <c r="AH107" s="135">
        <v>0</v>
      </c>
      <c r="AI107" s="135">
        <v>0</v>
      </c>
      <c r="AJ107" s="135">
        <v>0</v>
      </c>
      <c r="AK107" s="135">
        <v>0</v>
      </c>
      <c r="AL107" s="135">
        <v>0</v>
      </c>
      <c r="AM107" s="135">
        <v>0</v>
      </c>
      <c r="AN107" s="135">
        <v>0</v>
      </c>
      <c r="AO107" s="135">
        <v>0</v>
      </c>
      <c r="AP107" s="135">
        <v>0</v>
      </c>
      <c r="AQ107" s="135">
        <v>0</v>
      </c>
      <c r="AR107" s="135">
        <v>0</v>
      </c>
      <c r="AS107" s="135">
        <v>0</v>
      </c>
      <c r="AT107" s="135">
        <v>0</v>
      </c>
      <c r="AU107" s="135">
        <v>0</v>
      </c>
      <c r="AV107" s="135">
        <v>0</v>
      </c>
      <c r="AW107" s="135">
        <v>0</v>
      </c>
      <c r="AX107" s="135">
        <v>0</v>
      </c>
      <c r="AY107" s="135">
        <v>0</v>
      </c>
      <c r="AZ107" s="135">
        <v>0</v>
      </c>
      <c r="BA107" s="135">
        <v>0</v>
      </c>
      <c r="BB107" s="135">
        <v>0</v>
      </c>
      <c r="BC107" s="135">
        <v>0</v>
      </c>
      <c r="BD107" s="135">
        <v>0</v>
      </c>
      <c r="BE107" s="135">
        <v>0</v>
      </c>
      <c r="BF107" s="135">
        <v>0</v>
      </c>
      <c r="BG107" s="135">
        <v>0</v>
      </c>
      <c r="BH107" s="135">
        <v>0</v>
      </c>
      <c r="BI107" s="135">
        <v>0</v>
      </c>
      <c r="BJ107" s="135">
        <v>0</v>
      </c>
      <c r="BK107" s="135">
        <v>0</v>
      </c>
      <c r="BL107" s="135">
        <v>0</v>
      </c>
      <c r="BM107" s="135">
        <v>0</v>
      </c>
      <c r="BN107" s="135">
        <v>0</v>
      </c>
      <c r="BO107" s="135">
        <v>0</v>
      </c>
      <c r="BP107" s="135">
        <v>0</v>
      </c>
      <c r="BQ107" s="135">
        <v>0</v>
      </c>
      <c r="BR107" s="135">
        <v>0</v>
      </c>
      <c r="BS107" s="135">
        <v>0</v>
      </c>
      <c r="BT107" s="135">
        <v>0</v>
      </c>
      <c r="BU107" s="135">
        <v>0</v>
      </c>
      <c r="BV107" s="135">
        <v>0</v>
      </c>
      <c r="BW107" s="135">
        <v>0</v>
      </c>
      <c r="BX107" s="135">
        <v>0</v>
      </c>
      <c r="BY107" s="135">
        <v>0</v>
      </c>
      <c r="BZ107" s="135">
        <v>0</v>
      </c>
      <c r="CA107" s="135">
        <v>0</v>
      </c>
      <c r="CB107" s="135">
        <v>0</v>
      </c>
      <c r="CC107" s="238">
        <v>0</v>
      </c>
      <c r="CD107" s="155">
        <f t="shared" si="970"/>
        <v>8</v>
      </c>
      <c r="CE107" s="227">
        <f t="shared" si="973"/>
        <v>2017</v>
      </c>
      <c r="CF107" s="228">
        <f t="shared" si="974"/>
        <v>42948</v>
      </c>
      <c r="CG107" s="229">
        <f t="shared" si="975"/>
        <v>31</v>
      </c>
      <c r="CH107" s="155">
        <f t="shared" si="976"/>
        <v>0</v>
      </c>
      <c r="CI107" s="155">
        <f t="shared" si="977"/>
        <v>0</v>
      </c>
      <c r="CJ107" s="155">
        <f t="shared" si="978"/>
        <v>0</v>
      </c>
      <c r="CK107" s="155">
        <f t="shared" si="979"/>
        <v>0</v>
      </c>
      <c r="CL107" s="155">
        <f t="shared" si="980"/>
        <v>0</v>
      </c>
      <c r="CM107" s="155">
        <f t="shared" si="981"/>
        <v>0</v>
      </c>
      <c r="CN107" s="155">
        <f t="shared" si="982"/>
        <v>0</v>
      </c>
      <c r="CO107" s="155">
        <f t="shared" si="983"/>
        <v>0</v>
      </c>
      <c r="CP107" s="155">
        <f t="shared" si="984"/>
        <v>0</v>
      </c>
      <c r="CQ107" s="155">
        <f t="shared" si="985"/>
        <v>0</v>
      </c>
      <c r="CR107" s="155">
        <f t="shared" si="986"/>
        <v>0</v>
      </c>
      <c r="CS107" s="155">
        <f t="shared" si="987"/>
        <v>0</v>
      </c>
      <c r="CT107" s="155">
        <f t="shared" si="988"/>
        <v>0</v>
      </c>
      <c r="CU107" s="155">
        <f t="shared" si="989"/>
        <v>0</v>
      </c>
      <c r="CV107" s="230"/>
      <c r="CW107" s="141"/>
      <c r="CX107" s="158" t="s">
        <v>798</v>
      </c>
      <c r="CY107" s="162" t="s">
        <v>722</v>
      </c>
      <c r="CZ107" s="162" t="s">
        <v>700</v>
      </c>
      <c r="DA107" s="162" t="s">
        <v>695</v>
      </c>
      <c r="DB107" s="162" t="s">
        <v>601</v>
      </c>
    </row>
    <row r="108" spans="1:106" x14ac:dyDescent="0.2">
      <c r="A108" s="152" t="str">
        <f t="shared" si="972"/>
        <v>2017-18SEPTEMBERR1F</v>
      </c>
      <c r="B108" s="114" t="s">
        <v>681</v>
      </c>
      <c r="C108" s="35" t="s">
        <v>708</v>
      </c>
      <c r="D108" s="153" t="str">
        <f>INDEX($CZ$106:$DA$116,MATCH($F108,Area_Code,0),2)</f>
        <v>Y58</v>
      </c>
      <c r="E108" s="153" t="str">
        <f>INDEX($CZ$100:$DB$104,MATCH($D108,Reg_Code,0),3)</f>
        <v>South East</v>
      </c>
      <c r="F108" s="134" t="s">
        <v>683</v>
      </c>
      <c r="G108" s="134" t="s">
        <v>684</v>
      </c>
      <c r="H108" s="135">
        <v>0</v>
      </c>
      <c r="I108" s="135">
        <v>0</v>
      </c>
      <c r="J108" s="135">
        <v>0</v>
      </c>
      <c r="K108" s="135">
        <v>0</v>
      </c>
      <c r="L108" s="135">
        <v>0</v>
      </c>
      <c r="M108" s="135">
        <v>0</v>
      </c>
      <c r="N108" s="135">
        <v>0</v>
      </c>
      <c r="O108" s="135">
        <v>0</v>
      </c>
      <c r="P108" s="135">
        <v>0</v>
      </c>
      <c r="Q108" s="135">
        <v>0</v>
      </c>
      <c r="R108" s="135">
        <v>0</v>
      </c>
      <c r="S108" s="135">
        <v>0</v>
      </c>
      <c r="T108" s="135">
        <v>0</v>
      </c>
      <c r="U108" s="135">
        <v>0</v>
      </c>
      <c r="V108" s="135">
        <v>0</v>
      </c>
      <c r="W108" s="135">
        <v>0</v>
      </c>
      <c r="X108" s="135">
        <v>0</v>
      </c>
      <c r="Y108" s="135">
        <v>0</v>
      </c>
      <c r="Z108" s="135">
        <v>0</v>
      </c>
      <c r="AA108" s="135">
        <v>0</v>
      </c>
      <c r="AB108" s="135">
        <v>0</v>
      </c>
      <c r="AC108" s="135">
        <v>0</v>
      </c>
      <c r="AD108" s="135">
        <v>0</v>
      </c>
      <c r="AE108" s="135">
        <v>0</v>
      </c>
      <c r="AF108" s="135">
        <v>0</v>
      </c>
      <c r="AG108" s="135">
        <v>0</v>
      </c>
      <c r="AH108" s="135">
        <v>0</v>
      </c>
      <c r="AI108" s="135">
        <v>0</v>
      </c>
      <c r="AJ108" s="135">
        <v>0</v>
      </c>
      <c r="AK108" s="135">
        <v>0</v>
      </c>
      <c r="AL108" s="135">
        <v>0</v>
      </c>
      <c r="AM108" s="135">
        <v>0</v>
      </c>
      <c r="AN108" s="135">
        <v>0</v>
      </c>
      <c r="AO108" s="135">
        <v>0</v>
      </c>
      <c r="AP108" s="135">
        <v>0</v>
      </c>
      <c r="AQ108" s="135">
        <v>0</v>
      </c>
      <c r="AR108" s="135">
        <v>0</v>
      </c>
      <c r="AS108" s="135">
        <v>0</v>
      </c>
      <c r="AT108" s="135">
        <v>0</v>
      </c>
      <c r="AU108" s="135">
        <v>0</v>
      </c>
      <c r="AV108" s="135">
        <v>0</v>
      </c>
      <c r="AW108" s="135">
        <v>0</v>
      </c>
      <c r="AX108" s="135">
        <v>0</v>
      </c>
      <c r="AY108" s="135">
        <v>0</v>
      </c>
      <c r="AZ108" s="135">
        <v>0</v>
      </c>
      <c r="BA108" s="135">
        <v>0</v>
      </c>
      <c r="BB108" s="135">
        <v>0</v>
      </c>
      <c r="BC108" s="135">
        <v>0</v>
      </c>
      <c r="BD108" s="135">
        <v>0</v>
      </c>
      <c r="BE108" s="135">
        <v>0</v>
      </c>
      <c r="BF108" s="135">
        <v>0</v>
      </c>
      <c r="BG108" s="135">
        <v>0</v>
      </c>
      <c r="BH108" s="135">
        <v>0</v>
      </c>
      <c r="BI108" s="135">
        <v>0</v>
      </c>
      <c r="BJ108" s="135">
        <v>0</v>
      </c>
      <c r="BK108" s="135">
        <v>0</v>
      </c>
      <c r="BL108" s="135">
        <v>0</v>
      </c>
      <c r="BM108" s="135">
        <v>0</v>
      </c>
      <c r="BN108" s="135">
        <v>0</v>
      </c>
      <c r="BO108" s="135">
        <v>0</v>
      </c>
      <c r="BP108" s="135">
        <v>0</v>
      </c>
      <c r="BQ108" s="135">
        <v>0</v>
      </c>
      <c r="BR108" s="135">
        <v>0</v>
      </c>
      <c r="BS108" s="135">
        <v>0</v>
      </c>
      <c r="BT108" s="135">
        <v>0</v>
      </c>
      <c r="BU108" s="135">
        <v>0</v>
      </c>
      <c r="BV108" s="135">
        <v>0</v>
      </c>
      <c r="BW108" s="135">
        <v>0</v>
      </c>
      <c r="BX108" s="135">
        <v>0</v>
      </c>
      <c r="BY108" s="135">
        <v>0</v>
      </c>
      <c r="BZ108" s="135">
        <v>0</v>
      </c>
      <c r="CA108" s="135">
        <v>0</v>
      </c>
      <c r="CB108" s="135">
        <v>0</v>
      </c>
      <c r="CC108" s="238">
        <v>0</v>
      </c>
      <c r="CD108" s="155">
        <f t="shared" si="970"/>
        <v>9</v>
      </c>
      <c r="CE108" s="227">
        <f t="shared" si="973"/>
        <v>2017</v>
      </c>
      <c r="CF108" s="228">
        <f t="shared" si="974"/>
        <v>42979</v>
      </c>
      <c r="CG108" s="229">
        <f t="shared" si="975"/>
        <v>30</v>
      </c>
      <c r="CH108" s="155">
        <f t="shared" si="976"/>
        <v>0</v>
      </c>
      <c r="CI108" s="155">
        <f t="shared" si="977"/>
        <v>0</v>
      </c>
      <c r="CJ108" s="155">
        <f t="shared" si="978"/>
        <v>0</v>
      </c>
      <c r="CK108" s="155">
        <f t="shared" si="979"/>
        <v>0</v>
      </c>
      <c r="CL108" s="155">
        <f t="shared" si="980"/>
        <v>0</v>
      </c>
      <c r="CM108" s="155">
        <f t="shared" si="981"/>
        <v>0</v>
      </c>
      <c r="CN108" s="155">
        <f t="shared" si="982"/>
        <v>0</v>
      </c>
      <c r="CO108" s="155">
        <f t="shared" si="983"/>
        <v>0</v>
      </c>
      <c r="CP108" s="155">
        <f t="shared" si="984"/>
        <v>0</v>
      </c>
      <c r="CQ108" s="155">
        <f t="shared" si="985"/>
        <v>0</v>
      </c>
      <c r="CR108" s="155">
        <f t="shared" si="986"/>
        <v>0</v>
      </c>
      <c r="CS108" s="155">
        <f t="shared" si="987"/>
        <v>0</v>
      </c>
      <c r="CT108" s="155">
        <f t="shared" si="988"/>
        <v>0</v>
      </c>
      <c r="CU108" s="155">
        <f t="shared" si="989"/>
        <v>0</v>
      </c>
      <c r="CV108" s="230"/>
      <c r="CW108" s="141"/>
      <c r="CX108" s="158" t="s">
        <v>588</v>
      </c>
      <c r="CY108" s="162" t="s">
        <v>727</v>
      </c>
      <c r="CZ108" s="162" t="s">
        <v>683</v>
      </c>
      <c r="DA108" s="162" t="s">
        <v>841</v>
      </c>
      <c r="DB108" s="162" t="s">
        <v>839</v>
      </c>
    </row>
    <row r="109" spans="1:106" x14ac:dyDescent="0.2">
      <c r="A109" s="152" t="str">
        <f t="shared" si="972"/>
        <v>2017-18SEPTEMBERRRU</v>
      </c>
      <c r="B109" s="114" t="s">
        <v>681</v>
      </c>
      <c r="C109" s="35" t="s">
        <v>708</v>
      </c>
      <c r="D109" s="153" t="str">
        <f>INDEX($CZ$106:$DA$116,MATCH($F109,Area_Code,0),2)</f>
        <v>Y56</v>
      </c>
      <c r="E109" s="153" t="str">
        <f>INDEX($CZ$100:$DB$104,MATCH($D109,Reg_Code,0),3)</f>
        <v>London</v>
      </c>
      <c r="F109" s="134" t="s">
        <v>686</v>
      </c>
      <c r="G109" s="134" t="s">
        <v>687</v>
      </c>
      <c r="H109" s="135">
        <v>0</v>
      </c>
      <c r="I109" s="135">
        <v>0</v>
      </c>
      <c r="J109" s="135">
        <v>0</v>
      </c>
      <c r="K109" s="135">
        <v>0</v>
      </c>
      <c r="L109" s="135">
        <v>0</v>
      </c>
      <c r="M109" s="135">
        <v>0</v>
      </c>
      <c r="N109" s="135">
        <v>0</v>
      </c>
      <c r="O109" s="135">
        <v>0</v>
      </c>
      <c r="P109" s="135">
        <v>0</v>
      </c>
      <c r="Q109" s="135">
        <v>0</v>
      </c>
      <c r="R109" s="135">
        <v>0</v>
      </c>
      <c r="S109" s="135">
        <v>0</v>
      </c>
      <c r="T109" s="135">
        <v>0</v>
      </c>
      <c r="U109" s="135">
        <v>0</v>
      </c>
      <c r="V109" s="135">
        <v>0</v>
      </c>
      <c r="W109" s="135">
        <v>0</v>
      </c>
      <c r="X109" s="135">
        <v>0</v>
      </c>
      <c r="Y109" s="135">
        <v>0</v>
      </c>
      <c r="Z109" s="135">
        <v>0</v>
      </c>
      <c r="AA109" s="135">
        <v>0</v>
      </c>
      <c r="AB109" s="135">
        <v>0</v>
      </c>
      <c r="AC109" s="135">
        <v>0</v>
      </c>
      <c r="AD109" s="135">
        <v>0</v>
      </c>
      <c r="AE109" s="135">
        <v>0</v>
      </c>
      <c r="AF109" s="135">
        <v>0</v>
      </c>
      <c r="AG109" s="135">
        <v>0</v>
      </c>
      <c r="AH109" s="135">
        <v>0</v>
      </c>
      <c r="AI109" s="135">
        <v>0</v>
      </c>
      <c r="AJ109" s="135">
        <v>0</v>
      </c>
      <c r="AK109" s="135">
        <v>0</v>
      </c>
      <c r="AL109" s="135">
        <v>0</v>
      </c>
      <c r="AM109" s="135">
        <v>0</v>
      </c>
      <c r="AN109" s="135">
        <v>0</v>
      </c>
      <c r="AO109" s="135">
        <v>0</v>
      </c>
      <c r="AP109" s="135">
        <v>0</v>
      </c>
      <c r="AQ109" s="135">
        <v>0</v>
      </c>
      <c r="AR109" s="135">
        <v>0</v>
      </c>
      <c r="AS109" s="135">
        <v>0</v>
      </c>
      <c r="AT109" s="135">
        <v>0</v>
      </c>
      <c r="AU109" s="135">
        <v>0</v>
      </c>
      <c r="AV109" s="135">
        <v>0</v>
      </c>
      <c r="AW109" s="135">
        <v>0</v>
      </c>
      <c r="AX109" s="135">
        <v>0</v>
      </c>
      <c r="AY109" s="135">
        <v>0</v>
      </c>
      <c r="AZ109" s="135">
        <v>0</v>
      </c>
      <c r="BA109" s="135">
        <v>0</v>
      </c>
      <c r="BB109" s="135">
        <v>0</v>
      </c>
      <c r="BC109" s="135">
        <v>0</v>
      </c>
      <c r="BD109" s="135">
        <v>0</v>
      </c>
      <c r="BE109" s="135">
        <v>0</v>
      </c>
      <c r="BF109" s="135">
        <v>0</v>
      </c>
      <c r="BG109" s="135">
        <v>0</v>
      </c>
      <c r="BH109" s="135">
        <v>0</v>
      </c>
      <c r="BI109" s="135">
        <v>0</v>
      </c>
      <c r="BJ109" s="135">
        <v>0</v>
      </c>
      <c r="BK109" s="135">
        <v>0</v>
      </c>
      <c r="BL109" s="135">
        <v>0</v>
      </c>
      <c r="BM109" s="135">
        <v>0</v>
      </c>
      <c r="BN109" s="135">
        <v>0</v>
      </c>
      <c r="BO109" s="135">
        <v>0</v>
      </c>
      <c r="BP109" s="135">
        <v>0</v>
      </c>
      <c r="BQ109" s="135">
        <v>0</v>
      </c>
      <c r="BR109" s="135">
        <v>0</v>
      </c>
      <c r="BS109" s="135">
        <v>0</v>
      </c>
      <c r="BT109" s="135">
        <v>0</v>
      </c>
      <c r="BU109" s="135">
        <v>0</v>
      </c>
      <c r="BV109" s="135">
        <v>0</v>
      </c>
      <c r="BW109" s="135">
        <v>0</v>
      </c>
      <c r="BX109" s="135">
        <v>0</v>
      </c>
      <c r="BY109" s="135">
        <v>0</v>
      </c>
      <c r="BZ109" s="135">
        <v>0</v>
      </c>
      <c r="CA109" s="135">
        <v>0</v>
      </c>
      <c r="CB109" s="135">
        <v>0</v>
      </c>
      <c r="CC109" s="238">
        <v>0</v>
      </c>
      <c r="CD109" s="155">
        <f t="shared" si="970"/>
        <v>9</v>
      </c>
      <c r="CE109" s="227">
        <f t="shared" si="973"/>
        <v>2017</v>
      </c>
      <c r="CF109" s="228">
        <f t="shared" si="974"/>
        <v>42979</v>
      </c>
      <c r="CG109" s="229">
        <f t="shared" si="975"/>
        <v>30</v>
      </c>
      <c r="CH109" s="155">
        <f t="shared" si="976"/>
        <v>0</v>
      </c>
      <c r="CI109" s="155">
        <f t="shared" si="977"/>
        <v>0</v>
      </c>
      <c r="CJ109" s="155">
        <f t="shared" si="978"/>
        <v>0</v>
      </c>
      <c r="CK109" s="155">
        <f t="shared" si="979"/>
        <v>0</v>
      </c>
      <c r="CL109" s="155">
        <f t="shared" si="980"/>
        <v>0</v>
      </c>
      <c r="CM109" s="155">
        <f t="shared" si="981"/>
        <v>0</v>
      </c>
      <c r="CN109" s="155">
        <f t="shared" si="982"/>
        <v>0</v>
      </c>
      <c r="CO109" s="155">
        <f t="shared" si="983"/>
        <v>0</v>
      </c>
      <c r="CP109" s="155">
        <f t="shared" si="984"/>
        <v>0</v>
      </c>
      <c r="CQ109" s="155">
        <f t="shared" si="985"/>
        <v>0</v>
      </c>
      <c r="CR109" s="155">
        <f t="shared" si="986"/>
        <v>0</v>
      </c>
      <c r="CS109" s="155">
        <f t="shared" si="987"/>
        <v>0</v>
      </c>
      <c r="CT109" s="155">
        <f t="shared" si="988"/>
        <v>0</v>
      </c>
      <c r="CU109" s="155">
        <f t="shared" si="989"/>
        <v>0</v>
      </c>
      <c r="CV109" s="230"/>
      <c r="CW109" s="141"/>
      <c r="CX109" s="158" t="s">
        <v>585</v>
      </c>
      <c r="CY109" s="162" t="s">
        <v>230</v>
      </c>
      <c r="CZ109" s="162" t="s">
        <v>686</v>
      </c>
      <c r="DA109" s="162" t="s">
        <v>685</v>
      </c>
      <c r="DB109" s="162" t="s">
        <v>81</v>
      </c>
    </row>
    <row r="110" spans="1:106" x14ac:dyDescent="0.2">
      <c r="A110" s="152" t="str">
        <f t="shared" si="972"/>
        <v>2017-18SEPTEMBERRX6</v>
      </c>
      <c r="B110" s="114" t="s">
        <v>681</v>
      </c>
      <c r="C110" s="35" t="s">
        <v>708</v>
      </c>
      <c r="D110" s="153" t="str">
        <f>INDEX($CZ$106:$DA$116,MATCH($F110,Area_Code,0),2)</f>
        <v>Y54</v>
      </c>
      <c r="E110" s="153" t="str">
        <f>INDEX($CZ$100:$DB$104,MATCH($D110,Reg_Code,0),3)</f>
        <v>North</v>
      </c>
      <c r="F110" s="134" t="s">
        <v>689</v>
      </c>
      <c r="G110" s="134" t="s">
        <v>690</v>
      </c>
      <c r="H110" s="135">
        <v>0</v>
      </c>
      <c r="I110" s="135">
        <v>0</v>
      </c>
      <c r="J110" s="135">
        <v>0</v>
      </c>
      <c r="K110" s="135">
        <v>0</v>
      </c>
      <c r="L110" s="135">
        <v>0</v>
      </c>
      <c r="M110" s="135">
        <v>0</v>
      </c>
      <c r="N110" s="135">
        <v>0</v>
      </c>
      <c r="O110" s="135">
        <v>0</v>
      </c>
      <c r="P110" s="135">
        <v>0</v>
      </c>
      <c r="Q110" s="135">
        <v>0</v>
      </c>
      <c r="R110" s="135">
        <v>0</v>
      </c>
      <c r="S110" s="135">
        <v>0</v>
      </c>
      <c r="T110" s="135">
        <v>0</v>
      </c>
      <c r="U110" s="135">
        <v>0</v>
      </c>
      <c r="V110" s="135">
        <v>0</v>
      </c>
      <c r="W110" s="135">
        <v>0</v>
      </c>
      <c r="X110" s="135">
        <v>0</v>
      </c>
      <c r="Y110" s="135">
        <v>0</v>
      </c>
      <c r="Z110" s="135">
        <v>0</v>
      </c>
      <c r="AA110" s="135">
        <v>0</v>
      </c>
      <c r="AB110" s="135">
        <v>0</v>
      </c>
      <c r="AC110" s="135">
        <v>0</v>
      </c>
      <c r="AD110" s="135">
        <v>0</v>
      </c>
      <c r="AE110" s="135">
        <v>0</v>
      </c>
      <c r="AF110" s="135">
        <v>0</v>
      </c>
      <c r="AG110" s="135">
        <v>0</v>
      </c>
      <c r="AH110" s="135">
        <v>0</v>
      </c>
      <c r="AI110" s="135">
        <v>0</v>
      </c>
      <c r="AJ110" s="135">
        <v>0</v>
      </c>
      <c r="AK110" s="135">
        <v>0</v>
      </c>
      <c r="AL110" s="135">
        <v>0</v>
      </c>
      <c r="AM110" s="135">
        <v>0</v>
      </c>
      <c r="AN110" s="135">
        <v>0</v>
      </c>
      <c r="AO110" s="135">
        <v>0</v>
      </c>
      <c r="AP110" s="135">
        <v>0</v>
      </c>
      <c r="AQ110" s="135">
        <v>0</v>
      </c>
      <c r="AR110" s="135">
        <v>0</v>
      </c>
      <c r="AS110" s="135">
        <v>0</v>
      </c>
      <c r="AT110" s="135">
        <v>0</v>
      </c>
      <c r="AU110" s="135">
        <v>0</v>
      </c>
      <c r="AV110" s="135">
        <v>0</v>
      </c>
      <c r="AW110" s="135">
        <v>0</v>
      </c>
      <c r="AX110" s="135">
        <v>0</v>
      </c>
      <c r="AY110" s="135">
        <v>0</v>
      </c>
      <c r="AZ110" s="135">
        <v>0</v>
      </c>
      <c r="BA110" s="135">
        <v>0</v>
      </c>
      <c r="BB110" s="135">
        <v>0</v>
      </c>
      <c r="BC110" s="135">
        <v>0</v>
      </c>
      <c r="BD110" s="135">
        <v>0</v>
      </c>
      <c r="BE110" s="135">
        <v>0</v>
      </c>
      <c r="BF110" s="135">
        <v>0</v>
      </c>
      <c r="BG110" s="135">
        <v>0</v>
      </c>
      <c r="BH110" s="135">
        <v>0</v>
      </c>
      <c r="BI110" s="135">
        <v>0</v>
      </c>
      <c r="BJ110" s="135">
        <v>0</v>
      </c>
      <c r="BK110" s="135">
        <v>0</v>
      </c>
      <c r="BL110" s="135">
        <v>0</v>
      </c>
      <c r="BM110" s="135">
        <v>0</v>
      </c>
      <c r="BN110" s="135">
        <v>0</v>
      </c>
      <c r="BO110" s="135">
        <v>0</v>
      </c>
      <c r="BP110" s="135">
        <v>0</v>
      </c>
      <c r="BQ110" s="135">
        <v>0</v>
      </c>
      <c r="BR110" s="135">
        <v>0</v>
      </c>
      <c r="BS110" s="135">
        <v>0</v>
      </c>
      <c r="BT110" s="135">
        <v>0</v>
      </c>
      <c r="BU110" s="135">
        <v>0</v>
      </c>
      <c r="BV110" s="135">
        <v>0</v>
      </c>
      <c r="BW110" s="135">
        <v>0</v>
      </c>
      <c r="BX110" s="135">
        <v>0</v>
      </c>
      <c r="BY110" s="135">
        <v>0</v>
      </c>
      <c r="BZ110" s="135">
        <v>0</v>
      </c>
      <c r="CA110" s="135">
        <v>0</v>
      </c>
      <c r="CB110" s="135">
        <v>0</v>
      </c>
      <c r="CC110" s="238">
        <v>0</v>
      </c>
      <c r="CD110" s="155">
        <f t="shared" si="970"/>
        <v>9</v>
      </c>
      <c r="CE110" s="227">
        <f t="shared" si="973"/>
        <v>2017</v>
      </c>
      <c r="CF110" s="228">
        <f t="shared" si="974"/>
        <v>42979</v>
      </c>
      <c r="CG110" s="229">
        <f t="shared" si="975"/>
        <v>30</v>
      </c>
      <c r="CH110" s="155">
        <f t="shared" si="976"/>
        <v>0</v>
      </c>
      <c r="CI110" s="155">
        <f t="shared" si="977"/>
        <v>0</v>
      </c>
      <c r="CJ110" s="155">
        <f t="shared" si="978"/>
        <v>0</v>
      </c>
      <c r="CK110" s="155">
        <f t="shared" si="979"/>
        <v>0</v>
      </c>
      <c r="CL110" s="155">
        <f t="shared" si="980"/>
        <v>0</v>
      </c>
      <c r="CM110" s="155">
        <f t="shared" si="981"/>
        <v>0</v>
      </c>
      <c r="CN110" s="155">
        <f t="shared" si="982"/>
        <v>0</v>
      </c>
      <c r="CO110" s="155">
        <f t="shared" si="983"/>
        <v>0</v>
      </c>
      <c r="CP110" s="155">
        <f t="shared" si="984"/>
        <v>0</v>
      </c>
      <c r="CQ110" s="155">
        <f t="shared" si="985"/>
        <v>0</v>
      </c>
      <c r="CR110" s="155">
        <f t="shared" si="986"/>
        <v>0</v>
      </c>
      <c r="CS110" s="155">
        <f t="shared" si="987"/>
        <v>0</v>
      </c>
      <c r="CT110" s="155">
        <f t="shared" si="988"/>
        <v>0</v>
      </c>
      <c r="CU110" s="155">
        <f t="shared" si="989"/>
        <v>0</v>
      </c>
      <c r="CV110" s="230"/>
      <c r="CW110" s="141"/>
      <c r="CX110" s="158" t="s">
        <v>582</v>
      </c>
      <c r="CY110" s="162" t="s">
        <v>6</v>
      </c>
      <c r="CZ110" s="162" t="s">
        <v>689</v>
      </c>
      <c r="DA110" s="162" t="s">
        <v>688</v>
      </c>
      <c r="DB110" s="162" t="s">
        <v>5</v>
      </c>
    </row>
    <row r="111" spans="1:106" x14ac:dyDescent="0.2">
      <c r="A111" s="152" t="str">
        <f t="shared" si="972"/>
        <v>2017-18SEPTEMBERRX7</v>
      </c>
      <c r="B111" s="114" t="s">
        <v>681</v>
      </c>
      <c r="C111" s="35" t="s">
        <v>708</v>
      </c>
      <c r="D111" s="153" t="str">
        <f>INDEX($CZ$106:$DA$116,MATCH($F111,Area_Code,0),2)</f>
        <v>Y54</v>
      </c>
      <c r="E111" s="153" t="str">
        <f>INDEX($CZ$100:$DB$104,MATCH($D111,Reg_Code,0),3)</f>
        <v>North</v>
      </c>
      <c r="F111" s="134" t="s">
        <v>691</v>
      </c>
      <c r="G111" s="134" t="s">
        <v>692</v>
      </c>
      <c r="H111" s="135">
        <v>125385</v>
      </c>
      <c r="I111" s="135">
        <v>96984</v>
      </c>
      <c r="J111" s="135">
        <v>5508018</v>
      </c>
      <c r="K111" s="135">
        <v>56.793058649000002</v>
      </c>
      <c r="L111" s="135">
        <v>2</v>
      </c>
      <c r="M111" s="135">
        <v>175</v>
      </c>
      <c r="N111" s="135">
        <v>263</v>
      </c>
      <c r="O111" s="135">
        <v>0</v>
      </c>
      <c r="P111" s="135">
        <v>7521</v>
      </c>
      <c r="Q111" s="135">
        <v>5362</v>
      </c>
      <c r="R111" s="135">
        <v>47669</v>
      </c>
      <c r="S111" s="135">
        <v>21630</v>
      </c>
      <c r="T111" s="135">
        <v>2926</v>
      </c>
      <c r="U111" s="135">
        <v>4434136</v>
      </c>
      <c r="V111" s="135">
        <v>589.56734476999998</v>
      </c>
      <c r="W111" s="135">
        <v>981</v>
      </c>
      <c r="X111" s="135">
        <v>4900340</v>
      </c>
      <c r="Y111" s="135">
        <v>913.90152927999998</v>
      </c>
      <c r="Z111" s="135">
        <v>1664</v>
      </c>
      <c r="AA111" s="135">
        <v>71741773</v>
      </c>
      <c r="AB111" s="135">
        <v>1504.9984896000001</v>
      </c>
      <c r="AC111" s="135">
        <v>3373</v>
      </c>
      <c r="AD111" s="135">
        <v>66320301</v>
      </c>
      <c r="AE111" s="135">
        <v>3066.1257974999999</v>
      </c>
      <c r="AF111" s="135">
        <v>7101</v>
      </c>
      <c r="AG111" s="135">
        <v>15622188</v>
      </c>
      <c r="AH111" s="135">
        <v>5339.0936431999999</v>
      </c>
      <c r="AI111" s="135">
        <v>9714</v>
      </c>
      <c r="AJ111" s="135">
        <v>0</v>
      </c>
      <c r="AK111" s="135">
        <v>0</v>
      </c>
      <c r="AL111" s="135">
        <v>0</v>
      </c>
      <c r="AM111" s="135">
        <v>0</v>
      </c>
      <c r="AN111" s="135">
        <v>0</v>
      </c>
      <c r="AO111" s="135">
        <v>0</v>
      </c>
      <c r="AP111" s="135">
        <v>0</v>
      </c>
      <c r="AQ111" s="135">
        <v>59014</v>
      </c>
      <c r="AR111" s="135">
        <v>6720</v>
      </c>
      <c r="AS111" s="135">
        <v>21544</v>
      </c>
      <c r="AT111" s="135">
        <v>87278</v>
      </c>
      <c r="AU111" s="135">
        <v>15096</v>
      </c>
      <c r="AV111" s="135">
        <v>13038</v>
      </c>
      <c r="AW111" s="135">
        <v>10673</v>
      </c>
      <c r="AX111" s="135">
        <v>9435</v>
      </c>
      <c r="AY111" s="135">
        <v>65770</v>
      </c>
      <c r="AZ111" s="135">
        <v>56721</v>
      </c>
      <c r="BA111" s="135">
        <v>31707</v>
      </c>
      <c r="BB111" s="135">
        <v>25038</v>
      </c>
      <c r="BC111" s="135">
        <v>4109</v>
      </c>
      <c r="BD111" s="135">
        <v>3224</v>
      </c>
      <c r="BE111" s="135">
        <v>0</v>
      </c>
      <c r="BF111" s="135">
        <v>0</v>
      </c>
      <c r="BG111" s="135">
        <v>0</v>
      </c>
      <c r="BH111" s="135">
        <v>0</v>
      </c>
      <c r="BI111" s="135">
        <v>1628</v>
      </c>
      <c r="BJ111" s="135">
        <v>93483</v>
      </c>
      <c r="BK111" s="135">
        <v>57.421990172000001</v>
      </c>
      <c r="BL111" s="135">
        <v>143</v>
      </c>
      <c r="BM111" s="135">
        <v>258</v>
      </c>
      <c r="BN111" s="135">
        <v>3242</v>
      </c>
      <c r="BO111" s="135">
        <v>1432</v>
      </c>
      <c r="BP111" s="135">
        <v>125</v>
      </c>
      <c r="BQ111" s="135">
        <v>1045</v>
      </c>
      <c r="BR111" s="135">
        <v>16113705</v>
      </c>
      <c r="BS111" s="135">
        <v>4970.2976558</v>
      </c>
      <c r="BT111" s="135">
        <v>10406</v>
      </c>
      <c r="BU111" s="135">
        <v>7697687</v>
      </c>
      <c r="BV111" s="135">
        <v>5375.4797485999998</v>
      </c>
      <c r="BW111" s="135">
        <v>11020</v>
      </c>
      <c r="BX111" s="135">
        <v>749965</v>
      </c>
      <c r="BY111" s="135">
        <v>5999.72</v>
      </c>
      <c r="BZ111" s="135">
        <v>12021</v>
      </c>
      <c r="CA111" s="135">
        <v>6259876</v>
      </c>
      <c r="CB111" s="135">
        <v>5990.3119617000002</v>
      </c>
      <c r="CC111" s="238">
        <v>13532</v>
      </c>
      <c r="CD111" s="155">
        <f t="shared" si="970"/>
        <v>9</v>
      </c>
      <c r="CE111" s="227">
        <f t="shared" si="973"/>
        <v>2017</v>
      </c>
      <c r="CF111" s="228">
        <f t="shared" si="974"/>
        <v>42979</v>
      </c>
      <c r="CG111" s="229">
        <f t="shared" si="975"/>
        <v>30</v>
      </c>
      <c r="CH111" s="155">
        <f t="shared" si="976"/>
        <v>193968</v>
      </c>
      <c r="CI111" s="155">
        <f t="shared" si="977"/>
        <v>16972200</v>
      </c>
      <c r="CJ111" s="155">
        <f t="shared" si="978"/>
        <v>25506792</v>
      </c>
      <c r="CK111" s="155">
        <f t="shared" si="979"/>
        <v>7378101</v>
      </c>
      <c r="CL111" s="155">
        <f t="shared" si="980"/>
        <v>8922368</v>
      </c>
      <c r="CM111" s="155">
        <f t="shared" si="981"/>
        <v>160787537</v>
      </c>
      <c r="CN111" s="155">
        <f t="shared" si="982"/>
        <v>153594630</v>
      </c>
      <c r="CO111" s="155">
        <f t="shared" si="983"/>
        <v>28423164</v>
      </c>
      <c r="CP111" s="155">
        <f t="shared" si="984"/>
        <v>0</v>
      </c>
      <c r="CQ111" s="155">
        <f t="shared" si="985"/>
        <v>232804</v>
      </c>
      <c r="CR111" s="155">
        <f t="shared" si="986"/>
        <v>33736252</v>
      </c>
      <c r="CS111" s="155">
        <f t="shared" si="987"/>
        <v>15780640</v>
      </c>
      <c r="CT111" s="155">
        <f t="shared" si="988"/>
        <v>1502625</v>
      </c>
      <c r="CU111" s="155">
        <f t="shared" si="989"/>
        <v>14140940</v>
      </c>
      <c r="CV111" s="230"/>
      <c r="CW111" s="141"/>
      <c r="CX111" s="158" t="s">
        <v>583</v>
      </c>
      <c r="CY111" s="162" t="s">
        <v>384</v>
      </c>
      <c r="CZ111" s="162" t="s">
        <v>691</v>
      </c>
      <c r="DA111" s="162" t="s">
        <v>688</v>
      </c>
      <c r="DB111" s="162" t="s">
        <v>5</v>
      </c>
    </row>
    <row r="112" spans="1:106" x14ac:dyDescent="0.2">
      <c r="A112" s="152" t="str">
        <f t="shared" si="972"/>
        <v>2017-18SEPTEMBERRX8</v>
      </c>
      <c r="B112" s="114" t="s">
        <v>681</v>
      </c>
      <c r="C112" s="35" t="s">
        <v>708</v>
      </c>
      <c r="D112" s="153" t="str">
        <f>INDEX($CZ$106:$DA$116,MATCH($F112,Area_Code,0),2)</f>
        <v>Y54</v>
      </c>
      <c r="E112" s="153" t="str">
        <f>INDEX($CZ$100:$DB$104,MATCH($D112,Reg_Code,0),3)</f>
        <v>North</v>
      </c>
      <c r="F112" s="134" t="s">
        <v>693</v>
      </c>
      <c r="G112" s="134" t="s">
        <v>694</v>
      </c>
      <c r="H112" s="135">
        <v>89236</v>
      </c>
      <c r="I112" s="135">
        <v>64544</v>
      </c>
      <c r="J112" s="135">
        <v>323431</v>
      </c>
      <c r="K112" s="135">
        <v>5</v>
      </c>
      <c r="L112" s="135">
        <v>1</v>
      </c>
      <c r="M112" s="135">
        <v>23</v>
      </c>
      <c r="N112" s="135">
        <v>78</v>
      </c>
      <c r="O112" s="135">
        <v>63236</v>
      </c>
      <c r="P112" s="135">
        <v>8506</v>
      </c>
      <c r="Q112" s="135">
        <v>6610</v>
      </c>
      <c r="R112" s="135">
        <v>30731</v>
      </c>
      <c r="S112" s="135">
        <v>13351</v>
      </c>
      <c r="T112" s="135">
        <v>1171</v>
      </c>
      <c r="U112" s="135">
        <v>3694526</v>
      </c>
      <c r="V112" s="135">
        <v>434</v>
      </c>
      <c r="W112" s="135">
        <v>808</v>
      </c>
      <c r="X112" s="135">
        <v>3938472</v>
      </c>
      <c r="Y112" s="135">
        <v>596</v>
      </c>
      <c r="Z112" s="135">
        <v>1167</v>
      </c>
      <c r="AA112" s="135">
        <v>39300428</v>
      </c>
      <c r="AB112" s="135">
        <v>1279</v>
      </c>
      <c r="AC112" s="135">
        <v>2689</v>
      </c>
      <c r="AD112" s="135">
        <v>37892388</v>
      </c>
      <c r="AE112" s="135">
        <v>2838</v>
      </c>
      <c r="AF112" s="135">
        <v>6560</v>
      </c>
      <c r="AG112" s="135">
        <v>5779201</v>
      </c>
      <c r="AH112" s="135">
        <v>4935</v>
      </c>
      <c r="AI112" s="135">
        <v>11704</v>
      </c>
      <c r="AJ112" s="135">
        <v>4281</v>
      </c>
      <c r="AK112" s="135">
        <v>1544</v>
      </c>
      <c r="AL112" s="135">
        <v>119</v>
      </c>
      <c r="AM112" s="135">
        <v>3421</v>
      </c>
      <c r="AN112" s="135">
        <v>2596</v>
      </c>
      <c r="AO112" s="135">
        <v>22</v>
      </c>
      <c r="AP112" s="135">
        <v>1806</v>
      </c>
      <c r="AQ112" s="135">
        <v>38795</v>
      </c>
      <c r="AR112" s="135">
        <v>6097</v>
      </c>
      <c r="AS112" s="135">
        <v>14063</v>
      </c>
      <c r="AT112" s="135">
        <v>58955</v>
      </c>
      <c r="AU112" s="135">
        <v>18710</v>
      </c>
      <c r="AV112" s="135">
        <v>15000</v>
      </c>
      <c r="AW112" s="135">
        <v>14314</v>
      </c>
      <c r="AX112" s="135">
        <v>11743</v>
      </c>
      <c r="AY112" s="135">
        <v>50463</v>
      </c>
      <c r="AZ112" s="135">
        <v>38339</v>
      </c>
      <c r="BA112" s="135">
        <v>26112</v>
      </c>
      <c r="BB112" s="135">
        <v>16214</v>
      </c>
      <c r="BC112" s="135">
        <v>2405</v>
      </c>
      <c r="BD112" s="135">
        <v>1365</v>
      </c>
      <c r="BE112" s="135">
        <v>0</v>
      </c>
      <c r="BF112" s="135">
        <v>0</v>
      </c>
      <c r="BG112" s="135">
        <v>0</v>
      </c>
      <c r="BH112" s="135">
        <v>0</v>
      </c>
      <c r="BI112" s="135">
        <v>3884</v>
      </c>
      <c r="BJ112" s="135">
        <v>117510</v>
      </c>
      <c r="BK112" s="135">
        <v>30</v>
      </c>
      <c r="BL112" s="135">
        <v>52</v>
      </c>
      <c r="BM112" s="135">
        <v>91</v>
      </c>
      <c r="BN112" s="135">
        <v>2229</v>
      </c>
      <c r="BO112" s="135">
        <v>753</v>
      </c>
      <c r="BP112" s="135">
        <v>78</v>
      </c>
      <c r="BQ112" s="135">
        <v>2045</v>
      </c>
      <c r="BR112" s="135">
        <v>17440550</v>
      </c>
      <c r="BS112" s="135">
        <v>7824</v>
      </c>
      <c r="BT112" s="135">
        <v>18915</v>
      </c>
      <c r="BU112" s="135">
        <v>4893654</v>
      </c>
      <c r="BV112" s="135">
        <v>6499</v>
      </c>
      <c r="BW112" s="135">
        <v>14236</v>
      </c>
      <c r="BX112" s="135">
        <v>432947</v>
      </c>
      <c r="BY112" s="135">
        <v>5551</v>
      </c>
      <c r="BZ112" s="135">
        <v>12132</v>
      </c>
      <c r="CA112" s="135">
        <v>22105770</v>
      </c>
      <c r="CB112" s="135">
        <v>10810</v>
      </c>
      <c r="CC112" s="238">
        <v>25555</v>
      </c>
      <c r="CD112" s="155">
        <f t="shared" si="970"/>
        <v>9</v>
      </c>
      <c r="CE112" s="227">
        <f t="shared" si="973"/>
        <v>2017</v>
      </c>
      <c r="CF112" s="228">
        <f t="shared" si="974"/>
        <v>42979</v>
      </c>
      <c r="CG112" s="229">
        <f t="shared" si="975"/>
        <v>30</v>
      </c>
      <c r="CH112" s="155">
        <f t="shared" si="976"/>
        <v>64544</v>
      </c>
      <c r="CI112" s="155">
        <f t="shared" si="977"/>
        <v>1484512</v>
      </c>
      <c r="CJ112" s="155">
        <f t="shared" si="978"/>
        <v>5034432</v>
      </c>
      <c r="CK112" s="155">
        <f t="shared" si="979"/>
        <v>6872848</v>
      </c>
      <c r="CL112" s="155">
        <f t="shared" si="980"/>
        <v>7713870</v>
      </c>
      <c r="CM112" s="155">
        <f t="shared" si="981"/>
        <v>82635659</v>
      </c>
      <c r="CN112" s="155">
        <f t="shared" si="982"/>
        <v>87582560</v>
      </c>
      <c r="CO112" s="155">
        <f t="shared" si="983"/>
        <v>13705384</v>
      </c>
      <c r="CP112" s="155">
        <f t="shared" si="984"/>
        <v>0</v>
      </c>
      <c r="CQ112" s="155">
        <f t="shared" si="985"/>
        <v>201968</v>
      </c>
      <c r="CR112" s="155">
        <f t="shared" si="986"/>
        <v>42161535</v>
      </c>
      <c r="CS112" s="155">
        <f t="shared" si="987"/>
        <v>10719708</v>
      </c>
      <c r="CT112" s="155">
        <f t="shared" si="988"/>
        <v>946296</v>
      </c>
      <c r="CU112" s="155">
        <f t="shared" si="989"/>
        <v>52259975</v>
      </c>
      <c r="CV112" s="230"/>
      <c r="CW112" s="141"/>
      <c r="CX112" s="158" t="s">
        <v>587</v>
      </c>
      <c r="CY112" s="162" t="s">
        <v>100</v>
      </c>
      <c r="CZ112" s="162" t="s">
        <v>704</v>
      </c>
      <c r="DA112" s="162" t="s">
        <v>841</v>
      </c>
      <c r="DB112" s="162" t="s">
        <v>839</v>
      </c>
    </row>
    <row r="113" spans="1:106" x14ac:dyDescent="0.2">
      <c r="A113" s="152" t="str">
        <f t="shared" si="972"/>
        <v>2017-18SEPTEMBERRX9</v>
      </c>
      <c r="B113" s="114" t="s">
        <v>681</v>
      </c>
      <c r="C113" s="35" t="s">
        <v>708</v>
      </c>
      <c r="D113" s="153" t="str">
        <f>INDEX($CZ$106:$DA$116,MATCH($F113,Area_Code,0),2)</f>
        <v>Y55</v>
      </c>
      <c r="E113" s="153" t="str">
        <f>INDEX($CZ$100:$DB$104,MATCH($D113,Reg_Code,0),3)</f>
        <v>Midlands and East</v>
      </c>
      <c r="F113" s="134" t="s">
        <v>696</v>
      </c>
      <c r="G113" s="134" t="s">
        <v>697</v>
      </c>
      <c r="H113" s="135">
        <v>81116</v>
      </c>
      <c r="I113" s="135">
        <v>67448</v>
      </c>
      <c r="J113" s="135">
        <v>246301</v>
      </c>
      <c r="K113" s="135">
        <v>4</v>
      </c>
      <c r="L113" s="135">
        <v>2</v>
      </c>
      <c r="M113" s="135">
        <v>21</v>
      </c>
      <c r="N113" s="135">
        <v>73</v>
      </c>
      <c r="O113" s="135">
        <v>58641</v>
      </c>
      <c r="P113" s="135">
        <v>4466</v>
      </c>
      <c r="Q113" s="135">
        <v>2964</v>
      </c>
      <c r="R113" s="135">
        <v>31592</v>
      </c>
      <c r="S113" s="135">
        <v>13042</v>
      </c>
      <c r="T113" s="135">
        <v>238</v>
      </c>
      <c r="U113" s="135">
        <v>2202808</v>
      </c>
      <c r="V113" s="135">
        <v>493</v>
      </c>
      <c r="W113" s="135">
        <v>885</v>
      </c>
      <c r="X113" s="135">
        <v>3529328</v>
      </c>
      <c r="Y113" s="135">
        <v>1191</v>
      </c>
      <c r="Z113" s="135">
        <v>2794</v>
      </c>
      <c r="AA113" s="135">
        <v>49993361</v>
      </c>
      <c r="AB113" s="135">
        <v>1582</v>
      </c>
      <c r="AC113" s="135">
        <v>3346</v>
      </c>
      <c r="AD113" s="135">
        <v>59183269</v>
      </c>
      <c r="AE113" s="135">
        <v>4538</v>
      </c>
      <c r="AF113" s="135">
        <v>10927</v>
      </c>
      <c r="AG113" s="135">
        <v>1233406</v>
      </c>
      <c r="AH113" s="135">
        <v>5182</v>
      </c>
      <c r="AI113" s="135">
        <v>16055</v>
      </c>
      <c r="AJ113" s="135">
        <v>6149</v>
      </c>
      <c r="AK113" s="135">
        <v>423</v>
      </c>
      <c r="AL113" s="135">
        <v>2400</v>
      </c>
      <c r="AM113" s="135">
        <v>112</v>
      </c>
      <c r="AN113" s="135">
        <v>226</v>
      </c>
      <c r="AO113" s="135">
        <v>3100</v>
      </c>
      <c r="AP113" s="135">
        <v>108</v>
      </c>
      <c r="AQ113" s="135">
        <v>36587</v>
      </c>
      <c r="AR113" s="135">
        <v>736</v>
      </c>
      <c r="AS113" s="135">
        <v>15169</v>
      </c>
      <c r="AT113" s="135">
        <v>52492</v>
      </c>
      <c r="AU113" s="135">
        <v>8349</v>
      </c>
      <c r="AV113" s="135">
        <v>6835</v>
      </c>
      <c r="AW113" s="135">
        <v>5725</v>
      </c>
      <c r="AX113" s="135">
        <v>4765</v>
      </c>
      <c r="AY113" s="135">
        <v>40796</v>
      </c>
      <c r="AZ113" s="135">
        <v>35675</v>
      </c>
      <c r="BA113" s="135">
        <v>17600</v>
      </c>
      <c r="BB113" s="135">
        <v>13988</v>
      </c>
      <c r="BC113" s="135">
        <v>338</v>
      </c>
      <c r="BD113" s="135">
        <v>261</v>
      </c>
      <c r="BE113" s="135">
        <v>0</v>
      </c>
      <c r="BF113" s="135">
        <v>0</v>
      </c>
      <c r="BG113" s="135">
        <v>0</v>
      </c>
      <c r="BH113" s="135">
        <v>0</v>
      </c>
      <c r="BI113" s="135">
        <v>0</v>
      </c>
      <c r="BJ113" s="135">
        <v>0</v>
      </c>
      <c r="BK113" s="135">
        <v>0</v>
      </c>
      <c r="BL113" s="135">
        <v>0</v>
      </c>
      <c r="BM113" s="135">
        <v>0</v>
      </c>
      <c r="BN113" s="135">
        <v>625</v>
      </c>
      <c r="BO113" s="135">
        <v>609</v>
      </c>
      <c r="BP113" s="135">
        <v>4</v>
      </c>
      <c r="BQ113" s="135">
        <v>1916</v>
      </c>
      <c r="BR113" s="135">
        <v>4131055</v>
      </c>
      <c r="BS113" s="135">
        <v>6610</v>
      </c>
      <c r="BT113" s="135">
        <v>12210</v>
      </c>
      <c r="BU113" s="135">
        <v>5190759</v>
      </c>
      <c r="BV113" s="135">
        <v>8523</v>
      </c>
      <c r="BW113" s="135">
        <v>14346</v>
      </c>
      <c r="BX113" s="135">
        <v>26457</v>
      </c>
      <c r="BY113" s="135">
        <v>6614</v>
      </c>
      <c r="BZ113" s="135">
        <v>15747</v>
      </c>
      <c r="CA113" s="135">
        <v>26652343</v>
      </c>
      <c r="CB113" s="135">
        <v>13910</v>
      </c>
      <c r="CC113" s="238">
        <v>24771</v>
      </c>
      <c r="CD113" s="155">
        <f t="shared" si="970"/>
        <v>9</v>
      </c>
      <c r="CE113" s="227">
        <f t="shared" si="973"/>
        <v>2017</v>
      </c>
      <c r="CF113" s="228">
        <f t="shared" si="974"/>
        <v>42979</v>
      </c>
      <c r="CG113" s="229">
        <f t="shared" si="975"/>
        <v>30</v>
      </c>
      <c r="CH113" s="155">
        <f t="shared" si="976"/>
        <v>134896</v>
      </c>
      <c r="CI113" s="155">
        <f t="shared" si="977"/>
        <v>1416408</v>
      </c>
      <c r="CJ113" s="155">
        <f t="shared" si="978"/>
        <v>4923704</v>
      </c>
      <c r="CK113" s="155">
        <f t="shared" si="979"/>
        <v>3952410</v>
      </c>
      <c r="CL113" s="155">
        <f t="shared" si="980"/>
        <v>8281416</v>
      </c>
      <c r="CM113" s="155">
        <f t="shared" si="981"/>
        <v>105706832</v>
      </c>
      <c r="CN113" s="155">
        <f t="shared" si="982"/>
        <v>142509934</v>
      </c>
      <c r="CO113" s="155">
        <f t="shared" si="983"/>
        <v>3821090</v>
      </c>
      <c r="CP113" s="155">
        <f t="shared" si="984"/>
        <v>0</v>
      </c>
      <c r="CQ113" s="155">
        <f t="shared" si="985"/>
        <v>0</v>
      </c>
      <c r="CR113" s="155">
        <f t="shared" si="986"/>
        <v>7631250</v>
      </c>
      <c r="CS113" s="155">
        <f t="shared" si="987"/>
        <v>8736714</v>
      </c>
      <c r="CT113" s="155">
        <f t="shared" si="988"/>
        <v>62988</v>
      </c>
      <c r="CU113" s="155">
        <f t="shared" si="989"/>
        <v>47461236</v>
      </c>
      <c r="CV113" s="230"/>
      <c r="CW113" s="141"/>
      <c r="CX113" s="158" t="s">
        <v>586</v>
      </c>
      <c r="CY113" s="162" t="s">
        <v>504</v>
      </c>
      <c r="CZ113" s="162" t="s">
        <v>702</v>
      </c>
      <c r="DA113" s="162" t="s">
        <v>841</v>
      </c>
      <c r="DB113" s="162" t="s">
        <v>839</v>
      </c>
    </row>
    <row r="114" spans="1:106" x14ac:dyDescent="0.2">
      <c r="A114" s="152" t="str">
        <f t="shared" si="972"/>
        <v>2017-18SEPTEMBERRYA</v>
      </c>
      <c r="B114" s="114" t="s">
        <v>681</v>
      </c>
      <c r="C114" s="35" t="s">
        <v>708</v>
      </c>
      <c r="D114" s="153" t="str">
        <f>INDEX($CZ$106:$DA$116,MATCH($F114,Area_Code,0),2)</f>
        <v>Y55</v>
      </c>
      <c r="E114" s="153" t="str">
        <f>INDEX($CZ$100:$DB$104,MATCH($D114,Reg_Code,0),3)</f>
        <v>Midlands and East</v>
      </c>
      <c r="F114" s="134" t="s">
        <v>698</v>
      </c>
      <c r="G114" s="134" t="s">
        <v>699</v>
      </c>
      <c r="H114" s="135">
        <v>84054</v>
      </c>
      <c r="I114" s="135">
        <v>60848</v>
      </c>
      <c r="J114" s="135">
        <v>198323</v>
      </c>
      <c r="K114" s="135">
        <v>3</v>
      </c>
      <c r="L114" s="135">
        <v>1</v>
      </c>
      <c r="M114" s="135">
        <v>17</v>
      </c>
      <c r="N114" s="135">
        <v>45</v>
      </c>
      <c r="O114" s="135">
        <v>65662</v>
      </c>
      <c r="P114" s="135">
        <v>5040</v>
      </c>
      <c r="Q114" s="135">
        <v>3332</v>
      </c>
      <c r="R114" s="135">
        <v>27480</v>
      </c>
      <c r="S114" s="135">
        <v>26737</v>
      </c>
      <c r="T114" s="135">
        <v>1741</v>
      </c>
      <c r="U114" s="135">
        <v>2100493</v>
      </c>
      <c r="V114" s="135">
        <v>417</v>
      </c>
      <c r="W114" s="135">
        <v>719</v>
      </c>
      <c r="X114" s="135">
        <v>1687820</v>
      </c>
      <c r="Y114" s="135">
        <v>507</v>
      </c>
      <c r="Z114" s="135">
        <v>908</v>
      </c>
      <c r="AA114" s="135">
        <v>20325728</v>
      </c>
      <c r="AB114" s="135">
        <v>740</v>
      </c>
      <c r="AC114" s="135">
        <v>1344</v>
      </c>
      <c r="AD114" s="135">
        <v>54339331</v>
      </c>
      <c r="AE114" s="135">
        <v>2032</v>
      </c>
      <c r="AF114" s="135">
        <v>4647</v>
      </c>
      <c r="AG114" s="135">
        <v>5768596</v>
      </c>
      <c r="AH114" s="135">
        <v>3313</v>
      </c>
      <c r="AI114" s="135">
        <v>8141</v>
      </c>
      <c r="AJ114" s="135">
        <v>2275</v>
      </c>
      <c r="AK114" s="135">
        <v>0</v>
      </c>
      <c r="AL114" s="135">
        <v>12</v>
      </c>
      <c r="AM114" s="135">
        <v>0</v>
      </c>
      <c r="AN114" s="135">
        <v>200</v>
      </c>
      <c r="AO114" s="135">
        <v>2063</v>
      </c>
      <c r="AP114" s="135">
        <v>1251</v>
      </c>
      <c r="AQ114" s="135">
        <v>37785</v>
      </c>
      <c r="AR114" s="135">
        <v>2433</v>
      </c>
      <c r="AS114" s="135">
        <v>23169</v>
      </c>
      <c r="AT114" s="135">
        <v>63387</v>
      </c>
      <c r="AU114" s="135">
        <v>9022</v>
      </c>
      <c r="AV114" s="135">
        <v>6835</v>
      </c>
      <c r="AW114" s="135">
        <v>5856</v>
      </c>
      <c r="AX114" s="135">
        <v>4525</v>
      </c>
      <c r="AY114" s="135">
        <v>35543</v>
      </c>
      <c r="AZ114" s="135">
        <v>29317</v>
      </c>
      <c r="BA114" s="135">
        <v>45143</v>
      </c>
      <c r="BB114" s="135">
        <v>28316</v>
      </c>
      <c r="BC114" s="135">
        <v>3802</v>
      </c>
      <c r="BD114" s="135">
        <v>1845</v>
      </c>
      <c r="BE114" s="135">
        <v>0</v>
      </c>
      <c r="BF114" s="135">
        <v>0</v>
      </c>
      <c r="BG114" s="135">
        <v>0</v>
      </c>
      <c r="BH114" s="135">
        <v>0</v>
      </c>
      <c r="BI114" s="135">
        <v>3810</v>
      </c>
      <c r="BJ114" s="135">
        <v>213928</v>
      </c>
      <c r="BK114" s="135">
        <v>56</v>
      </c>
      <c r="BL114" s="135">
        <v>74</v>
      </c>
      <c r="BM114" s="135">
        <v>198</v>
      </c>
      <c r="BN114" s="135">
        <v>1</v>
      </c>
      <c r="BO114" s="135">
        <v>1123</v>
      </c>
      <c r="BP114" s="135">
        <v>0</v>
      </c>
      <c r="BQ114" s="135">
        <v>1067</v>
      </c>
      <c r="BR114" s="135">
        <v>195</v>
      </c>
      <c r="BS114" s="135">
        <v>195</v>
      </c>
      <c r="BT114" s="135">
        <v>195</v>
      </c>
      <c r="BU114" s="135">
        <v>6720898</v>
      </c>
      <c r="BV114" s="135">
        <v>5985</v>
      </c>
      <c r="BW114" s="135">
        <v>13868</v>
      </c>
      <c r="BX114" s="135">
        <v>0</v>
      </c>
      <c r="BY114" s="135">
        <v>0</v>
      </c>
      <c r="BZ114" s="135">
        <v>0</v>
      </c>
      <c r="CA114" s="135">
        <v>8950483</v>
      </c>
      <c r="CB114" s="135">
        <v>8388</v>
      </c>
      <c r="CC114" s="238">
        <v>19977</v>
      </c>
      <c r="CD114" s="155">
        <f t="shared" si="970"/>
        <v>9</v>
      </c>
      <c r="CE114" s="227">
        <f t="shared" si="973"/>
        <v>2017</v>
      </c>
      <c r="CF114" s="228">
        <f t="shared" si="974"/>
        <v>42979</v>
      </c>
      <c r="CG114" s="229">
        <f t="shared" si="975"/>
        <v>30</v>
      </c>
      <c r="CH114" s="155">
        <f t="shared" si="976"/>
        <v>60848</v>
      </c>
      <c r="CI114" s="155">
        <f t="shared" si="977"/>
        <v>1034416</v>
      </c>
      <c r="CJ114" s="155">
        <f t="shared" si="978"/>
        <v>2738160</v>
      </c>
      <c r="CK114" s="155">
        <f t="shared" si="979"/>
        <v>3623760</v>
      </c>
      <c r="CL114" s="155">
        <f t="shared" si="980"/>
        <v>3025456</v>
      </c>
      <c r="CM114" s="155">
        <f t="shared" si="981"/>
        <v>36933120</v>
      </c>
      <c r="CN114" s="155">
        <f t="shared" si="982"/>
        <v>124246839</v>
      </c>
      <c r="CO114" s="155">
        <f t="shared" si="983"/>
        <v>14173481</v>
      </c>
      <c r="CP114" s="155">
        <f t="shared" si="984"/>
        <v>0</v>
      </c>
      <c r="CQ114" s="155">
        <f t="shared" si="985"/>
        <v>281940</v>
      </c>
      <c r="CR114" s="155">
        <f t="shared" si="986"/>
        <v>195</v>
      </c>
      <c r="CS114" s="155">
        <f t="shared" si="987"/>
        <v>15573764</v>
      </c>
      <c r="CT114" s="155">
        <f t="shared" si="988"/>
        <v>0</v>
      </c>
      <c r="CU114" s="155">
        <f t="shared" si="989"/>
        <v>21315459</v>
      </c>
      <c r="CV114" s="230"/>
      <c r="CW114" s="141"/>
      <c r="CX114" s="158" t="s">
        <v>589</v>
      </c>
      <c r="CY114" s="162" t="s">
        <v>723</v>
      </c>
      <c r="CZ114" s="162" t="s">
        <v>706</v>
      </c>
      <c r="DA114" s="162" t="s">
        <v>842</v>
      </c>
      <c r="DB114" s="162" t="s">
        <v>840</v>
      </c>
    </row>
    <row r="115" spans="1:106" x14ac:dyDescent="0.2">
      <c r="A115" s="152" t="str">
        <f t="shared" si="972"/>
        <v>2017-18SEPTEMBERRYC</v>
      </c>
      <c r="B115" s="114" t="s">
        <v>681</v>
      </c>
      <c r="C115" s="35" t="s">
        <v>708</v>
      </c>
      <c r="D115" s="153" t="str">
        <f>INDEX($CZ$106:$DA$116,MATCH($F115,Area_Code,0),2)</f>
        <v>Y55</v>
      </c>
      <c r="E115" s="153" t="str">
        <f>INDEX($CZ$100:$DB$104,MATCH($D115,Reg_Code,0),3)</f>
        <v>Midlands and East</v>
      </c>
      <c r="F115" s="134" t="s">
        <v>700</v>
      </c>
      <c r="G115" s="134" t="s">
        <v>701</v>
      </c>
      <c r="H115" s="135">
        <v>0</v>
      </c>
      <c r="I115" s="135">
        <v>0</v>
      </c>
      <c r="J115" s="135">
        <v>0</v>
      </c>
      <c r="K115" s="135">
        <v>0</v>
      </c>
      <c r="L115" s="135">
        <v>0</v>
      </c>
      <c r="M115" s="135">
        <v>0</v>
      </c>
      <c r="N115" s="135">
        <v>0</v>
      </c>
      <c r="O115" s="135">
        <v>0</v>
      </c>
      <c r="P115" s="135">
        <v>0</v>
      </c>
      <c r="Q115" s="135">
        <v>0</v>
      </c>
      <c r="R115" s="135">
        <v>0</v>
      </c>
      <c r="S115" s="135">
        <v>0</v>
      </c>
      <c r="T115" s="135">
        <v>0</v>
      </c>
      <c r="U115" s="135">
        <v>0</v>
      </c>
      <c r="V115" s="135">
        <v>0</v>
      </c>
      <c r="W115" s="135">
        <v>0</v>
      </c>
      <c r="X115" s="135">
        <v>0</v>
      </c>
      <c r="Y115" s="135">
        <v>0</v>
      </c>
      <c r="Z115" s="135">
        <v>0</v>
      </c>
      <c r="AA115" s="135">
        <v>0</v>
      </c>
      <c r="AB115" s="135">
        <v>0</v>
      </c>
      <c r="AC115" s="135">
        <v>0</v>
      </c>
      <c r="AD115" s="135">
        <v>0</v>
      </c>
      <c r="AE115" s="135">
        <v>0</v>
      </c>
      <c r="AF115" s="135">
        <v>0</v>
      </c>
      <c r="AG115" s="135">
        <v>0</v>
      </c>
      <c r="AH115" s="135">
        <v>0</v>
      </c>
      <c r="AI115" s="135">
        <v>0</v>
      </c>
      <c r="AJ115" s="135">
        <v>0</v>
      </c>
      <c r="AK115" s="135">
        <v>0</v>
      </c>
      <c r="AL115" s="135">
        <v>0</v>
      </c>
      <c r="AM115" s="135">
        <v>0</v>
      </c>
      <c r="AN115" s="135">
        <v>0</v>
      </c>
      <c r="AO115" s="135">
        <v>0</v>
      </c>
      <c r="AP115" s="135">
        <v>0</v>
      </c>
      <c r="AQ115" s="135">
        <v>0</v>
      </c>
      <c r="AR115" s="135">
        <v>0</v>
      </c>
      <c r="AS115" s="135">
        <v>0</v>
      </c>
      <c r="AT115" s="135">
        <v>0</v>
      </c>
      <c r="AU115" s="135">
        <v>0</v>
      </c>
      <c r="AV115" s="135">
        <v>0</v>
      </c>
      <c r="AW115" s="135">
        <v>0</v>
      </c>
      <c r="AX115" s="135">
        <v>0</v>
      </c>
      <c r="AY115" s="135">
        <v>0</v>
      </c>
      <c r="AZ115" s="135">
        <v>0</v>
      </c>
      <c r="BA115" s="135">
        <v>0</v>
      </c>
      <c r="BB115" s="135">
        <v>0</v>
      </c>
      <c r="BC115" s="135">
        <v>0</v>
      </c>
      <c r="BD115" s="135">
        <v>0</v>
      </c>
      <c r="BE115" s="135">
        <v>0</v>
      </c>
      <c r="BF115" s="135">
        <v>0</v>
      </c>
      <c r="BG115" s="135">
        <v>0</v>
      </c>
      <c r="BH115" s="135">
        <v>0</v>
      </c>
      <c r="BI115" s="135">
        <v>0</v>
      </c>
      <c r="BJ115" s="135">
        <v>0</v>
      </c>
      <c r="BK115" s="135">
        <v>0</v>
      </c>
      <c r="BL115" s="135">
        <v>0</v>
      </c>
      <c r="BM115" s="135">
        <v>0</v>
      </c>
      <c r="BN115" s="135">
        <v>0</v>
      </c>
      <c r="BO115" s="135">
        <v>0</v>
      </c>
      <c r="BP115" s="135">
        <v>0</v>
      </c>
      <c r="BQ115" s="135">
        <v>0</v>
      </c>
      <c r="BR115" s="135">
        <v>0</v>
      </c>
      <c r="BS115" s="135">
        <v>0</v>
      </c>
      <c r="BT115" s="135">
        <v>0</v>
      </c>
      <c r="BU115" s="135">
        <v>0</v>
      </c>
      <c r="BV115" s="135">
        <v>0</v>
      </c>
      <c r="BW115" s="135">
        <v>0</v>
      </c>
      <c r="BX115" s="135">
        <v>0</v>
      </c>
      <c r="BY115" s="135">
        <v>0</v>
      </c>
      <c r="BZ115" s="135">
        <v>0</v>
      </c>
      <c r="CA115" s="135">
        <v>0</v>
      </c>
      <c r="CB115" s="135">
        <v>0</v>
      </c>
      <c r="CC115" s="238">
        <v>0</v>
      </c>
      <c r="CD115" s="155">
        <f t="shared" si="970"/>
        <v>9</v>
      </c>
      <c r="CE115" s="227">
        <f t="shared" si="973"/>
        <v>2017</v>
      </c>
      <c r="CF115" s="228">
        <f t="shared" si="974"/>
        <v>42979</v>
      </c>
      <c r="CG115" s="229">
        <f t="shared" si="975"/>
        <v>30</v>
      </c>
      <c r="CH115" s="155">
        <f t="shared" si="976"/>
        <v>0</v>
      </c>
      <c r="CI115" s="155">
        <f t="shared" si="977"/>
        <v>0</v>
      </c>
      <c r="CJ115" s="155">
        <f t="shared" si="978"/>
        <v>0</v>
      </c>
      <c r="CK115" s="155">
        <f t="shared" si="979"/>
        <v>0</v>
      </c>
      <c r="CL115" s="155">
        <f t="shared" si="980"/>
        <v>0</v>
      </c>
      <c r="CM115" s="155">
        <f t="shared" si="981"/>
        <v>0</v>
      </c>
      <c r="CN115" s="155">
        <f t="shared" si="982"/>
        <v>0</v>
      </c>
      <c r="CO115" s="155">
        <f t="shared" si="983"/>
        <v>0</v>
      </c>
      <c r="CP115" s="155">
        <f t="shared" si="984"/>
        <v>0</v>
      </c>
      <c r="CQ115" s="155">
        <f t="shared" si="985"/>
        <v>0</v>
      </c>
      <c r="CR115" s="155">
        <f t="shared" si="986"/>
        <v>0</v>
      </c>
      <c r="CS115" s="155">
        <f t="shared" si="987"/>
        <v>0</v>
      </c>
      <c r="CT115" s="155">
        <f t="shared" si="988"/>
        <v>0</v>
      </c>
      <c r="CU115" s="155">
        <f t="shared" si="989"/>
        <v>0</v>
      </c>
      <c r="CV115" s="230"/>
      <c r="CW115" s="141"/>
      <c r="CX115" s="158" t="s">
        <v>718</v>
      </c>
      <c r="CY115" s="162" t="s">
        <v>724</v>
      </c>
      <c r="CZ115" s="162" t="s">
        <v>698</v>
      </c>
      <c r="DA115" s="162" t="s">
        <v>695</v>
      </c>
      <c r="DB115" s="162" t="s">
        <v>601</v>
      </c>
    </row>
    <row r="116" spans="1:106" x14ac:dyDescent="0.2">
      <c r="A116" s="152" t="str">
        <f t="shared" si="972"/>
        <v>2017-18SEPTEMBERRYD</v>
      </c>
      <c r="B116" s="114" t="s">
        <v>681</v>
      </c>
      <c r="C116" s="35" t="s">
        <v>708</v>
      </c>
      <c r="D116" s="153" t="str">
        <f>INDEX($CZ$106:$DA$116,MATCH($F116,Area_Code,0),2)</f>
        <v>Y58</v>
      </c>
      <c r="E116" s="153" t="str">
        <f>INDEX($CZ$100:$DB$104,MATCH($D116,Reg_Code,0),3)</f>
        <v>South East</v>
      </c>
      <c r="F116" s="134" t="s">
        <v>702</v>
      </c>
      <c r="G116" s="134" t="s">
        <v>703</v>
      </c>
      <c r="H116" s="135">
        <v>0</v>
      </c>
      <c r="I116" s="135">
        <v>0</v>
      </c>
      <c r="J116" s="135">
        <v>0</v>
      </c>
      <c r="K116" s="135">
        <v>0</v>
      </c>
      <c r="L116" s="135">
        <v>0</v>
      </c>
      <c r="M116" s="135">
        <v>0</v>
      </c>
      <c r="N116" s="135">
        <v>0</v>
      </c>
      <c r="O116" s="135">
        <v>0</v>
      </c>
      <c r="P116" s="135">
        <v>0</v>
      </c>
      <c r="Q116" s="135">
        <v>0</v>
      </c>
      <c r="R116" s="135">
        <v>0</v>
      </c>
      <c r="S116" s="135">
        <v>0</v>
      </c>
      <c r="T116" s="135">
        <v>0</v>
      </c>
      <c r="U116" s="135">
        <v>0</v>
      </c>
      <c r="V116" s="135">
        <v>0</v>
      </c>
      <c r="W116" s="135">
        <v>0</v>
      </c>
      <c r="X116" s="135">
        <v>0</v>
      </c>
      <c r="Y116" s="135">
        <v>0</v>
      </c>
      <c r="Z116" s="135">
        <v>0</v>
      </c>
      <c r="AA116" s="135">
        <v>0</v>
      </c>
      <c r="AB116" s="135">
        <v>0</v>
      </c>
      <c r="AC116" s="135">
        <v>0</v>
      </c>
      <c r="AD116" s="135">
        <v>0</v>
      </c>
      <c r="AE116" s="135">
        <v>0</v>
      </c>
      <c r="AF116" s="135">
        <v>0</v>
      </c>
      <c r="AG116" s="135">
        <v>0</v>
      </c>
      <c r="AH116" s="135">
        <v>0</v>
      </c>
      <c r="AI116" s="135">
        <v>0</v>
      </c>
      <c r="AJ116" s="135">
        <v>0</v>
      </c>
      <c r="AK116" s="135">
        <v>0</v>
      </c>
      <c r="AL116" s="135">
        <v>0</v>
      </c>
      <c r="AM116" s="135">
        <v>0</v>
      </c>
      <c r="AN116" s="135">
        <v>0</v>
      </c>
      <c r="AO116" s="135">
        <v>0</v>
      </c>
      <c r="AP116" s="135">
        <v>0</v>
      </c>
      <c r="AQ116" s="135">
        <v>0</v>
      </c>
      <c r="AR116" s="135">
        <v>0</v>
      </c>
      <c r="AS116" s="135">
        <v>0</v>
      </c>
      <c r="AT116" s="135">
        <v>0</v>
      </c>
      <c r="AU116" s="135">
        <v>0</v>
      </c>
      <c r="AV116" s="135">
        <v>0</v>
      </c>
      <c r="AW116" s="135">
        <v>0</v>
      </c>
      <c r="AX116" s="135">
        <v>0</v>
      </c>
      <c r="AY116" s="135">
        <v>0</v>
      </c>
      <c r="AZ116" s="135">
        <v>0</v>
      </c>
      <c r="BA116" s="135">
        <v>0</v>
      </c>
      <c r="BB116" s="135">
        <v>0</v>
      </c>
      <c r="BC116" s="135">
        <v>0</v>
      </c>
      <c r="BD116" s="135">
        <v>0</v>
      </c>
      <c r="BE116" s="135">
        <v>0</v>
      </c>
      <c r="BF116" s="135">
        <v>0</v>
      </c>
      <c r="BG116" s="135">
        <v>0</v>
      </c>
      <c r="BH116" s="135">
        <v>0</v>
      </c>
      <c r="BI116" s="135">
        <v>0</v>
      </c>
      <c r="BJ116" s="135">
        <v>0</v>
      </c>
      <c r="BK116" s="135">
        <v>0</v>
      </c>
      <c r="BL116" s="135">
        <v>0</v>
      </c>
      <c r="BM116" s="135">
        <v>0</v>
      </c>
      <c r="BN116" s="135">
        <v>0</v>
      </c>
      <c r="BO116" s="135">
        <v>0</v>
      </c>
      <c r="BP116" s="135">
        <v>0</v>
      </c>
      <c r="BQ116" s="135">
        <v>0</v>
      </c>
      <c r="BR116" s="135">
        <v>0</v>
      </c>
      <c r="BS116" s="135">
        <v>0</v>
      </c>
      <c r="BT116" s="135">
        <v>0</v>
      </c>
      <c r="BU116" s="135">
        <v>0</v>
      </c>
      <c r="BV116" s="135">
        <v>0</v>
      </c>
      <c r="BW116" s="135">
        <v>0</v>
      </c>
      <c r="BX116" s="135">
        <v>0</v>
      </c>
      <c r="BY116" s="135">
        <v>0</v>
      </c>
      <c r="BZ116" s="135">
        <v>0</v>
      </c>
      <c r="CA116" s="135">
        <v>0</v>
      </c>
      <c r="CB116" s="135">
        <v>0</v>
      </c>
      <c r="CC116" s="238">
        <v>0</v>
      </c>
      <c r="CD116" s="155">
        <f t="shared" si="970"/>
        <v>9</v>
      </c>
      <c r="CE116" s="227">
        <f t="shared" si="973"/>
        <v>2017</v>
      </c>
      <c r="CF116" s="228">
        <f t="shared" si="974"/>
        <v>42979</v>
      </c>
      <c r="CG116" s="229">
        <f t="shared" si="975"/>
        <v>30</v>
      </c>
      <c r="CH116" s="155">
        <f t="shared" si="976"/>
        <v>0</v>
      </c>
      <c r="CI116" s="155">
        <f t="shared" si="977"/>
        <v>0</v>
      </c>
      <c r="CJ116" s="155">
        <f t="shared" si="978"/>
        <v>0</v>
      </c>
      <c r="CK116" s="155">
        <f t="shared" si="979"/>
        <v>0</v>
      </c>
      <c r="CL116" s="155">
        <f t="shared" si="980"/>
        <v>0</v>
      </c>
      <c r="CM116" s="155">
        <f t="shared" si="981"/>
        <v>0</v>
      </c>
      <c r="CN116" s="155">
        <f t="shared" si="982"/>
        <v>0</v>
      </c>
      <c r="CO116" s="155">
        <f t="shared" si="983"/>
        <v>0</v>
      </c>
      <c r="CP116" s="155">
        <f t="shared" si="984"/>
        <v>0</v>
      </c>
      <c r="CQ116" s="155">
        <f t="shared" si="985"/>
        <v>0</v>
      </c>
      <c r="CR116" s="155">
        <f t="shared" si="986"/>
        <v>0</v>
      </c>
      <c r="CS116" s="155">
        <f t="shared" si="987"/>
        <v>0</v>
      </c>
      <c r="CT116" s="155">
        <f t="shared" si="988"/>
        <v>0</v>
      </c>
      <c r="CU116" s="155">
        <f t="shared" si="989"/>
        <v>0</v>
      </c>
      <c r="CV116" s="230"/>
      <c r="CW116" s="141"/>
      <c r="CX116" s="158" t="s">
        <v>584</v>
      </c>
      <c r="CY116" s="162" t="s">
        <v>258</v>
      </c>
      <c r="CZ116" s="162" t="s">
        <v>693</v>
      </c>
      <c r="DA116" s="162" t="s">
        <v>688</v>
      </c>
      <c r="DB116" s="162" t="s">
        <v>5</v>
      </c>
    </row>
    <row r="117" spans="1:106" x14ac:dyDescent="0.2">
      <c r="A117" s="152" t="str">
        <f t="shared" si="972"/>
        <v>2017-18SEPTEMBERRYE</v>
      </c>
      <c r="B117" s="114" t="s">
        <v>681</v>
      </c>
      <c r="C117" s="35" t="s">
        <v>708</v>
      </c>
      <c r="D117" s="153" t="str">
        <f>INDEX($CZ$106:$DA$116,MATCH($F117,Area_Code,0),2)</f>
        <v>Y58</v>
      </c>
      <c r="E117" s="153" t="str">
        <f>INDEX($CZ$100:$DB$104,MATCH($D117,Reg_Code,0),3)</f>
        <v>South East</v>
      </c>
      <c r="F117" s="134" t="s">
        <v>704</v>
      </c>
      <c r="G117" s="134" t="s">
        <v>705</v>
      </c>
      <c r="H117" s="135">
        <v>0</v>
      </c>
      <c r="I117" s="135">
        <v>0</v>
      </c>
      <c r="J117" s="135">
        <v>0</v>
      </c>
      <c r="K117" s="135">
        <v>0</v>
      </c>
      <c r="L117" s="135">
        <v>0</v>
      </c>
      <c r="M117" s="135">
        <v>0</v>
      </c>
      <c r="N117" s="135">
        <v>0</v>
      </c>
      <c r="O117" s="135">
        <v>0</v>
      </c>
      <c r="P117" s="135">
        <v>0</v>
      </c>
      <c r="Q117" s="135">
        <v>0</v>
      </c>
      <c r="R117" s="135">
        <v>0</v>
      </c>
      <c r="S117" s="135">
        <v>0</v>
      </c>
      <c r="T117" s="135">
        <v>0</v>
      </c>
      <c r="U117" s="135">
        <v>0</v>
      </c>
      <c r="V117" s="135">
        <v>0</v>
      </c>
      <c r="W117" s="135">
        <v>0</v>
      </c>
      <c r="X117" s="135">
        <v>0</v>
      </c>
      <c r="Y117" s="135">
        <v>0</v>
      </c>
      <c r="Z117" s="135">
        <v>0</v>
      </c>
      <c r="AA117" s="135">
        <v>0</v>
      </c>
      <c r="AB117" s="135">
        <v>0</v>
      </c>
      <c r="AC117" s="135">
        <v>0</v>
      </c>
      <c r="AD117" s="135">
        <v>0</v>
      </c>
      <c r="AE117" s="135">
        <v>0</v>
      </c>
      <c r="AF117" s="135">
        <v>0</v>
      </c>
      <c r="AG117" s="135">
        <v>0</v>
      </c>
      <c r="AH117" s="135">
        <v>0</v>
      </c>
      <c r="AI117" s="135">
        <v>0</v>
      </c>
      <c r="AJ117" s="135">
        <v>0</v>
      </c>
      <c r="AK117" s="135">
        <v>0</v>
      </c>
      <c r="AL117" s="135">
        <v>0</v>
      </c>
      <c r="AM117" s="135">
        <v>0</v>
      </c>
      <c r="AN117" s="135">
        <v>0</v>
      </c>
      <c r="AO117" s="135">
        <v>0</v>
      </c>
      <c r="AP117" s="135">
        <v>0</v>
      </c>
      <c r="AQ117" s="135">
        <v>0</v>
      </c>
      <c r="AR117" s="135">
        <v>0</v>
      </c>
      <c r="AS117" s="135">
        <v>0</v>
      </c>
      <c r="AT117" s="135">
        <v>0</v>
      </c>
      <c r="AU117" s="135">
        <v>0</v>
      </c>
      <c r="AV117" s="135">
        <v>0</v>
      </c>
      <c r="AW117" s="135">
        <v>0</v>
      </c>
      <c r="AX117" s="135">
        <v>0</v>
      </c>
      <c r="AY117" s="135">
        <v>0</v>
      </c>
      <c r="AZ117" s="135">
        <v>0</v>
      </c>
      <c r="BA117" s="135">
        <v>0</v>
      </c>
      <c r="BB117" s="135">
        <v>0</v>
      </c>
      <c r="BC117" s="135">
        <v>0</v>
      </c>
      <c r="BD117" s="135">
        <v>0</v>
      </c>
      <c r="BE117" s="135">
        <v>0</v>
      </c>
      <c r="BF117" s="135">
        <v>0</v>
      </c>
      <c r="BG117" s="135">
        <v>0</v>
      </c>
      <c r="BH117" s="135">
        <v>0</v>
      </c>
      <c r="BI117" s="135">
        <v>0</v>
      </c>
      <c r="BJ117" s="135">
        <v>0</v>
      </c>
      <c r="BK117" s="135">
        <v>0</v>
      </c>
      <c r="BL117" s="135">
        <v>0</v>
      </c>
      <c r="BM117" s="135">
        <v>0</v>
      </c>
      <c r="BN117" s="135">
        <v>0</v>
      </c>
      <c r="BO117" s="135">
        <v>0</v>
      </c>
      <c r="BP117" s="135">
        <v>0</v>
      </c>
      <c r="BQ117" s="135">
        <v>0</v>
      </c>
      <c r="BR117" s="135">
        <v>0</v>
      </c>
      <c r="BS117" s="135">
        <v>0</v>
      </c>
      <c r="BT117" s="135">
        <v>0</v>
      </c>
      <c r="BU117" s="135">
        <v>0</v>
      </c>
      <c r="BV117" s="135">
        <v>0</v>
      </c>
      <c r="BW117" s="135">
        <v>0</v>
      </c>
      <c r="BX117" s="135">
        <v>0</v>
      </c>
      <c r="BY117" s="135">
        <v>0</v>
      </c>
      <c r="BZ117" s="135">
        <v>0</v>
      </c>
      <c r="CA117" s="135">
        <v>0</v>
      </c>
      <c r="CB117" s="135">
        <v>0</v>
      </c>
      <c r="CC117" s="238">
        <v>0</v>
      </c>
      <c r="CD117" s="155">
        <f t="shared" si="970"/>
        <v>9</v>
      </c>
      <c r="CE117" s="227">
        <f t="shared" si="973"/>
        <v>2017</v>
      </c>
      <c r="CF117" s="228">
        <f t="shared" si="974"/>
        <v>42979</v>
      </c>
      <c r="CG117" s="229">
        <f t="shared" si="975"/>
        <v>30</v>
      </c>
      <c r="CH117" s="155">
        <f t="shared" si="976"/>
        <v>0</v>
      </c>
      <c r="CI117" s="155">
        <f t="shared" si="977"/>
        <v>0</v>
      </c>
      <c r="CJ117" s="155">
        <f t="shared" si="978"/>
        <v>0</v>
      </c>
      <c r="CK117" s="155">
        <f t="shared" si="979"/>
        <v>0</v>
      </c>
      <c r="CL117" s="155">
        <f t="shared" si="980"/>
        <v>0</v>
      </c>
      <c r="CM117" s="155">
        <f t="shared" si="981"/>
        <v>0</v>
      </c>
      <c r="CN117" s="155">
        <f t="shared" si="982"/>
        <v>0</v>
      </c>
      <c r="CO117" s="155">
        <f t="shared" si="983"/>
        <v>0</v>
      </c>
      <c r="CP117" s="155">
        <f t="shared" si="984"/>
        <v>0</v>
      </c>
      <c r="CQ117" s="155">
        <f t="shared" si="985"/>
        <v>0</v>
      </c>
      <c r="CR117" s="155">
        <f t="shared" si="986"/>
        <v>0</v>
      </c>
      <c r="CS117" s="155">
        <f t="shared" si="987"/>
        <v>0</v>
      </c>
      <c r="CT117" s="155">
        <f t="shared" si="988"/>
        <v>0</v>
      </c>
      <c r="CU117" s="155">
        <f t="shared" si="989"/>
        <v>0</v>
      </c>
      <c r="CV117" s="230"/>
      <c r="CW117" s="141"/>
      <c r="CX117" s="158"/>
      <c r="CY117" s="158"/>
      <c r="CZ117" s="158"/>
      <c r="DA117" s="158"/>
      <c r="DB117" s="158"/>
    </row>
    <row r="118" spans="1:106" x14ac:dyDescent="0.2">
      <c r="A118" s="152" t="str">
        <f t="shared" si="972"/>
        <v>2017-18SEPTEMBERRYF</v>
      </c>
      <c r="B118" s="114" t="s">
        <v>681</v>
      </c>
      <c r="C118" s="35" t="s">
        <v>708</v>
      </c>
      <c r="D118" s="153" t="str">
        <f>INDEX($CZ$106:$DA$116,MATCH($F118,Area_Code,0),2)</f>
        <v>Y59</v>
      </c>
      <c r="E118" s="153" t="str">
        <f>INDEX($CZ$100:$DB$104,MATCH($D118,Reg_Code,0),3)</f>
        <v>South West</v>
      </c>
      <c r="F118" s="134" t="s">
        <v>706</v>
      </c>
      <c r="G118" s="134" t="s">
        <v>707</v>
      </c>
      <c r="H118" s="135">
        <v>0</v>
      </c>
      <c r="I118" s="135">
        <v>0</v>
      </c>
      <c r="J118" s="135">
        <v>0</v>
      </c>
      <c r="K118" s="135">
        <v>0</v>
      </c>
      <c r="L118" s="135">
        <v>0</v>
      </c>
      <c r="M118" s="135">
        <v>0</v>
      </c>
      <c r="N118" s="135">
        <v>0</v>
      </c>
      <c r="O118" s="135">
        <v>0</v>
      </c>
      <c r="P118" s="135">
        <v>0</v>
      </c>
      <c r="Q118" s="135">
        <v>0</v>
      </c>
      <c r="R118" s="135">
        <v>0</v>
      </c>
      <c r="S118" s="135">
        <v>0</v>
      </c>
      <c r="T118" s="135">
        <v>0</v>
      </c>
      <c r="U118" s="135">
        <v>0</v>
      </c>
      <c r="V118" s="135">
        <v>0</v>
      </c>
      <c r="W118" s="135">
        <v>0</v>
      </c>
      <c r="X118" s="135">
        <v>0</v>
      </c>
      <c r="Y118" s="135">
        <v>0</v>
      </c>
      <c r="Z118" s="135">
        <v>0</v>
      </c>
      <c r="AA118" s="135">
        <v>0</v>
      </c>
      <c r="AB118" s="135">
        <v>0</v>
      </c>
      <c r="AC118" s="135">
        <v>0</v>
      </c>
      <c r="AD118" s="135">
        <v>0</v>
      </c>
      <c r="AE118" s="135">
        <v>0</v>
      </c>
      <c r="AF118" s="135">
        <v>0</v>
      </c>
      <c r="AG118" s="135">
        <v>0</v>
      </c>
      <c r="AH118" s="135">
        <v>0</v>
      </c>
      <c r="AI118" s="135">
        <v>0</v>
      </c>
      <c r="AJ118" s="135">
        <v>0</v>
      </c>
      <c r="AK118" s="135">
        <v>0</v>
      </c>
      <c r="AL118" s="135">
        <v>0</v>
      </c>
      <c r="AM118" s="135">
        <v>0</v>
      </c>
      <c r="AN118" s="135">
        <v>0</v>
      </c>
      <c r="AO118" s="135">
        <v>0</v>
      </c>
      <c r="AP118" s="135">
        <v>0</v>
      </c>
      <c r="AQ118" s="135">
        <v>0</v>
      </c>
      <c r="AR118" s="135">
        <v>0</v>
      </c>
      <c r="AS118" s="135">
        <v>0</v>
      </c>
      <c r="AT118" s="135">
        <v>0</v>
      </c>
      <c r="AU118" s="135">
        <v>0</v>
      </c>
      <c r="AV118" s="135">
        <v>0</v>
      </c>
      <c r="AW118" s="135">
        <v>0</v>
      </c>
      <c r="AX118" s="135">
        <v>0</v>
      </c>
      <c r="AY118" s="135">
        <v>0</v>
      </c>
      <c r="AZ118" s="135">
        <v>0</v>
      </c>
      <c r="BA118" s="135">
        <v>0</v>
      </c>
      <c r="BB118" s="135">
        <v>0</v>
      </c>
      <c r="BC118" s="135">
        <v>0</v>
      </c>
      <c r="BD118" s="135">
        <v>0</v>
      </c>
      <c r="BE118" s="135">
        <v>0</v>
      </c>
      <c r="BF118" s="135">
        <v>0</v>
      </c>
      <c r="BG118" s="135">
        <v>0</v>
      </c>
      <c r="BH118" s="135">
        <v>0</v>
      </c>
      <c r="BI118" s="135">
        <v>0</v>
      </c>
      <c r="BJ118" s="135">
        <v>0</v>
      </c>
      <c r="BK118" s="135">
        <v>0</v>
      </c>
      <c r="BL118" s="135">
        <v>0</v>
      </c>
      <c r="BM118" s="135">
        <v>0</v>
      </c>
      <c r="BN118" s="135">
        <v>0</v>
      </c>
      <c r="BO118" s="135">
        <v>0</v>
      </c>
      <c r="BP118" s="135">
        <v>0</v>
      </c>
      <c r="BQ118" s="135">
        <v>0</v>
      </c>
      <c r="BR118" s="135">
        <v>0</v>
      </c>
      <c r="BS118" s="135">
        <v>0</v>
      </c>
      <c r="BT118" s="135">
        <v>0</v>
      </c>
      <c r="BU118" s="135">
        <v>0</v>
      </c>
      <c r="BV118" s="135">
        <v>0</v>
      </c>
      <c r="BW118" s="135">
        <v>0</v>
      </c>
      <c r="BX118" s="135">
        <v>0</v>
      </c>
      <c r="BY118" s="135">
        <v>0</v>
      </c>
      <c r="BZ118" s="135">
        <v>0</v>
      </c>
      <c r="CA118" s="135">
        <v>0</v>
      </c>
      <c r="CB118" s="135">
        <v>0</v>
      </c>
      <c r="CC118" s="238">
        <v>0</v>
      </c>
      <c r="CD118" s="155">
        <f t="shared" si="970"/>
        <v>9</v>
      </c>
      <c r="CE118" s="227">
        <f t="shared" si="973"/>
        <v>2017</v>
      </c>
      <c r="CF118" s="228">
        <f t="shared" si="974"/>
        <v>42979</v>
      </c>
      <c r="CG118" s="229">
        <f t="shared" si="975"/>
        <v>30</v>
      </c>
      <c r="CH118" s="155">
        <f t="shared" si="976"/>
        <v>0</v>
      </c>
      <c r="CI118" s="155">
        <f t="shared" si="977"/>
        <v>0</v>
      </c>
      <c r="CJ118" s="155">
        <f t="shared" si="978"/>
        <v>0</v>
      </c>
      <c r="CK118" s="155">
        <f t="shared" si="979"/>
        <v>0</v>
      </c>
      <c r="CL118" s="155">
        <f t="shared" si="980"/>
        <v>0</v>
      </c>
      <c r="CM118" s="155">
        <f t="shared" si="981"/>
        <v>0</v>
      </c>
      <c r="CN118" s="155">
        <f t="shared" si="982"/>
        <v>0</v>
      </c>
      <c r="CO118" s="155">
        <f t="shared" si="983"/>
        <v>0</v>
      </c>
      <c r="CP118" s="155">
        <f t="shared" si="984"/>
        <v>0</v>
      </c>
      <c r="CQ118" s="155">
        <f t="shared" si="985"/>
        <v>0</v>
      </c>
      <c r="CR118" s="155">
        <f t="shared" si="986"/>
        <v>0</v>
      </c>
      <c r="CS118" s="155">
        <f t="shared" si="987"/>
        <v>0</v>
      </c>
      <c r="CT118" s="155">
        <f t="shared" si="988"/>
        <v>0</v>
      </c>
      <c r="CU118" s="155">
        <f t="shared" si="989"/>
        <v>0</v>
      </c>
      <c r="CV118" s="230"/>
      <c r="CW118" s="141"/>
      <c r="CX118" s="158"/>
      <c r="CY118" s="158"/>
      <c r="CZ118" s="158"/>
      <c r="DA118" s="158"/>
      <c r="DB118" s="158"/>
    </row>
    <row r="119" spans="1:106" x14ac:dyDescent="0.2">
      <c r="A119" s="152" t="str">
        <f t="shared" si="972"/>
        <v>2017-18OCTOBERR1F</v>
      </c>
      <c r="B119" s="114" t="s">
        <v>681</v>
      </c>
      <c r="C119" s="35" t="s">
        <v>771</v>
      </c>
      <c r="D119" s="153" t="str">
        <f>INDEX($CZ$106:$DA$116,MATCH($F119,Area_Code,0),2)</f>
        <v>Y58</v>
      </c>
      <c r="E119" s="153" t="str">
        <f>INDEX($CZ$100:$DB$104,MATCH($D119,Reg_Code,0),3)</f>
        <v>South East</v>
      </c>
      <c r="F119" s="134" t="s">
        <v>683</v>
      </c>
      <c r="G119" s="134" t="s">
        <v>684</v>
      </c>
      <c r="H119" s="135">
        <v>0</v>
      </c>
      <c r="I119" s="135">
        <v>0</v>
      </c>
      <c r="J119" s="135">
        <v>0</v>
      </c>
      <c r="K119" s="135">
        <v>0</v>
      </c>
      <c r="L119" s="135">
        <v>0</v>
      </c>
      <c r="M119" s="135">
        <v>0</v>
      </c>
      <c r="N119" s="135">
        <v>0</v>
      </c>
      <c r="O119" s="135">
        <v>0</v>
      </c>
      <c r="P119" s="135">
        <v>0</v>
      </c>
      <c r="Q119" s="135">
        <v>0</v>
      </c>
      <c r="R119" s="135">
        <v>0</v>
      </c>
      <c r="S119" s="135">
        <v>0</v>
      </c>
      <c r="T119" s="135">
        <v>0</v>
      </c>
      <c r="U119" s="135">
        <v>0</v>
      </c>
      <c r="V119" s="135">
        <v>0</v>
      </c>
      <c r="W119" s="135">
        <v>0</v>
      </c>
      <c r="X119" s="135">
        <v>0</v>
      </c>
      <c r="Y119" s="135">
        <v>0</v>
      </c>
      <c r="Z119" s="135">
        <v>0</v>
      </c>
      <c r="AA119" s="135">
        <v>0</v>
      </c>
      <c r="AB119" s="135">
        <v>0</v>
      </c>
      <c r="AC119" s="135">
        <v>0</v>
      </c>
      <c r="AD119" s="135">
        <v>0</v>
      </c>
      <c r="AE119" s="135">
        <v>0</v>
      </c>
      <c r="AF119" s="135">
        <v>0</v>
      </c>
      <c r="AG119" s="135">
        <v>0</v>
      </c>
      <c r="AH119" s="135">
        <v>0</v>
      </c>
      <c r="AI119" s="135">
        <v>0</v>
      </c>
      <c r="AJ119" s="135">
        <v>0</v>
      </c>
      <c r="AK119" s="135">
        <v>0</v>
      </c>
      <c r="AL119" s="135">
        <v>0</v>
      </c>
      <c r="AM119" s="135">
        <v>0</v>
      </c>
      <c r="AN119" s="135">
        <v>0</v>
      </c>
      <c r="AO119" s="135">
        <v>0</v>
      </c>
      <c r="AP119" s="135">
        <v>0</v>
      </c>
      <c r="AQ119" s="135">
        <v>0</v>
      </c>
      <c r="AR119" s="135">
        <v>0</v>
      </c>
      <c r="AS119" s="135">
        <v>0</v>
      </c>
      <c r="AT119" s="135">
        <v>0</v>
      </c>
      <c r="AU119" s="135">
        <v>0</v>
      </c>
      <c r="AV119" s="135">
        <v>0</v>
      </c>
      <c r="AW119" s="135">
        <v>0</v>
      </c>
      <c r="AX119" s="135">
        <v>0</v>
      </c>
      <c r="AY119" s="135">
        <v>0</v>
      </c>
      <c r="AZ119" s="135">
        <v>0</v>
      </c>
      <c r="BA119" s="135">
        <v>0</v>
      </c>
      <c r="BB119" s="135">
        <v>0</v>
      </c>
      <c r="BC119" s="135">
        <v>0</v>
      </c>
      <c r="BD119" s="135">
        <v>0</v>
      </c>
      <c r="BE119" s="135">
        <v>0</v>
      </c>
      <c r="BF119" s="135">
        <v>0</v>
      </c>
      <c r="BG119" s="135">
        <v>0</v>
      </c>
      <c r="BH119" s="135">
        <v>0</v>
      </c>
      <c r="BI119" s="135">
        <v>0</v>
      </c>
      <c r="BJ119" s="135">
        <v>0</v>
      </c>
      <c r="BK119" s="135">
        <v>0</v>
      </c>
      <c r="BL119" s="135">
        <v>0</v>
      </c>
      <c r="BM119" s="135">
        <v>0</v>
      </c>
      <c r="BN119" s="135">
        <v>0</v>
      </c>
      <c r="BO119" s="135">
        <v>0</v>
      </c>
      <c r="BP119" s="135">
        <v>0</v>
      </c>
      <c r="BQ119" s="135">
        <v>0</v>
      </c>
      <c r="BR119" s="135">
        <v>0</v>
      </c>
      <c r="BS119" s="135">
        <v>0</v>
      </c>
      <c r="BT119" s="135">
        <v>0</v>
      </c>
      <c r="BU119" s="135">
        <v>0</v>
      </c>
      <c r="BV119" s="135">
        <v>0</v>
      </c>
      <c r="BW119" s="135">
        <v>0</v>
      </c>
      <c r="BX119" s="135">
        <v>0</v>
      </c>
      <c r="BY119" s="135">
        <v>0</v>
      </c>
      <c r="BZ119" s="135">
        <v>0</v>
      </c>
      <c r="CA119" s="135">
        <v>0</v>
      </c>
      <c r="CB119" s="135">
        <v>0</v>
      </c>
      <c r="CC119" s="238">
        <v>0</v>
      </c>
      <c r="CD119" s="155">
        <f t="shared" si="970"/>
        <v>10</v>
      </c>
      <c r="CE119" s="227">
        <f t="shared" si="973"/>
        <v>2017</v>
      </c>
      <c r="CF119" s="228">
        <f t="shared" si="974"/>
        <v>43009</v>
      </c>
      <c r="CG119" s="229">
        <f t="shared" si="975"/>
        <v>31</v>
      </c>
      <c r="CH119" s="155">
        <f t="shared" si="976"/>
        <v>0</v>
      </c>
      <c r="CI119" s="155">
        <f t="shared" si="977"/>
        <v>0</v>
      </c>
      <c r="CJ119" s="155">
        <f t="shared" si="978"/>
        <v>0</v>
      </c>
      <c r="CK119" s="155">
        <f t="shared" si="979"/>
        <v>0</v>
      </c>
      <c r="CL119" s="155">
        <f t="shared" si="980"/>
        <v>0</v>
      </c>
      <c r="CM119" s="155">
        <f t="shared" si="981"/>
        <v>0</v>
      </c>
      <c r="CN119" s="155">
        <f t="shared" si="982"/>
        <v>0</v>
      </c>
      <c r="CO119" s="155">
        <f t="shared" si="983"/>
        <v>0</v>
      </c>
      <c r="CP119" s="155">
        <f t="shared" si="984"/>
        <v>0</v>
      </c>
      <c r="CQ119" s="155">
        <f t="shared" si="985"/>
        <v>0</v>
      </c>
      <c r="CR119" s="155">
        <f t="shared" si="986"/>
        <v>0</v>
      </c>
      <c r="CS119" s="155">
        <f t="shared" si="987"/>
        <v>0</v>
      </c>
      <c r="CT119" s="155">
        <f t="shared" si="988"/>
        <v>0</v>
      </c>
      <c r="CU119" s="155">
        <f t="shared" si="989"/>
        <v>0</v>
      </c>
      <c r="CV119" s="230"/>
      <c r="CW119" s="141"/>
      <c r="CX119" s="158"/>
      <c r="CY119" s="158"/>
      <c r="CZ119" s="158"/>
      <c r="DA119" s="158"/>
      <c r="DB119" s="158"/>
    </row>
    <row r="120" spans="1:106" x14ac:dyDescent="0.2">
      <c r="A120" s="152" t="str">
        <f t="shared" si="972"/>
        <v>2017-18OCTOBERRRU</v>
      </c>
      <c r="B120" s="114" t="s">
        <v>681</v>
      </c>
      <c r="C120" s="35" t="s">
        <v>771</v>
      </c>
      <c r="D120" s="153" t="str">
        <f>INDEX($CZ$106:$DA$116,MATCH($F120,Area_Code,0),2)</f>
        <v>Y56</v>
      </c>
      <c r="E120" s="153" t="str">
        <f>INDEX($CZ$100:$DB$104,MATCH($D120,Reg_Code,0),3)</f>
        <v>London</v>
      </c>
      <c r="F120" s="134" t="s">
        <v>686</v>
      </c>
      <c r="G120" s="134" t="s">
        <v>687</v>
      </c>
      <c r="H120" s="135">
        <v>0</v>
      </c>
      <c r="I120" s="135">
        <v>0</v>
      </c>
      <c r="J120" s="135">
        <v>0</v>
      </c>
      <c r="K120" s="135">
        <v>0</v>
      </c>
      <c r="L120" s="135">
        <v>0</v>
      </c>
      <c r="M120" s="135">
        <v>0</v>
      </c>
      <c r="N120" s="135">
        <v>0</v>
      </c>
      <c r="O120" s="135">
        <v>0</v>
      </c>
      <c r="P120" s="135">
        <v>0</v>
      </c>
      <c r="Q120" s="135">
        <v>0</v>
      </c>
      <c r="R120" s="135">
        <v>0</v>
      </c>
      <c r="S120" s="135">
        <v>0</v>
      </c>
      <c r="T120" s="135">
        <v>0</v>
      </c>
      <c r="U120" s="135">
        <v>0</v>
      </c>
      <c r="V120" s="135">
        <v>0</v>
      </c>
      <c r="W120" s="135">
        <v>0</v>
      </c>
      <c r="X120" s="135">
        <v>0</v>
      </c>
      <c r="Y120" s="135">
        <v>0</v>
      </c>
      <c r="Z120" s="135">
        <v>0</v>
      </c>
      <c r="AA120" s="135">
        <v>0</v>
      </c>
      <c r="AB120" s="135">
        <v>0</v>
      </c>
      <c r="AC120" s="135">
        <v>0</v>
      </c>
      <c r="AD120" s="135">
        <v>0</v>
      </c>
      <c r="AE120" s="135">
        <v>0</v>
      </c>
      <c r="AF120" s="135">
        <v>0</v>
      </c>
      <c r="AG120" s="135">
        <v>0</v>
      </c>
      <c r="AH120" s="135">
        <v>0</v>
      </c>
      <c r="AI120" s="135">
        <v>0</v>
      </c>
      <c r="AJ120" s="135">
        <v>0</v>
      </c>
      <c r="AK120" s="135">
        <v>0</v>
      </c>
      <c r="AL120" s="135">
        <v>0</v>
      </c>
      <c r="AM120" s="135">
        <v>0</v>
      </c>
      <c r="AN120" s="135">
        <v>0</v>
      </c>
      <c r="AO120" s="135">
        <v>0</v>
      </c>
      <c r="AP120" s="135">
        <v>0</v>
      </c>
      <c r="AQ120" s="135">
        <v>0</v>
      </c>
      <c r="AR120" s="135">
        <v>0</v>
      </c>
      <c r="AS120" s="135">
        <v>0</v>
      </c>
      <c r="AT120" s="135">
        <v>0</v>
      </c>
      <c r="AU120" s="135">
        <v>0</v>
      </c>
      <c r="AV120" s="135">
        <v>0</v>
      </c>
      <c r="AW120" s="135">
        <v>0</v>
      </c>
      <c r="AX120" s="135">
        <v>0</v>
      </c>
      <c r="AY120" s="135">
        <v>0</v>
      </c>
      <c r="AZ120" s="135">
        <v>0</v>
      </c>
      <c r="BA120" s="135">
        <v>0</v>
      </c>
      <c r="BB120" s="135">
        <v>0</v>
      </c>
      <c r="BC120" s="135">
        <v>0</v>
      </c>
      <c r="BD120" s="135">
        <v>0</v>
      </c>
      <c r="BE120" s="135">
        <v>0</v>
      </c>
      <c r="BF120" s="135">
        <v>0</v>
      </c>
      <c r="BG120" s="135">
        <v>0</v>
      </c>
      <c r="BH120" s="135">
        <v>0</v>
      </c>
      <c r="BI120" s="135">
        <v>0</v>
      </c>
      <c r="BJ120" s="135">
        <v>0</v>
      </c>
      <c r="BK120" s="135">
        <v>0</v>
      </c>
      <c r="BL120" s="135">
        <v>0</v>
      </c>
      <c r="BM120" s="135">
        <v>0</v>
      </c>
      <c r="BN120" s="135">
        <v>0</v>
      </c>
      <c r="BO120" s="135">
        <v>0</v>
      </c>
      <c r="BP120" s="135">
        <v>0</v>
      </c>
      <c r="BQ120" s="135">
        <v>0</v>
      </c>
      <c r="BR120" s="135">
        <v>0</v>
      </c>
      <c r="BS120" s="135">
        <v>0</v>
      </c>
      <c r="BT120" s="135">
        <v>0</v>
      </c>
      <c r="BU120" s="135">
        <v>0</v>
      </c>
      <c r="BV120" s="135">
        <v>0</v>
      </c>
      <c r="BW120" s="135">
        <v>0</v>
      </c>
      <c r="BX120" s="135">
        <v>0</v>
      </c>
      <c r="BY120" s="135">
        <v>0</v>
      </c>
      <c r="BZ120" s="135">
        <v>0</v>
      </c>
      <c r="CA120" s="135">
        <v>0</v>
      </c>
      <c r="CB120" s="135">
        <v>0</v>
      </c>
      <c r="CC120" s="238">
        <v>0</v>
      </c>
      <c r="CD120" s="155">
        <f t="shared" si="970"/>
        <v>10</v>
      </c>
      <c r="CE120" s="227">
        <f t="shared" si="973"/>
        <v>2017</v>
      </c>
      <c r="CF120" s="228">
        <f t="shared" si="974"/>
        <v>43009</v>
      </c>
      <c r="CG120" s="229">
        <f t="shared" si="975"/>
        <v>31</v>
      </c>
      <c r="CH120" s="155">
        <f t="shared" si="976"/>
        <v>0</v>
      </c>
      <c r="CI120" s="155">
        <f t="shared" si="977"/>
        <v>0</v>
      </c>
      <c r="CJ120" s="155">
        <f t="shared" si="978"/>
        <v>0</v>
      </c>
      <c r="CK120" s="155">
        <f t="shared" si="979"/>
        <v>0</v>
      </c>
      <c r="CL120" s="155">
        <f t="shared" si="980"/>
        <v>0</v>
      </c>
      <c r="CM120" s="155">
        <f t="shared" si="981"/>
        <v>0</v>
      </c>
      <c r="CN120" s="155">
        <f t="shared" si="982"/>
        <v>0</v>
      </c>
      <c r="CO120" s="155">
        <f t="shared" si="983"/>
        <v>0</v>
      </c>
      <c r="CP120" s="155">
        <f t="shared" si="984"/>
        <v>0</v>
      </c>
      <c r="CQ120" s="155">
        <f t="shared" si="985"/>
        <v>0</v>
      </c>
      <c r="CR120" s="155">
        <f t="shared" si="986"/>
        <v>0</v>
      </c>
      <c r="CS120" s="155">
        <f t="shared" si="987"/>
        <v>0</v>
      </c>
      <c r="CT120" s="155">
        <f t="shared" si="988"/>
        <v>0</v>
      </c>
      <c r="CU120" s="155">
        <f t="shared" si="989"/>
        <v>0</v>
      </c>
      <c r="CV120" s="230"/>
      <c r="CW120" s="141"/>
      <c r="CX120" s="158"/>
      <c r="CY120" s="158"/>
      <c r="CZ120" s="158"/>
      <c r="DA120" s="158"/>
      <c r="DB120" s="158"/>
    </row>
    <row r="121" spans="1:106" x14ac:dyDescent="0.2">
      <c r="A121" s="152" t="str">
        <f t="shared" si="972"/>
        <v>2017-18OCTOBERRX6</v>
      </c>
      <c r="B121" s="114" t="s">
        <v>681</v>
      </c>
      <c r="C121" s="35" t="s">
        <v>771</v>
      </c>
      <c r="D121" s="153" t="str">
        <f>INDEX($CZ$106:$DA$116,MATCH($F121,Area_Code,0),2)</f>
        <v>Y54</v>
      </c>
      <c r="E121" s="153" t="str">
        <f>INDEX($CZ$100:$DB$104,MATCH($D121,Reg_Code,0),3)</f>
        <v>North</v>
      </c>
      <c r="F121" s="134" t="s">
        <v>689</v>
      </c>
      <c r="G121" s="134" t="s">
        <v>690</v>
      </c>
      <c r="H121" s="135">
        <v>0</v>
      </c>
      <c r="I121" s="135">
        <v>0</v>
      </c>
      <c r="J121" s="135">
        <v>0</v>
      </c>
      <c r="K121" s="135">
        <v>0</v>
      </c>
      <c r="L121" s="135">
        <v>0</v>
      </c>
      <c r="M121" s="135">
        <v>0</v>
      </c>
      <c r="N121" s="135">
        <v>0</v>
      </c>
      <c r="O121" s="135">
        <v>0</v>
      </c>
      <c r="P121" s="135">
        <v>0</v>
      </c>
      <c r="Q121" s="135">
        <v>0</v>
      </c>
      <c r="R121" s="135">
        <v>0</v>
      </c>
      <c r="S121" s="135">
        <v>0</v>
      </c>
      <c r="T121" s="135">
        <v>0</v>
      </c>
      <c r="U121" s="135">
        <v>0</v>
      </c>
      <c r="V121" s="135">
        <v>0</v>
      </c>
      <c r="W121" s="135">
        <v>0</v>
      </c>
      <c r="X121" s="135">
        <v>0</v>
      </c>
      <c r="Y121" s="135">
        <v>0</v>
      </c>
      <c r="Z121" s="135">
        <v>0</v>
      </c>
      <c r="AA121" s="135">
        <v>0</v>
      </c>
      <c r="AB121" s="135">
        <v>0</v>
      </c>
      <c r="AC121" s="135">
        <v>0</v>
      </c>
      <c r="AD121" s="135">
        <v>0</v>
      </c>
      <c r="AE121" s="135">
        <v>0</v>
      </c>
      <c r="AF121" s="135">
        <v>0</v>
      </c>
      <c r="AG121" s="135">
        <v>0</v>
      </c>
      <c r="AH121" s="135">
        <v>0</v>
      </c>
      <c r="AI121" s="135">
        <v>0</v>
      </c>
      <c r="AJ121" s="135">
        <v>0</v>
      </c>
      <c r="AK121" s="135">
        <v>0</v>
      </c>
      <c r="AL121" s="135">
        <v>0</v>
      </c>
      <c r="AM121" s="135">
        <v>0</v>
      </c>
      <c r="AN121" s="135">
        <v>0</v>
      </c>
      <c r="AO121" s="135">
        <v>0</v>
      </c>
      <c r="AP121" s="135">
        <v>0</v>
      </c>
      <c r="AQ121" s="135">
        <v>0</v>
      </c>
      <c r="AR121" s="135">
        <v>0</v>
      </c>
      <c r="AS121" s="135">
        <v>0</v>
      </c>
      <c r="AT121" s="135">
        <v>0</v>
      </c>
      <c r="AU121" s="135">
        <v>0</v>
      </c>
      <c r="AV121" s="135">
        <v>0</v>
      </c>
      <c r="AW121" s="135">
        <v>0</v>
      </c>
      <c r="AX121" s="135">
        <v>0</v>
      </c>
      <c r="AY121" s="135">
        <v>0</v>
      </c>
      <c r="AZ121" s="135">
        <v>0</v>
      </c>
      <c r="BA121" s="135">
        <v>0</v>
      </c>
      <c r="BB121" s="135">
        <v>0</v>
      </c>
      <c r="BC121" s="135">
        <v>0</v>
      </c>
      <c r="BD121" s="135">
        <v>0</v>
      </c>
      <c r="BE121" s="135">
        <v>0</v>
      </c>
      <c r="BF121" s="135">
        <v>0</v>
      </c>
      <c r="BG121" s="135">
        <v>0</v>
      </c>
      <c r="BH121" s="135">
        <v>0</v>
      </c>
      <c r="BI121" s="135">
        <v>0</v>
      </c>
      <c r="BJ121" s="135">
        <v>0</v>
      </c>
      <c r="BK121" s="135">
        <v>0</v>
      </c>
      <c r="BL121" s="135">
        <v>0</v>
      </c>
      <c r="BM121" s="135">
        <v>0</v>
      </c>
      <c r="BN121" s="135">
        <v>0</v>
      </c>
      <c r="BO121" s="135">
        <v>0</v>
      </c>
      <c r="BP121" s="135">
        <v>0</v>
      </c>
      <c r="BQ121" s="135">
        <v>0</v>
      </c>
      <c r="BR121" s="135">
        <v>0</v>
      </c>
      <c r="BS121" s="135">
        <v>0</v>
      </c>
      <c r="BT121" s="135">
        <v>0</v>
      </c>
      <c r="BU121" s="135">
        <v>0</v>
      </c>
      <c r="BV121" s="135">
        <v>0</v>
      </c>
      <c r="BW121" s="135">
        <v>0</v>
      </c>
      <c r="BX121" s="135">
        <v>0</v>
      </c>
      <c r="BY121" s="135">
        <v>0</v>
      </c>
      <c r="BZ121" s="135">
        <v>0</v>
      </c>
      <c r="CA121" s="135">
        <v>0</v>
      </c>
      <c r="CB121" s="135">
        <v>0</v>
      </c>
      <c r="CC121" s="238">
        <v>0</v>
      </c>
      <c r="CD121" s="155">
        <f t="shared" si="970"/>
        <v>10</v>
      </c>
      <c r="CE121" s="227">
        <f t="shared" si="973"/>
        <v>2017</v>
      </c>
      <c r="CF121" s="228">
        <f t="shared" si="974"/>
        <v>43009</v>
      </c>
      <c r="CG121" s="229">
        <f t="shared" si="975"/>
        <v>31</v>
      </c>
      <c r="CH121" s="155">
        <f t="shared" si="976"/>
        <v>0</v>
      </c>
      <c r="CI121" s="155">
        <f t="shared" si="977"/>
        <v>0</v>
      </c>
      <c r="CJ121" s="155">
        <f t="shared" si="978"/>
        <v>0</v>
      </c>
      <c r="CK121" s="155">
        <f t="shared" si="979"/>
        <v>0</v>
      </c>
      <c r="CL121" s="155">
        <f t="shared" si="980"/>
        <v>0</v>
      </c>
      <c r="CM121" s="155">
        <f t="shared" si="981"/>
        <v>0</v>
      </c>
      <c r="CN121" s="155">
        <f t="shared" si="982"/>
        <v>0</v>
      </c>
      <c r="CO121" s="155">
        <f t="shared" si="983"/>
        <v>0</v>
      </c>
      <c r="CP121" s="155">
        <f t="shared" si="984"/>
        <v>0</v>
      </c>
      <c r="CQ121" s="155">
        <f t="shared" si="985"/>
        <v>0</v>
      </c>
      <c r="CR121" s="155">
        <f t="shared" si="986"/>
        <v>0</v>
      </c>
      <c r="CS121" s="155">
        <f t="shared" si="987"/>
        <v>0</v>
      </c>
      <c r="CT121" s="155">
        <f t="shared" si="988"/>
        <v>0</v>
      </c>
      <c r="CU121" s="155">
        <f t="shared" si="989"/>
        <v>0</v>
      </c>
      <c r="CV121" s="230"/>
      <c r="CW121" s="141"/>
      <c r="CX121" s="158"/>
      <c r="CY121" s="158"/>
      <c r="CZ121" s="158"/>
      <c r="DA121" s="158"/>
      <c r="DB121" s="158"/>
    </row>
    <row r="122" spans="1:106" x14ac:dyDescent="0.2">
      <c r="A122" s="152" t="str">
        <f t="shared" si="972"/>
        <v>2017-18OCTOBERRX7</v>
      </c>
      <c r="B122" s="114" t="s">
        <v>681</v>
      </c>
      <c r="C122" s="35" t="s">
        <v>771</v>
      </c>
      <c r="D122" s="153" t="str">
        <f>INDEX($CZ$106:$DA$116,MATCH($F122,Area_Code,0),2)</f>
        <v>Y54</v>
      </c>
      <c r="E122" s="153" t="str">
        <f>INDEX($CZ$100:$DB$104,MATCH($D122,Reg_Code,0),3)</f>
        <v>North</v>
      </c>
      <c r="F122" s="134" t="s">
        <v>691</v>
      </c>
      <c r="G122" s="134" t="s">
        <v>692</v>
      </c>
      <c r="H122" s="135">
        <v>133858</v>
      </c>
      <c r="I122" s="135">
        <v>102708</v>
      </c>
      <c r="J122" s="135">
        <v>3446219</v>
      </c>
      <c r="K122" s="135">
        <v>33.553559606</v>
      </c>
      <c r="L122" s="135">
        <v>1</v>
      </c>
      <c r="M122" s="135">
        <v>145</v>
      </c>
      <c r="N122" s="135">
        <v>248</v>
      </c>
      <c r="O122" s="135">
        <v>95348</v>
      </c>
      <c r="P122" s="135">
        <v>7820</v>
      </c>
      <c r="Q122" s="135">
        <v>5733</v>
      </c>
      <c r="R122" s="135">
        <v>52620</v>
      </c>
      <c r="S122" s="135">
        <v>20898</v>
      </c>
      <c r="T122" s="135">
        <v>3488</v>
      </c>
      <c r="U122" s="135">
        <v>4445784</v>
      </c>
      <c r="V122" s="135">
        <v>568.51457801000004</v>
      </c>
      <c r="W122" s="135">
        <v>936</v>
      </c>
      <c r="X122" s="135">
        <v>5112466</v>
      </c>
      <c r="Y122" s="135">
        <v>891.76103262000004</v>
      </c>
      <c r="Z122" s="135">
        <v>1594</v>
      </c>
      <c r="AA122" s="135">
        <v>82057913</v>
      </c>
      <c r="AB122" s="135">
        <v>1559.4434246000001</v>
      </c>
      <c r="AC122" s="135">
        <v>3469</v>
      </c>
      <c r="AD122" s="135">
        <v>65084558</v>
      </c>
      <c r="AE122" s="135">
        <v>3114.3917120999999</v>
      </c>
      <c r="AF122" s="135">
        <v>7328</v>
      </c>
      <c r="AG122" s="135">
        <v>17011507</v>
      </c>
      <c r="AH122" s="135">
        <v>4877.1522361999996</v>
      </c>
      <c r="AI122" s="135">
        <v>9011</v>
      </c>
      <c r="AJ122" s="135">
        <v>2641</v>
      </c>
      <c r="AK122" s="135">
        <v>171</v>
      </c>
      <c r="AL122" s="135">
        <v>1084</v>
      </c>
      <c r="AM122" s="135">
        <v>5478</v>
      </c>
      <c r="AN122" s="135">
        <v>292</v>
      </c>
      <c r="AO122" s="135">
        <v>1094</v>
      </c>
      <c r="AP122" s="135">
        <v>0</v>
      </c>
      <c r="AQ122" s="135">
        <v>62986</v>
      </c>
      <c r="AR122" s="135">
        <v>7030</v>
      </c>
      <c r="AS122" s="135">
        <v>22691</v>
      </c>
      <c r="AT122" s="135">
        <v>92707</v>
      </c>
      <c r="AU122" s="135">
        <v>15527</v>
      </c>
      <c r="AV122" s="135">
        <v>13455</v>
      </c>
      <c r="AW122" s="135">
        <v>11275</v>
      </c>
      <c r="AX122" s="135">
        <v>9953</v>
      </c>
      <c r="AY122" s="135">
        <v>71974</v>
      </c>
      <c r="AZ122" s="135">
        <v>61939</v>
      </c>
      <c r="BA122" s="135">
        <v>30553</v>
      </c>
      <c r="BB122" s="135">
        <v>24006</v>
      </c>
      <c r="BC122" s="135">
        <v>4683</v>
      </c>
      <c r="BD122" s="135">
        <v>3798</v>
      </c>
      <c r="BE122" s="135">
        <v>0</v>
      </c>
      <c r="BF122" s="135">
        <v>0</v>
      </c>
      <c r="BG122" s="135">
        <v>0</v>
      </c>
      <c r="BH122" s="135">
        <v>0</v>
      </c>
      <c r="BI122" s="135">
        <v>1671</v>
      </c>
      <c r="BJ122" s="135">
        <v>81771</v>
      </c>
      <c r="BK122" s="135">
        <v>48.935368042999997</v>
      </c>
      <c r="BL122" s="135">
        <v>119</v>
      </c>
      <c r="BM122" s="135">
        <v>285</v>
      </c>
      <c r="BN122" s="135">
        <v>3354</v>
      </c>
      <c r="BO122" s="135">
        <v>1522</v>
      </c>
      <c r="BP122" s="135">
        <v>131</v>
      </c>
      <c r="BQ122" s="135">
        <v>1096</v>
      </c>
      <c r="BR122" s="135">
        <v>18264038</v>
      </c>
      <c r="BS122" s="135">
        <v>5445.4496123999998</v>
      </c>
      <c r="BT122" s="135">
        <v>11766</v>
      </c>
      <c r="BU122" s="135">
        <v>8268231</v>
      </c>
      <c r="BV122" s="135">
        <v>5432.4776609999999</v>
      </c>
      <c r="BW122" s="135">
        <v>11489</v>
      </c>
      <c r="BX122" s="135">
        <v>969008</v>
      </c>
      <c r="BY122" s="135">
        <v>7397.0076336000002</v>
      </c>
      <c r="BZ122" s="135">
        <v>14852</v>
      </c>
      <c r="CA122" s="135">
        <v>7959502</v>
      </c>
      <c r="CB122" s="135">
        <v>7262.3193431</v>
      </c>
      <c r="CC122" s="238">
        <v>16032</v>
      </c>
      <c r="CD122" s="155">
        <f t="shared" si="970"/>
        <v>10</v>
      </c>
      <c r="CE122" s="227">
        <f t="shared" si="973"/>
        <v>2017</v>
      </c>
      <c r="CF122" s="228">
        <f t="shared" si="974"/>
        <v>43009</v>
      </c>
      <c r="CG122" s="229">
        <f t="shared" si="975"/>
        <v>31</v>
      </c>
      <c r="CH122" s="155">
        <f t="shared" si="976"/>
        <v>102708</v>
      </c>
      <c r="CI122" s="155">
        <f t="shared" si="977"/>
        <v>14892660</v>
      </c>
      <c r="CJ122" s="155">
        <f t="shared" si="978"/>
        <v>25471584</v>
      </c>
      <c r="CK122" s="155">
        <f t="shared" si="979"/>
        <v>7319520</v>
      </c>
      <c r="CL122" s="155">
        <f t="shared" si="980"/>
        <v>9138402</v>
      </c>
      <c r="CM122" s="155">
        <f t="shared" si="981"/>
        <v>182538780</v>
      </c>
      <c r="CN122" s="155">
        <f t="shared" si="982"/>
        <v>153140544</v>
      </c>
      <c r="CO122" s="155">
        <f t="shared" si="983"/>
        <v>31430368</v>
      </c>
      <c r="CP122" s="155">
        <f t="shared" si="984"/>
        <v>0</v>
      </c>
      <c r="CQ122" s="155">
        <f t="shared" si="985"/>
        <v>198849</v>
      </c>
      <c r="CR122" s="155">
        <f t="shared" si="986"/>
        <v>39463164</v>
      </c>
      <c r="CS122" s="155">
        <f t="shared" si="987"/>
        <v>17486258</v>
      </c>
      <c r="CT122" s="155">
        <f t="shared" si="988"/>
        <v>1945612</v>
      </c>
      <c r="CU122" s="155">
        <f t="shared" si="989"/>
        <v>17571072</v>
      </c>
      <c r="CV122" s="230"/>
      <c r="CW122" s="141"/>
      <c r="CX122" s="158"/>
      <c r="CY122" s="158"/>
      <c r="CZ122" s="158"/>
      <c r="DA122" s="158"/>
      <c r="DB122" s="158"/>
    </row>
    <row r="123" spans="1:106" x14ac:dyDescent="0.2">
      <c r="A123" s="152" t="str">
        <f t="shared" si="972"/>
        <v>2017-18OCTOBERRX8</v>
      </c>
      <c r="B123" s="114" t="s">
        <v>681</v>
      </c>
      <c r="C123" s="35" t="s">
        <v>771</v>
      </c>
      <c r="D123" s="153" t="str">
        <f>INDEX($CZ$106:$DA$116,MATCH($F123,Area_Code,0),2)</f>
        <v>Y54</v>
      </c>
      <c r="E123" s="153" t="str">
        <f>INDEX($CZ$100:$DB$104,MATCH($D123,Reg_Code,0),3)</f>
        <v>North</v>
      </c>
      <c r="F123" s="134" t="s">
        <v>693</v>
      </c>
      <c r="G123" s="134" t="s">
        <v>694</v>
      </c>
      <c r="H123" s="135">
        <v>91503</v>
      </c>
      <c r="I123" s="135">
        <v>66262</v>
      </c>
      <c r="J123" s="135">
        <v>340293</v>
      </c>
      <c r="K123" s="135">
        <v>5</v>
      </c>
      <c r="L123" s="135">
        <v>3</v>
      </c>
      <c r="M123" s="135">
        <v>19</v>
      </c>
      <c r="N123" s="135">
        <v>77</v>
      </c>
      <c r="O123" s="135">
        <v>66358</v>
      </c>
      <c r="P123" s="135">
        <v>8629</v>
      </c>
      <c r="Q123" s="135">
        <v>6617</v>
      </c>
      <c r="R123" s="135">
        <v>32293</v>
      </c>
      <c r="S123" s="135">
        <v>14113</v>
      </c>
      <c r="T123" s="135">
        <v>1373</v>
      </c>
      <c r="U123" s="135">
        <v>3723032</v>
      </c>
      <c r="V123" s="135">
        <v>431</v>
      </c>
      <c r="W123" s="135">
        <v>797</v>
      </c>
      <c r="X123" s="135">
        <v>3884624</v>
      </c>
      <c r="Y123" s="135">
        <v>587</v>
      </c>
      <c r="Z123" s="135">
        <v>1152</v>
      </c>
      <c r="AA123" s="135">
        <v>38055287</v>
      </c>
      <c r="AB123" s="135">
        <v>1178</v>
      </c>
      <c r="AC123" s="135">
        <v>2481</v>
      </c>
      <c r="AD123" s="135">
        <v>34152749</v>
      </c>
      <c r="AE123" s="135">
        <v>2420</v>
      </c>
      <c r="AF123" s="135">
        <v>5502</v>
      </c>
      <c r="AG123" s="135">
        <v>5545931</v>
      </c>
      <c r="AH123" s="135">
        <v>4039</v>
      </c>
      <c r="AI123" s="135">
        <v>10385</v>
      </c>
      <c r="AJ123" s="135">
        <v>4191</v>
      </c>
      <c r="AK123" s="135">
        <v>1491</v>
      </c>
      <c r="AL123" s="135">
        <v>116</v>
      </c>
      <c r="AM123" s="135">
        <v>3467</v>
      </c>
      <c r="AN123" s="135">
        <v>2567</v>
      </c>
      <c r="AO123" s="135">
        <v>17</v>
      </c>
      <c r="AP123" s="135">
        <v>2002</v>
      </c>
      <c r="AQ123" s="135">
        <v>40725</v>
      </c>
      <c r="AR123" s="135">
        <v>6289</v>
      </c>
      <c r="AS123" s="135">
        <v>15153</v>
      </c>
      <c r="AT123" s="135">
        <v>62167</v>
      </c>
      <c r="AU123" s="135">
        <v>18906</v>
      </c>
      <c r="AV123" s="135">
        <v>15079</v>
      </c>
      <c r="AW123" s="135">
        <v>14288</v>
      </c>
      <c r="AX123" s="135">
        <v>11636</v>
      </c>
      <c r="AY123" s="135">
        <v>52313</v>
      </c>
      <c r="AZ123" s="135">
        <v>40043</v>
      </c>
      <c r="BA123" s="135">
        <v>27509</v>
      </c>
      <c r="BB123" s="135">
        <v>17142</v>
      </c>
      <c r="BC123" s="135">
        <v>2743</v>
      </c>
      <c r="BD123" s="135">
        <v>1616</v>
      </c>
      <c r="BE123" s="135">
        <v>0</v>
      </c>
      <c r="BF123" s="135">
        <v>0</v>
      </c>
      <c r="BG123" s="135">
        <v>0</v>
      </c>
      <c r="BH123" s="135">
        <v>0</v>
      </c>
      <c r="BI123" s="135">
        <v>3891</v>
      </c>
      <c r="BJ123" s="135">
        <v>115313</v>
      </c>
      <c r="BK123" s="135">
        <v>30</v>
      </c>
      <c r="BL123" s="135">
        <v>51</v>
      </c>
      <c r="BM123" s="135">
        <v>84</v>
      </c>
      <c r="BN123" s="135">
        <v>2634</v>
      </c>
      <c r="BO123" s="135">
        <v>863</v>
      </c>
      <c r="BP123" s="135">
        <v>102</v>
      </c>
      <c r="BQ123" s="135">
        <v>2076</v>
      </c>
      <c r="BR123" s="135">
        <v>16291783</v>
      </c>
      <c r="BS123" s="135">
        <v>6185</v>
      </c>
      <c r="BT123" s="135">
        <v>14537</v>
      </c>
      <c r="BU123" s="135">
        <v>5106990</v>
      </c>
      <c r="BV123" s="135">
        <v>5918</v>
      </c>
      <c r="BW123" s="135">
        <v>13497</v>
      </c>
      <c r="BX123" s="135">
        <v>616303</v>
      </c>
      <c r="BY123" s="135">
        <v>6042</v>
      </c>
      <c r="BZ123" s="135">
        <v>11642</v>
      </c>
      <c r="CA123" s="135">
        <v>19397008</v>
      </c>
      <c r="CB123" s="135">
        <v>9343</v>
      </c>
      <c r="CC123" s="238">
        <v>21032</v>
      </c>
      <c r="CD123" s="155">
        <f t="shared" si="970"/>
        <v>10</v>
      </c>
      <c r="CE123" s="227">
        <f t="shared" si="973"/>
        <v>2017</v>
      </c>
      <c r="CF123" s="228">
        <f t="shared" si="974"/>
        <v>43009</v>
      </c>
      <c r="CG123" s="229">
        <f t="shared" si="975"/>
        <v>31</v>
      </c>
      <c r="CH123" s="155">
        <f t="shared" si="976"/>
        <v>198786</v>
      </c>
      <c r="CI123" s="155">
        <f t="shared" si="977"/>
        <v>1258978</v>
      </c>
      <c r="CJ123" s="155">
        <f t="shared" si="978"/>
        <v>5102174</v>
      </c>
      <c r="CK123" s="155">
        <f t="shared" si="979"/>
        <v>6877313</v>
      </c>
      <c r="CL123" s="155">
        <f t="shared" si="980"/>
        <v>7622784</v>
      </c>
      <c r="CM123" s="155">
        <f t="shared" si="981"/>
        <v>80118933</v>
      </c>
      <c r="CN123" s="155">
        <f t="shared" si="982"/>
        <v>77649726</v>
      </c>
      <c r="CO123" s="155">
        <f t="shared" si="983"/>
        <v>14258605</v>
      </c>
      <c r="CP123" s="155">
        <f t="shared" si="984"/>
        <v>0</v>
      </c>
      <c r="CQ123" s="155">
        <f t="shared" si="985"/>
        <v>198441</v>
      </c>
      <c r="CR123" s="155">
        <f t="shared" si="986"/>
        <v>38290458</v>
      </c>
      <c r="CS123" s="155">
        <f t="shared" si="987"/>
        <v>11647911</v>
      </c>
      <c r="CT123" s="155">
        <f t="shared" si="988"/>
        <v>1187484</v>
      </c>
      <c r="CU123" s="155">
        <f t="shared" si="989"/>
        <v>43662432</v>
      </c>
      <c r="CV123" s="230"/>
      <c r="CW123" s="141"/>
    </row>
    <row r="124" spans="1:106" x14ac:dyDescent="0.2">
      <c r="A124" s="152" t="str">
        <f t="shared" si="972"/>
        <v>2017-18OCTOBERRX9</v>
      </c>
      <c r="B124" s="114" t="s">
        <v>681</v>
      </c>
      <c r="C124" s="35" t="s">
        <v>771</v>
      </c>
      <c r="D124" s="153" t="str">
        <f>INDEX($CZ$106:$DA$116,MATCH($F124,Area_Code,0),2)</f>
        <v>Y55</v>
      </c>
      <c r="E124" s="153" t="str">
        <f>INDEX($CZ$100:$DB$104,MATCH($D124,Reg_Code,0),3)</f>
        <v>Midlands and East</v>
      </c>
      <c r="F124" s="134" t="s">
        <v>696</v>
      </c>
      <c r="G124" s="134" t="s">
        <v>697</v>
      </c>
      <c r="H124" s="135">
        <v>83926</v>
      </c>
      <c r="I124" s="135">
        <v>69078</v>
      </c>
      <c r="J124" s="135">
        <v>286399</v>
      </c>
      <c r="K124" s="135">
        <v>4</v>
      </c>
      <c r="L124" s="135">
        <v>2</v>
      </c>
      <c r="M124" s="135">
        <v>25</v>
      </c>
      <c r="N124" s="135">
        <v>80</v>
      </c>
      <c r="O124" s="135">
        <v>58706</v>
      </c>
      <c r="P124" s="135">
        <v>4653</v>
      </c>
      <c r="Q124" s="135">
        <v>3134</v>
      </c>
      <c r="R124" s="135">
        <v>33576</v>
      </c>
      <c r="S124" s="135">
        <v>12725</v>
      </c>
      <c r="T124" s="135">
        <v>258</v>
      </c>
      <c r="U124" s="135">
        <v>2343811</v>
      </c>
      <c r="V124" s="135">
        <v>504</v>
      </c>
      <c r="W124" s="135">
        <v>890</v>
      </c>
      <c r="X124" s="135">
        <v>4047872</v>
      </c>
      <c r="Y124" s="135">
        <v>1292</v>
      </c>
      <c r="Z124" s="135">
        <v>3002</v>
      </c>
      <c r="AA124" s="135">
        <v>57810282</v>
      </c>
      <c r="AB124" s="135">
        <v>1722</v>
      </c>
      <c r="AC124" s="135">
        <v>3692</v>
      </c>
      <c r="AD124" s="135">
        <v>64200014</v>
      </c>
      <c r="AE124" s="135">
        <v>5045</v>
      </c>
      <c r="AF124" s="135">
        <v>12235</v>
      </c>
      <c r="AG124" s="135">
        <v>1192543</v>
      </c>
      <c r="AH124" s="135">
        <v>4622</v>
      </c>
      <c r="AI124" s="135">
        <v>15735</v>
      </c>
      <c r="AJ124" s="135">
        <v>4422</v>
      </c>
      <c r="AK124" s="135">
        <v>1312</v>
      </c>
      <c r="AL124" s="135">
        <v>1421</v>
      </c>
      <c r="AM124" s="135">
        <v>14</v>
      </c>
      <c r="AN124" s="135">
        <v>670</v>
      </c>
      <c r="AO124" s="135">
        <v>1019</v>
      </c>
      <c r="AP124" s="135">
        <v>12</v>
      </c>
      <c r="AQ124" s="135">
        <v>38060</v>
      </c>
      <c r="AR124" s="135">
        <v>775</v>
      </c>
      <c r="AS124" s="135">
        <v>15449</v>
      </c>
      <c r="AT124" s="135">
        <v>54284</v>
      </c>
      <c r="AU124" s="135">
        <v>8627</v>
      </c>
      <c r="AV124" s="135">
        <v>7138</v>
      </c>
      <c r="AW124" s="135">
        <v>6043</v>
      </c>
      <c r="AX124" s="135">
        <v>5081</v>
      </c>
      <c r="AY124" s="135">
        <v>44067</v>
      </c>
      <c r="AZ124" s="135">
        <v>38409</v>
      </c>
      <c r="BA124" s="135">
        <v>17260</v>
      </c>
      <c r="BB124" s="135">
        <v>13731</v>
      </c>
      <c r="BC124" s="135">
        <v>337</v>
      </c>
      <c r="BD124" s="135">
        <v>271</v>
      </c>
      <c r="BE124" s="135">
        <v>22</v>
      </c>
      <c r="BF124" s="135">
        <v>3801</v>
      </c>
      <c r="BG124" s="135">
        <v>173</v>
      </c>
      <c r="BH124" s="135">
        <v>294</v>
      </c>
      <c r="BI124" s="135">
        <v>982</v>
      </c>
      <c r="BJ124" s="135">
        <v>25482</v>
      </c>
      <c r="BK124" s="135">
        <v>26</v>
      </c>
      <c r="BL124" s="135">
        <v>59</v>
      </c>
      <c r="BM124" s="135">
        <v>0</v>
      </c>
      <c r="BN124" s="135">
        <v>552</v>
      </c>
      <c r="BO124" s="135">
        <v>589</v>
      </c>
      <c r="BP124" s="135">
        <v>3</v>
      </c>
      <c r="BQ124" s="135">
        <v>1927</v>
      </c>
      <c r="BR124" s="135">
        <v>3851701</v>
      </c>
      <c r="BS124" s="135">
        <v>6978</v>
      </c>
      <c r="BT124" s="135">
        <v>13316</v>
      </c>
      <c r="BU124" s="135">
        <v>5249083</v>
      </c>
      <c r="BV124" s="135">
        <v>8912</v>
      </c>
      <c r="BW124" s="135">
        <v>14960</v>
      </c>
      <c r="BX124" s="135">
        <v>48214</v>
      </c>
      <c r="BY124" s="135">
        <v>16071</v>
      </c>
      <c r="BZ124" s="135">
        <v>19713</v>
      </c>
      <c r="CA124" s="135">
        <v>28832449</v>
      </c>
      <c r="CB124" s="135">
        <v>14962</v>
      </c>
      <c r="CC124" s="238">
        <v>25794</v>
      </c>
      <c r="CD124" s="155">
        <f t="shared" si="970"/>
        <v>10</v>
      </c>
      <c r="CE124" s="227">
        <f t="shared" si="973"/>
        <v>2017</v>
      </c>
      <c r="CF124" s="228">
        <f t="shared" si="974"/>
        <v>43009</v>
      </c>
      <c r="CG124" s="229">
        <f t="shared" si="975"/>
        <v>31</v>
      </c>
      <c r="CH124" s="155">
        <f t="shared" si="976"/>
        <v>138156</v>
      </c>
      <c r="CI124" s="155">
        <f t="shared" si="977"/>
        <v>1726950</v>
      </c>
      <c r="CJ124" s="155">
        <f t="shared" si="978"/>
        <v>5526240</v>
      </c>
      <c r="CK124" s="155">
        <f t="shared" si="979"/>
        <v>4141170</v>
      </c>
      <c r="CL124" s="155">
        <f t="shared" si="980"/>
        <v>9408268</v>
      </c>
      <c r="CM124" s="155">
        <f t="shared" si="981"/>
        <v>123962592</v>
      </c>
      <c r="CN124" s="155">
        <f t="shared" si="982"/>
        <v>155690375</v>
      </c>
      <c r="CO124" s="155">
        <f t="shared" si="983"/>
        <v>4059630</v>
      </c>
      <c r="CP124" s="155">
        <f t="shared" si="984"/>
        <v>6468</v>
      </c>
      <c r="CQ124" s="155">
        <f t="shared" si="985"/>
        <v>57938</v>
      </c>
      <c r="CR124" s="155">
        <f t="shared" si="986"/>
        <v>7350432</v>
      </c>
      <c r="CS124" s="155">
        <f t="shared" si="987"/>
        <v>8811440</v>
      </c>
      <c r="CT124" s="155">
        <f t="shared" si="988"/>
        <v>59139</v>
      </c>
      <c r="CU124" s="155">
        <f t="shared" si="989"/>
        <v>49705038</v>
      </c>
      <c r="CV124" s="230"/>
      <c r="CW124" s="141"/>
    </row>
    <row r="125" spans="1:106" x14ac:dyDescent="0.2">
      <c r="A125" s="152" t="str">
        <f t="shared" si="972"/>
        <v>2017-18OCTOBERRYA</v>
      </c>
      <c r="B125" s="114" t="s">
        <v>681</v>
      </c>
      <c r="C125" s="35" t="s">
        <v>771</v>
      </c>
      <c r="D125" s="153" t="str">
        <f>INDEX($CZ$106:$DA$116,MATCH($F125,Area_Code,0),2)</f>
        <v>Y55</v>
      </c>
      <c r="E125" s="153" t="str">
        <f>INDEX($CZ$100:$DB$104,MATCH($D125,Reg_Code,0),3)</f>
        <v>Midlands and East</v>
      </c>
      <c r="F125" s="134" t="s">
        <v>698</v>
      </c>
      <c r="G125" s="134" t="s">
        <v>699</v>
      </c>
      <c r="H125" s="135">
        <v>107366</v>
      </c>
      <c r="I125" s="135">
        <v>78051</v>
      </c>
      <c r="J125" s="135">
        <v>209924</v>
      </c>
      <c r="K125" s="135">
        <v>2.6895747652000002</v>
      </c>
      <c r="L125" s="135">
        <v>1</v>
      </c>
      <c r="M125" s="135">
        <v>11</v>
      </c>
      <c r="N125" s="135">
        <v>41</v>
      </c>
      <c r="O125" s="135">
        <v>86797</v>
      </c>
      <c r="P125" s="135">
        <v>6666</v>
      </c>
      <c r="Q125" s="135">
        <v>4302</v>
      </c>
      <c r="R125" s="135">
        <v>35669</v>
      </c>
      <c r="S125" s="135">
        <v>35849</v>
      </c>
      <c r="T125" s="135">
        <v>2309</v>
      </c>
      <c r="U125" s="135">
        <v>2671093</v>
      </c>
      <c r="V125" s="135">
        <v>401</v>
      </c>
      <c r="W125" s="135">
        <v>679</v>
      </c>
      <c r="X125" s="135">
        <v>2101083</v>
      </c>
      <c r="Y125" s="135">
        <v>488</v>
      </c>
      <c r="Z125" s="135">
        <v>842</v>
      </c>
      <c r="AA125" s="135">
        <v>24893004</v>
      </c>
      <c r="AB125" s="135">
        <v>698</v>
      </c>
      <c r="AC125" s="135">
        <v>1269</v>
      </c>
      <c r="AD125" s="135">
        <v>61391501</v>
      </c>
      <c r="AE125" s="135">
        <v>1713</v>
      </c>
      <c r="AF125" s="135">
        <v>3855</v>
      </c>
      <c r="AG125" s="135">
        <v>6788003</v>
      </c>
      <c r="AH125" s="135">
        <v>2940</v>
      </c>
      <c r="AI125" s="135">
        <v>7637</v>
      </c>
      <c r="AJ125" s="135">
        <v>3022</v>
      </c>
      <c r="AK125" s="135">
        <v>0</v>
      </c>
      <c r="AL125" s="135">
        <v>17</v>
      </c>
      <c r="AM125" s="135">
        <v>0</v>
      </c>
      <c r="AN125" s="135">
        <v>234</v>
      </c>
      <c r="AO125" s="135">
        <v>2771</v>
      </c>
      <c r="AP125" s="135">
        <v>2014</v>
      </c>
      <c r="AQ125" s="135">
        <v>49480</v>
      </c>
      <c r="AR125" s="135">
        <v>3139</v>
      </c>
      <c r="AS125" s="135">
        <v>31156</v>
      </c>
      <c r="AT125" s="135">
        <v>83775</v>
      </c>
      <c r="AU125" s="135">
        <v>11909</v>
      </c>
      <c r="AV125" s="135">
        <v>8883</v>
      </c>
      <c r="AW125" s="135">
        <v>7599</v>
      </c>
      <c r="AX125" s="135">
        <v>5760</v>
      </c>
      <c r="AY125" s="135">
        <v>45642</v>
      </c>
      <c r="AZ125" s="135">
        <v>38090</v>
      </c>
      <c r="BA125" s="135">
        <v>58469</v>
      </c>
      <c r="BB125" s="135">
        <v>37888</v>
      </c>
      <c r="BC125" s="135">
        <v>5289</v>
      </c>
      <c r="BD125" s="135">
        <v>2435</v>
      </c>
      <c r="BE125" s="135">
        <v>0</v>
      </c>
      <c r="BF125" s="135">
        <v>0</v>
      </c>
      <c r="BG125" s="135">
        <v>0</v>
      </c>
      <c r="BH125" s="135">
        <v>0</v>
      </c>
      <c r="BI125" s="135">
        <v>5156</v>
      </c>
      <c r="BJ125" s="135">
        <v>243067</v>
      </c>
      <c r="BK125" s="135">
        <v>47.142552366000004</v>
      </c>
      <c r="BL125" s="135">
        <v>60</v>
      </c>
      <c r="BM125" s="135">
        <v>272</v>
      </c>
      <c r="BN125" s="135">
        <v>0</v>
      </c>
      <c r="BO125" s="135">
        <v>1580</v>
      </c>
      <c r="BP125" s="135">
        <v>0</v>
      </c>
      <c r="BQ125" s="135">
        <v>1430</v>
      </c>
      <c r="BR125" s="135">
        <v>0</v>
      </c>
      <c r="BS125" s="135">
        <v>0</v>
      </c>
      <c r="BT125" s="135">
        <v>0</v>
      </c>
      <c r="BU125" s="135">
        <v>7518171</v>
      </c>
      <c r="BV125" s="135">
        <v>4758</v>
      </c>
      <c r="BW125" s="135">
        <v>11179</v>
      </c>
      <c r="BX125" s="135">
        <v>0</v>
      </c>
      <c r="BY125" s="135">
        <v>0</v>
      </c>
      <c r="BZ125" s="135">
        <v>0</v>
      </c>
      <c r="CA125" s="135">
        <v>9395976</v>
      </c>
      <c r="CB125" s="135">
        <v>6571</v>
      </c>
      <c r="CC125" s="238">
        <v>14831</v>
      </c>
      <c r="CD125" s="155">
        <f t="shared" si="970"/>
        <v>10</v>
      </c>
      <c r="CE125" s="227">
        <f t="shared" si="973"/>
        <v>2017</v>
      </c>
      <c r="CF125" s="228">
        <f t="shared" si="974"/>
        <v>43009</v>
      </c>
      <c r="CG125" s="229">
        <f t="shared" si="975"/>
        <v>31</v>
      </c>
      <c r="CH125" s="155">
        <f t="shared" si="976"/>
        <v>78051</v>
      </c>
      <c r="CI125" s="155">
        <f t="shared" si="977"/>
        <v>858561</v>
      </c>
      <c r="CJ125" s="155">
        <f t="shared" si="978"/>
        <v>3200091</v>
      </c>
      <c r="CK125" s="155">
        <f t="shared" si="979"/>
        <v>4526214</v>
      </c>
      <c r="CL125" s="155">
        <f t="shared" si="980"/>
        <v>3622284</v>
      </c>
      <c r="CM125" s="155">
        <f t="shared" si="981"/>
        <v>45263961</v>
      </c>
      <c r="CN125" s="155">
        <f t="shared" si="982"/>
        <v>138197895</v>
      </c>
      <c r="CO125" s="155">
        <f t="shared" si="983"/>
        <v>17633833</v>
      </c>
      <c r="CP125" s="155">
        <f t="shared" si="984"/>
        <v>0</v>
      </c>
      <c r="CQ125" s="155">
        <f t="shared" si="985"/>
        <v>309360</v>
      </c>
      <c r="CR125" s="155">
        <f t="shared" si="986"/>
        <v>0</v>
      </c>
      <c r="CS125" s="155">
        <f t="shared" si="987"/>
        <v>17662820</v>
      </c>
      <c r="CT125" s="155">
        <f t="shared" si="988"/>
        <v>0</v>
      </c>
      <c r="CU125" s="155">
        <f t="shared" si="989"/>
        <v>21208330</v>
      </c>
      <c r="CV125" s="230"/>
      <c r="CW125" s="141"/>
    </row>
    <row r="126" spans="1:106" x14ac:dyDescent="0.2">
      <c r="A126" s="152" t="str">
        <f t="shared" si="972"/>
        <v>2017-18OCTOBERRYC</v>
      </c>
      <c r="B126" s="114" t="s">
        <v>681</v>
      </c>
      <c r="C126" s="35" t="s">
        <v>771</v>
      </c>
      <c r="D126" s="153" t="str">
        <f>INDEX($CZ$106:$DA$116,MATCH($F126,Area_Code,0),2)</f>
        <v>Y55</v>
      </c>
      <c r="E126" s="153" t="str">
        <f>INDEX($CZ$100:$DB$104,MATCH($D126,Reg_Code,0),3)</f>
        <v>Midlands and East</v>
      </c>
      <c r="F126" s="134" t="s">
        <v>700</v>
      </c>
      <c r="G126" s="134" t="s">
        <v>701</v>
      </c>
      <c r="H126" s="135">
        <v>0</v>
      </c>
      <c r="I126" s="135">
        <v>0</v>
      </c>
      <c r="J126" s="135">
        <v>0</v>
      </c>
      <c r="K126" s="135">
        <v>0</v>
      </c>
      <c r="L126" s="135">
        <v>0</v>
      </c>
      <c r="M126" s="135">
        <v>0</v>
      </c>
      <c r="N126" s="135">
        <v>0</v>
      </c>
      <c r="O126" s="135">
        <v>0</v>
      </c>
      <c r="P126" s="135">
        <v>0</v>
      </c>
      <c r="Q126" s="135">
        <v>0</v>
      </c>
      <c r="R126" s="135">
        <v>0</v>
      </c>
      <c r="S126" s="135">
        <v>0</v>
      </c>
      <c r="T126" s="135">
        <v>0</v>
      </c>
      <c r="U126" s="135">
        <v>0</v>
      </c>
      <c r="V126" s="135">
        <v>0</v>
      </c>
      <c r="W126" s="135">
        <v>0</v>
      </c>
      <c r="X126" s="135">
        <v>0</v>
      </c>
      <c r="Y126" s="135">
        <v>0</v>
      </c>
      <c r="Z126" s="135">
        <v>0</v>
      </c>
      <c r="AA126" s="135">
        <v>0</v>
      </c>
      <c r="AB126" s="135">
        <v>0</v>
      </c>
      <c r="AC126" s="135">
        <v>0</v>
      </c>
      <c r="AD126" s="135">
        <v>0</v>
      </c>
      <c r="AE126" s="135">
        <v>0</v>
      </c>
      <c r="AF126" s="135">
        <v>0</v>
      </c>
      <c r="AG126" s="135">
        <v>0</v>
      </c>
      <c r="AH126" s="135">
        <v>0</v>
      </c>
      <c r="AI126" s="135">
        <v>0</v>
      </c>
      <c r="AJ126" s="135">
        <v>0</v>
      </c>
      <c r="AK126" s="135">
        <v>0</v>
      </c>
      <c r="AL126" s="135">
        <v>0</v>
      </c>
      <c r="AM126" s="135">
        <v>0</v>
      </c>
      <c r="AN126" s="135">
        <v>0</v>
      </c>
      <c r="AO126" s="135">
        <v>0</v>
      </c>
      <c r="AP126" s="135">
        <v>0</v>
      </c>
      <c r="AQ126" s="135">
        <v>0</v>
      </c>
      <c r="AR126" s="135">
        <v>0</v>
      </c>
      <c r="AS126" s="135">
        <v>0</v>
      </c>
      <c r="AT126" s="135">
        <v>0</v>
      </c>
      <c r="AU126" s="135">
        <v>0</v>
      </c>
      <c r="AV126" s="135">
        <v>0</v>
      </c>
      <c r="AW126" s="135">
        <v>0</v>
      </c>
      <c r="AX126" s="135">
        <v>0</v>
      </c>
      <c r="AY126" s="135">
        <v>0</v>
      </c>
      <c r="AZ126" s="135">
        <v>0</v>
      </c>
      <c r="BA126" s="135">
        <v>0</v>
      </c>
      <c r="BB126" s="135">
        <v>0</v>
      </c>
      <c r="BC126" s="135">
        <v>0</v>
      </c>
      <c r="BD126" s="135">
        <v>0</v>
      </c>
      <c r="BE126" s="135">
        <v>0</v>
      </c>
      <c r="BF126" s="135">
        <v>0</v>
      </c>
      <c r="BG126" s="135">
        <v>0</v>
      </c>
      <c r="BH126" s="135">
        <v>0</v>
      </c>
      <c r="BI126" s="135">
        <v>0</v>
      </c>
      <c r="BJ126" s="135">
        <v>0</v>
      </c>
      <c r="BK126" s="135">
        <v>0</v>
      </c>
      <c r="BL126" s="135">
        <v>0</v>
      </c>
      <c r="BM126" s="135">
        <v>0</v>
      </c>
      <c r="BN126" s="135">
        <v>0</v>
      </c>
      <c r="BO126" s="135">
        <v>0</v>
      </c>
      <c r="BP126" s="135">
        <v>0</v>
      </c>
      <c r="BQ126" s="135">
        <v>0</v>
      </c>
      <c r="BR126" s="135">
        <v>0</v>
      </c>
      <c r="BS126" s="135">
        <v>0</v>
      </c>
      <c r="BT126" s="135">
        <v>0</v>
      </c>
      <c r="BU126" s="135">
        <v>0</v>
      </c>
      <c r="BV126" s="135">
        <v>0</v>
      </c>
      <c r="BW126" s="135">
        <v>0</v>
      </c>
      <c r="BX126" s="135">
        <v>0</v>
      </c>
      <c r="BY126" s="135">
        <v>0</v>
      </c>
      <c r="BZ126" s="135">
        <v>0</v>
      </c>
      <c r="CA126" s="135">
        <v>0</v>
      </c>
      <c r="CB126" s="135">
        <v>0</v>
      </c>
      <c r="CC126" s="238">
        <v>0</v>
      </c>
      <c r="CD126" s="155">
        <f t="shared" si="970"/>
        <v>10</v>
      </c>
      <c r="CE126" s="227">
        <f t="shared" si="973"/>
        <v>2017</v>
      </c>
      <c r="CF126" s="228">
        <f t="shared" si="974"/>
        <v>43009</v>
      </c>
      <c r="CG126" s="229">
        <f t="shared" si="975"/>
        <v>31</v>
      </c>
      <c r="CH126" s="155">
        <f t="shared" si="976"/>
        <v>0</v>
      </c>
      <c r="CI126" s="155">
        <f t="shared" si="977"/>
        <v>0</v>
      </c>
      <c r="CJ126" s="155">
        <f t="shared" si="978"/>
        <v>0</v>
      </c>
      <c r="CK126" s="155">
        <f t="shared" si="979"/>
        <v>0</v>
      </c>
      <c r="CL126" s="155">
        <f t="shared" si="980"/>
        <v>0</v>
      </c>
      <c r="CM126" s="155">
        <f t="shared" si="981"/>
        <v>0</v>
      </c>
      <c r="CN126" s="155">
        <f t="shared" si="982"/>
        <v>0</v>
      </c>
      <c r="CO126" s="155">
        <f t="shared" si="983"/>
        <v>0</v>
      </c>
      <c r="CP126" s="155">
        <f t="shared" si="984"/>
        <v>0</v>
      </c>
      <c r="CQ126" s="155">
        <f t="shared" si="985"/>
        <v>0</v>
      </c>
      <c r="CR126" s="155">
        <f t="shared" si="986"/>
        <v>0</v>
      </c>
      <c r="CS126" s="155">
        <f t="shared" si="987"/>
        <v>0</v>
      </c>
      <c r="CT126" s="155">
        <f t="shared" si="988"/>
        <v>0</v>
      </c>
      <c r="CU126" s="155">
        <f t="shared" si="989"/>
        <v>0</v>
      </c>
      <c r="CV126" s="230"/>
      <c r="CW126" s="141"/>
    </row>
    <row r="127" spans="1:106" x14ac:dyDescent="0.2">
      <c r="A127" s="152" t="str">
        <f t="shared" si="972"/>
        <v>2017-18OCTOBERRYD</v>
      </c>
      <c r="B127" s="114" t="s">
        <v>681</v>
      </c>
      <c r="C127" s="35" t="s">
        <v>771</v>
      </c>
      <c r="D127" s="153" t="str">
        <f>INDEX($CZ$106:$DA$116,MATCH($F127,Area_Code,0),2)</f>
        <v>Y58</v>
      </c>
      <c r="E127" s="153" t="str">
        <f>INDEX($CZ$100:$DB$104,MATCH($D127,Reg_Code,0),3)</f>
        <v>South East</v>
      </c>
      <c r="F127" s="134" t="s">
        <v>702</v>
      </c>
      <c r="G127" s="134" t="s">
        <v>703</v>
      </c>
      <c r="H127" s="135">
        <v>0</v>
      </c>
      <c r="I127" s="135">
        <v>0</v>
      </c>
      <c r="J127" s="135">
        <v>0</v>
      </c>
      <c r="K127" s="135">
        <v>0</v>
      </c>
      <c r="L127" s="135">
        <v>0</v>
      </c>
      <c r="M127" s="135">
        <v>0</v>
      </c>
      <c r="N127" s="135">
        <v>0</v>
      </c>
      <c r="O127" s="135">
        <v>0</v>
      </c>
      <c r="P127" s="135">
        <v>0</v>
      </c>
      <c r="Q127" s="135">
        <v>0</v>
      </c>
      <c r="R127" s="135">
        <v>0</v>
      </c>
      <c r="S127" s="135">
        <v>0</v>
      </c>
      <c r="T127" s="135">
        <v>0</v>
      </c>
      <c r="U127" s="135">
        <v>0</v>
      </c>
      <c r="V127" s="135">
        <v>0</v>
      </c>
      <c r="W127" s="135">
        <v>0</v>
      </c>
      <c r="X127" s="135">
        <v>0</v>
      </c>
      <c r="Y127" s="135">
        <v>0</v>
      </c>
      <c r="Z127" s="135">
        <v>0</v>
      </c>
      <c r="AA127" s="135">
        <v>0</v>
      </c>
      <c r="AB127" s="135">
        <v>0</v>
      </c>
      <c r="AC127" s="135">
        <v>0</v>
      </c>
      <c r="AD127" s="135">
        <v>0</v>
      </c>
      <c r="AE127" s="135">
        <v>0</v>
      </c>
      <c r="AF127" s="135">
        <v>0</v>
      </c>
      <c r="AG127" s="135">
        <v>0</v>
      </c>
      <c r="AH127" s="135">
        <v>0</v>
      </c>
      <c r="AI127" s="135">
        <v>0</v>
      </c>
      <c r="AJ127" s="135">
        <v>0</v>
      </c>
      <c r="AK127" s="135">
        <v>0</v>
      </c>
      <c r="AL127" s="135">
        <v>0</v>
      </c>
      <c r="AM127" s="135">
        <v>0</v>
      </c>
      <c r="AN127" s="135">
        <v>0</v>
      </c>
      <c r="AO127" s="135">
        <v>0</v>
      </c>
      <c r="AP127" s="135">
        <v>0</v>
      </c>
      <c r="AQ127" s="135">
        <v>0</v>
      </c>
      <c r="AR127" s="135">
        <v>0</v>
      </c>
      <c r="AS127" s="135">
        <v>0</v>
      </c>
      <c r="AT127" s="135">
        <v>0</v>
      </c>
      <c r="AU127" s="135">
        <v>0</v>
      </c>
      <c r="AV127" s="135">
        <v>0</v>
      </c>
      <c r="AW127" s="135">
        <v>0</v>
      </c>
      <c r="AX127" s="135">
        <v>0</v>
      </c>
      <c r="AY127" s="135">
        <v>0</v>
      </c>
      <c r="AZ127" s="135">
        <v>0</v>
      </c>
      <c r="BA127" s="135">
        <v>0</v>
      </c>
      <c r="BB127" s="135">
        <v>0</v>
      </c>
      <c r="BC127" s="135">
        <v>0</v>
      </c>
      <c r="BD127" s="135">
        <v>0</v>
      </c>
      <c r="BE127" s="135">
        <v>0</v>
      </c>
      <c r="BF127" s="135">
        <v>0</v>
      </c>
      <c r="BG127" s="135">
        <v>0</v>
      </c>
      <c r="BH127" s="135">
        <v>0</v>
      </c>
      <c r="BI127" s="135">
        <v>0</v>
      </c>
      <c r="BJ127" s="135">
        <v>0</v>
      </c>
      <c r="BK127" s="135">
        <v>0</v>
      </c>
      <c r="BL127" s="135">
        <v>0</v>
      </c>
      <c r="BM127" s="135">
        <v>0</v>
      </c>
      <c r="BN127" s="135">
        <v>0</v>
      </c>
      <c r="BO127" s="135">
        <v>0</v>
      </c>
      <c r="BP127" s="135">
        <v>0</v>
      </c>
      <c r="BQ127" s="135">
        <v>0</v>
      </c>
      <c r="BR127" s="135">
        <v>0</v>
      </c>
      <c r="BS127" s="135">
        <v>0</v>
      </c>
      <c r="BT127" s="135">
        <v>0</v>
      </c>
      <c r="BU127" s="135">
        <v>0</v>
      </c>
      <c r="BV127" s="135">
        <v>0</v>
      </c>
      <c r="BW127" s="135">
        <v>0</v>
      </c>
      <c r="BX127" s="135">
        <v>0</v>
      </c>
      <c r="BY127" s="135">
        <v>0</v>
      </c>
      <c r="BZ127" s="135">
        <v>0</v>
      </c>
      <c r="CA127" s="135">
        <v>0</v>
      </c>
      <c r="CB127" s="135">
        <v>0</v>
      </c>
      <c r="CC127" s="238">
        <v>0</v>
      </c>
      <c r="CD127" s="155">
        <f t="shared" si="970"/>
        <v>10</v>
      </c>
      <c r="CE127" s="227">
        <f t="shared" si="973"/>
        <v>2017</v>
      </c>
      <c r="CF127" s="228">
        <f t="shared" si="974"/>
        <v>43009</v>
      </c>
      <c r="CG127" s="229">
        <f t="shared" si="975"/>
        <v>31</v>
      </c>
      <c r="CH127" s="155">
        <f t="shared" si="976"/>
        <v>0</v>
      </c>
      <c r="CI127" s="155">
        <f t="shared" si="977"/>
        <v>0</v>
      </c>
      <c r="CJ127" s="155">
        <f t="shared" si="978"/>
        <v>0</v>
      </c>
      <c r="CK127" s="155">
        <f t="shared" si="979"/>
        <v>0</v>
      </c>
      <c r="CL127" s="155">
        <f t="shared" si="980"/>
        <v>0</v>
      </c>
      <c r="CM127" s="155">
        <f t="shared" si="981"/>
        <v>0</v>
      </c>
      <c r="CN127" s="155">
        <f t="shared" si="982"/>
        <v>0</v>
      </c>
      <c r="CO127" s="155">
        <f t="shared" si="983"/>
        <v>0</v>
      </c>
      <c r="CP127" s="155">
        <f t="shared" si="984"/>
        <v>0</v>
      </c>
      <c r="CQ127" s="155">
        <f t="shared" si="985"/>
        <v>0</v>
      </c>
      <c r="CR127" s="155">
        <f t="shared" si="986"/>
        <v>0</v>
      </c>
      <c r="CS127" s="155">
        <f t="shared" si="987"/>
        <v>0</v>
      </c>
      <c r="CT127" s="155">
        <f t="shared" si="988"/>
        <v>0</v>
      </c>
      <c r="CU127" s="155">
        <f t="shared" si="989"/>
        <v>0</v>
      </c>
      <c r="CV127" s="230"/>
      <c r="CW127" s="141"/>
    </row>
    <row r="128" spans="1:106" x14ac:dyDescent="0.2">
      <c r="A128" s="152" t="str">
        <f t="shared" si="972"/>
        <v>2017-18OCTOBERRYE</v>
      </c>
      <c r="B128" s="114" t="s">
        <v>681</v>
      </c>
      <c r="C128" s="35" t="s">
        <v>771</v>
      </c>
      <c r="D128" s="153" t="str">
        <f>INDEX($CZ$106:$DA$116,MATCH($F128,Area_Code,0),2)</f>
        <v>Y58</v>
      </c>
      <c r="E128" s="153" t="str">
        <f>INDEX($CZ$100:$DB$104,MATCH($D128,Reg_Code,0),3)</f>
        <v>South East</v>
      </c>
      <c r="F128" s="134" t="s">
        <v>704</v>
      </c>
      <c r="G128" s="134" t="s">
        <v>705</v>
      </c>
      <c r="H128" s="135">
        <v>0</v>
      </c>
      <c r="I128" s="135">
        <v>0</v>
      </c>
      <c r="J128" s="135">
        <v>0</v>
      </c>
      <c r="K128" s="135">
        <v>0</v>
      </c>
      <c r="L128" s="135">
        <v>0</v>
      </c>
      <c r="M128" s="135">
        <v>0</v>
      </c>
      <c r="N128" s="135">
        <v>0</v>
      </c>
      <c r="O128" s="135">
        <v>0</v>
      </c>
      <c r="P128" s="135">
        <v>0</v>
      </c>
      <c r="Q128" s="135">
        <v>0</v>
      </c>
      <c r="R128" s="135">
        <v>0</v>
      </c>
      <c r="S128" s="135">
        <v>0</v>
      </c>
      <c r="T128" s="135">
        <v>0</v>
      </c>
      <c r="U128" s="135">
        <v>0</v>
      </c>
      <c r="V128" s="135">
        <v>0</v>
      </c>
      <c r="W128" s="135">
        <v>0</v>
      </c>
      <c r="X128" s="135">
        <v>0</v>
      </c>
      <c r="Y128" s="135">
        <v>0</v>
      </c>
      <c r="Z128" s="135">
        <v>0</v>
      </c>
      <c r="AA128" s="135">
        <v>0</v>
      </c>
      <c r="AB128" s="135">
        <v>0</v>
      </c>
      <c r="AC128" s="135">
        <v>0</v>
      </c>
      <c r="AD128" s="135">
        <v>0</v>
      </c>
      <c r="AE128" s="135">
        <v>0</v>
      </c>
      <c r="AF128" s="135">
        <v>0</v>
      </c>
      <c r="AG128" s="135">
        <v>0</v>
      </c>
      <c r="AH128" s="135">
        <v>0</v>
      </c>
      <c r="AI128" s="135">
        <v>0</v>
      </c>
      <c r="AJ128" s="135">
        <v>0</v>
      </c>
      <c r="AK128" s="135">
        <v>0</v>
      </c>
      <c r="AL128" s="135">
        <v>0</v>
      </c>
      <c r="AM128" s="135">
        <v>0</v>
      </c>
      <c r="AN128" s="135">
        <v>0</v>
      </c>
      <c r="AO128" s="135">
        <v>0</v>
      </c>
      <c r="AP128" s="135">
        <v>0</v>
      </c>
      <c r="AQ128" s="135">
        <v>0</v>
      </c>
      <c r="AR128" s="135">
        <v>0</v>
      </c>
      <c r="AS128" s="135">
        <v>0</v>
      </c>
      <c r="AT128" s="135">
        <v>0</v>
      </c>
      <c r="AU128" s="135">
        <v>0</v>
      </c>
      <c r="AV128" s="135">
        <v>0</v>
      </c>
      <c r="AW128" s="135">
        <v>0</v>
      </c>
      <c r="AX128" s="135">
        <v>0</v>
      </c>
      <c r="AY128" s="135">
        <v>0</v>
      </c>
      <c r="AZ128" s="135">
        <v>0</v>
      </c>
      <c r="BA128" s="135">
        <v>0</v>
      </c>
      <c r="BB128" s="135">
        <v>0</v>
      </c>
      <c r="BC128" s="135">
        <v>0</v>
      </c>
      <c r="BD128" s="135">
        <v>0</v>
      </c>
      <c r="BE128" s="135">
        <v>0</v>
      </c>
      <c r="BF128" s="135">
        <v>0</v>
      </c>
      <c r="BG128" s="135">
        <v>0</v>
      </c>
      <c r="BH128" s="135">
        <v>0</v>
      </c>
      <c r="BI128" s="135">
        <v>0</v>
      </c>
      <c r="BJ128" s="135">
        <v>0</v>
      </c>
      <c r="BK128" s="135">
        <v>0</v>
      </c>
      <c r="BL128" s="135">
        <v>0</v>
      </c>
      <c r="BM128" s="135">
        <v>0</v>
      </c>
      <c r="BN128" s="135">
        <v>0</v>
      </c>
      <c r="BO128" s="135">
        <v>0</v>
      </c>
      <c r="BP128" s="135">
        <v>0</v>
      </c>
      <c r="BQ128" s="135">
        <v>0</v>
      </c>
      <c r="BR128" s="135">
        <v>0</v>
      </c>
      <c r="BS128" s="135">
        <v>0</v>
      </c>
      <c r="BT128" s="135">
        <v>0</v>
      </c>
      <c r="BU128" s="135">
        <v>0</v>
      </c>
      <c r="BV128" s="135">
        <v>0</v>
      </c>
      <c r="BW128" s="135">
        <v>0</v>
      </c>
      <c r="BX128" s="135">
        <v>0</v>
      </c>
      <c r="BY128" s="135">
        <v>0</v>
      </c>
      <c r="BZ128" s="135">
        <v>0</v>
      </c>
      <c r="CA128" s="135">
        <v>0</v>
      </c>
      <c r="CB128" s="135">
        <v>0</v>
      </c>
      <c r="CC128" s="238">
        <v>0</v>
      </c>
      <c r="CD128" s="155">
        <f t="shared" si="970"/>
        <v>10</v>
      </c>
      <c r="CE128" s="227">
        <f t="shared" si="973"/>
        <v>2017</v>
      </c>
      <c r="CF128" s="228">
        <f t="shared" si="974"/>
        <v>43009</v>
      </c>
      <c r="CG128" s="229">
        <f t="shared" si="975"/>
        <v>31</v>
      </c>
      <c r="CH128" s="155">
        <f t="shared" si="976"/>
        <v>0</v>
      </c>
      <c r="CI128" s="155">
        <f t="shared" si="977"/>
        <v>0</v>
      </c>
      <c r="CJ128" s="155">
        <f t="shared" si="978"/>
        <v>0</v>
      </c>
      <c r="CK128" s="155">
        <f t="shared" si="979"/>
        <v>0</v>
      </c>
      <c r="CL128" s="155">
        <f t="shared" si="980"/>
        <v>0</v>
      </c>
      <c r="CM128" s="155">
        <f t="shared" si="981"/>
        <v>0</v>
      </c>
      <c r="CN128" s="155">
        <f t="shared" si="982"/>
        <v>0</v>
      </c>
      <c r="CO128" s="155">
        <f t="shared" si="983"/>
        <v>0</v>
      </c>
      <c r="CP128" s="155">
        <f t="shared" si="984"/>
        <v>0</v>
      </c>
      <c r="CQ128" s="155">
        <f t="shared" si="985"/>
        <v>0</v>
      </c>
      <c r="CR128" s="155">
        <f t="shared" si="986"/>
        <v>0</v>
      </c>
      <c r="CS128" s="155">
        <f t="shared" si="987"/>
        <v>0</v>
      </c>
      <c r="CT128" s="155">
        <f t="shared" si="988"/>
        <v>0</v>
      </c>
      <c r="CU128" s="155">
        <f t="shared" si="989"/>
        <v>0</v>
      </c>
      <c r="CV128" s="230"/>
      <c r="CW128" s="141"/>
    </row>
    <row r="129" spans="1:101" x14ac:dyDescent="0.2">
      <c r="A129" s="152" t="str">
        <f t="shared" si="972"/>
        <v>2017-18OCTOBERRYF</v>
      </c>
      <c r="B129" s="114" t="s">
        <v>681</v>
      </c>
      <c r="C129" s="35" t="s">
        <v>771</v>
      </c>
      <c r="D129" s="153" t="str">
        <f>INDEX($CZ$106:$DA$116,MATCH($F129,Area_Code,0),2)</f>
        <v>Y59</v>
      </c>
      <c r="E129" s="153" t="str">
        <f>INDEX($CZ$100:$DB$104,MATCH($D129,Reg_Code,0),3)</f>
        <v>South West</v>
      </c>
      <c r="F129" s="134" t="s">
        <v>706</v>
      </c>
      <c r="G129" s="134" t="s">
        <v>707</v>
      </c>
      <c r="H129" s="135">
        <v>0</v>
      </c>
      <c r="I129" s="135">
        <v>0</v>
      </c>
      <c r="J129" s="135">
        <v>0</v>
      </c>
      <c r="K129" s="135">
        <v>0</v>
      </c>
      <c r="L129" s="135">
        <v>0</v>
      </c>
      <c r="M129" s="135">
        <v>0</v>
      </c>
      <c r="N129" s="135">
        <v>0</v>
      </c>
      <c r="O129" s="135">
        <v>0</v>
      </c>
      <c r="P129" s="135">
        <v>0</v>
      </c>
      <c r="Q129" s="135">
        <v>0</v>
      </c>
      <c r="R129" s="135">
        <v>0</v>
      </c>
      <c r="S129" s="135">
        <v>0</v>
      </c>
      <c r="T129" s="135">
        <v>0</v>
      </c>
      <c r="U129" s="135">
        <v>0</v>
      </c>
      <c r="V129" s="135">
        <v>0</v>
      </c>
      <c r="W129" s="135">
        <v>0</v>
      </c>
      <c r="X129" s="135">
        <v>0</v>
      </c>
      <c r="Y129" s="135">
        <v>0</v>
      </c>
      <c r="Z129" s="135">
        <v>0</v>
      </c>
      <c r="AA129" s="135">
        <v>0</v>
      </c>
      <c r="AB129" s="135">
        <v>0</v>
      </c>
      <c r="AC129" s="135">
        <v>0</v>
      </c>
      <c r="AD129" s="135">
        <v>0</v>
      </c>
      <c r="AE129" s="135">
        <v>0</v>
      </c>
      <c r="AF129" s="135">
        <v>0</v>
      </c>
      <c r="AG129" s="135">
        <v>0</v>
      </c>
      <c r="AH129" s="135">
        <v>0</v>
      </c>
      <c r="AI129" s="135">
        <v>0</v>
      </c>
      <c r="AJ129" s="135">
        <v>0</v>
      </c>
      <c r="AK129" s="135">
        <v>0</v>
      </c>
      <c r="AL129" s="135">
        <v>0</v>
      </c>
      <c r="AM129" s="135">
        <v>0</v>
      </c>
      <c r="AN129" s="135">
        <v>0</v>
      </c>
      <c r="AO129" s="135">
        <v>0</v>
      </c>
      <c r="AP129" s="135">
        <v>0</v>
      </c>
      <c r="AQ129" s="135">
        <v>0</v>
      </c>
      <c r="AR129" s="135">
        <v>0</v>
      </c>
      <c r="AS129" s="135">
        <v>0</v>
      </c>
      <c r="AT129" s="135">
        <v>0</v>
      </c>
      <c r="AU129" s="135">
        <v>0</v>
      </c>
      <c r="AV129" s="135">
        <v>0</v>
      </c>
      <c r="AW129" s="135">
        <v>0</v>
      </c>
      <c r="AX129" s="135">
        <v>0</v>
      </c>
      <c r="AY129" s="135">
        <v>0</v>
      </c>
      <c r="AZ129" s="135">
        <v>0</v>
      </c>
      <c r="BA129" s="135">
        <v>0</v>
      </c>
      <c r="BB129" s="135">
        <v>0</v>
      </c>
      <c r="BC129" s="135">
        <v>0</v>
      </c>
      <c r="BD129" s="135">
        <v>0</v>
      </c>
      <c r="BE129" s="135">
        <v>0</v>
      </c>
      <c r="BF129" s="135">
        <v>0</v>
      </c>
      <c r="BG129" s="135">
        <v>0</v>
      </c>
      <c r="BH129" s="135">
        <v>0</v>
      </c>
      <c r="BI129" s="135">
        <v>0</v>
      </c>
      <c r="BJ129" s="135">
        <v>0</v>
      </c>
      <c r="BK129" s="135">
        <v>0</v>
      </c>
      <c r="BL129" s="135">
        <v>0</v>
      </c>
      <c r="BM129" s="135">
        <v>0</v>
      </c>
      <c r="BN129" s="135">
        <v>0</v>
      </c>
      <c r="BO129" s="135">
        <v>0</v>
      </c>
      <c r="BP129" s="135">
        <v>0</v>
      </c>
      <c r="BQ129" s="135">
        <v>0</v>
      </c>
      <c r="BR129" s="135">
        <v>0</v>
      </c>
      <c r="BS129" s="135">
        <v>0</v>
      </c>
      <c r="BT129" s="135">
        <v>0</v>
      </c>
      <c r="BU129" s="135">
        <v>0</v>
      </c>
      <c r="BV129" s="135">
        <v>0</v>
      </c>
      <c r="BW129" s="135">
        <v>0</v>
      </c>
      <c r="BX129" s="135">
        <v>0</v>
      </c>
      <c r="BY129" s="135">
        <v>0</v>
      </c>
      <c r="BZ129" s="135">
        <v>0</v>
      </c>
      <c r="CA129" s="135">
        <v>0</v>
      </c>
      <c r="CB129" s="135">
        <v>0</v>
      </c>
      <c r="CC129" s="238">
        <v>0</v>
      </c>
      <c r="CD129" s="155">
        <f t="shared" ref="CD129:CD160" si="990">MONTH(1&amp;C129)</f>
        <v>10</v>
      </c>
      <c r="CE129" s="227">
        <f t="shared" si="973"/>
        <v>2017</v>
      </c>
      <c r="CF129" s="228">
        <f t="shared" si="974"/>
        <v>43009</v>
      </c>
      <c r="CG129" s="229">
        <f t="shared" si="975"/>
        <v>31</v>
      </c>
      <c r="CH129" s="155">
        <f t="shared" si="976"/>
        <v>0</v>
      </c>
      <c r="CI129" s="155">
        <f t="shared" si="977"/>
        <v>0</v>
      </c>
      <c r="CJ129" s="155">
        <f t="shared" si="978"/>
        <v>0</v>
      </c>
      <c r="CK129" s="155">
        <f t="shared" si="979"/>
        <v>0</v>
      </c>
      <c r="CL129" s="155">
        <f t="shared" si="980"/>
        <v>0</v>
      </c>
      <c r="CM129" s="155">
        <f t="shared" si="981"/>
        <v>0</v>
      </c>
      <c r="CN129" s="155">
        <f t="shared" si="982"/>
        <v>0</v>
      </c>
      <c r="CO129" s="155">
        <f t="shared" si="983"/>
        <v>0</v>
      </c>
      <c r="CP129" s="155">
        <f t="shared" si="984"/>
        <v>0</v>
      </c>
      <c r="CQ129" s="155">
        <f t="shared" si="985"/>
        <v>0</v>
      </c>
      <c r="CR129" s="155">
        <f t="shared" si="986"/>
        <v>0</v>
      </c>
      <c r="CS129" s="155">
        <f t="shared" si="987"/>
        <v>0</v>
      </c>
      <c r="CT129" s="155">
        <f t="shared" si="988"/>
        <v>0</v>
      </c>
      <c r="CU129" s="155">
        <f t="shared" si="989"/>
        <v>0</v>
      </c>
      <c r="CV129" s="230"/>
      <c r="CW129" s="141"/>
    </row>
    <row r="130" spans="1:101" x14ac:dyDescent="0.2">
      <c r="A130" s="152" t="str">
        <f t="shared" si="972"/>
        <v>2017-18NOVEMBERR1F</v>
      </c>
      <c r="B130" s="114" t="s">
        <v>681</v>
      </c>
      <c r="C130" s="35" t="s">
        <v>777</v>
      </c>
      <c r="D130" s="153" t="str">
        <f>INDEX($CZ$106:$DA$116,MATCH($F130,Area_Code,0),2)</f>
        <v>Y58</v>
      </c>
      <c r="E130" s="153" t="str">
        <f>INDEX($CZ$100:$DB$104,MATCH($D130,Reg_Code,0),3)</f>
        <v>South East</v>
      </c>
      <c r="F130" s="134" t="s">
        <v>683</v>
      </c>
      <c r="G130" s="134" t="s">
        <v>684</v>
      </c>
      <c r="H130" s="135">
        <v>0</v>
      </c>
      <c r="I130" s="135">
        <v>0</v>
      </c>
      <c r="J130" s="135">
        <v>0</v>
      </c>
      <c r="K130" s="135">
        <v>0</v>
      </c>
      <c r="L130" s="135">
        <v>0</v>
      </c>
      <c r="M130" s="135">
        <v>0</v>
      </c>
      <c r="N130" s="135">
        <v>0</v>
      </c>
      <c r="O130" s="135">
        <v>0</v>
      </c>
      <c r="P130" s="135">
        <v>0</v>
      </c>
      <c r="Q130" s="135">
        <v>0</v>
      </c>
      <c r="R130" s="135">
        <v>0</v>
      </c>
      <c r="S130" s="135">
        <v>0</v>
      </c>
      <c r="T130" s="135">
        <v>0</v>
      </c>
      <c r="U130" s="135">
        <v>0</v>
      </c>
      <c r="V130" s="135">
        <v>0</v>
      </c>
      <c r="W130" s="135">
        <v>0</v>
      </c>
      <c r="X130" s="135">
        <v>0</v>
      </c>
      <c r="Y130" s="135">
        <v>0</v>
      </c>
      <c r="Z130" s="135">
        <v>0</v>
      </c>
      <c r="AA130" s="135">
        <v>0</v>
      </c>
      <c r="AB130" s="135">
        <v>0</v>
      </c>
      <c r="AC130" s="135">
        <v>0</v>
      </c>
      <c r="AD130" s="135">
        <v>0</v>
      </c>
      <c r="AE130" s="135">
        <v>0</v>
      </c>
      <c r="AF130" s="135">
        <v>0</v>
      </c>
      <c r="AG130" s="135">
        <v>0</v>
      </c>
      <c r="AH130" s="135">
        <v>0</v>
      </c>
      <c r="AI130" s="135">
        <v>0</v>
      </c>
      <c r="AJ130" s="135">
        <v>0</v>
      </c>
      <c r="AK130" s="135">
        <v>0</v>
      </c>
      <c r="AL130" s="135">
        <v>0</v>
      </c>
      <c r="AM130" s="135">
        <v>0</v>
      </c>
      <c r="AN130" s="135">
        <v>0</v>
      </c>
      <c r="AO130" s="135">
        <v>0</v>
      </c>
      <c r="AP130" s="135">
        <v>0</v>
      </c>
      <c r="AQ130" s="135">
        <v>0</v>
      </c>
      <c r="AR130" s="135">
        <v>0</v>
      </c>
      <c r="AS130" s="135">
        <v>0</v>
      </c>
      <c r="AT130" s="135">
        <v>0</v>
      </c>
      <c r="AU130" s="135">
        <v>0</v>
      </c>
      <c r="AV130" s="135">
        <v>0</v>
      </c>
      <c r="AW130" s="135">
        <v>0</v>
      </c>
      <c r="AX130" s="135">
        <v>0</v>
      </c>
      <c r="AY130" s="135">
        <v>0</v>
      </c>
      <c r="AZ130" s="135">
        <v>0</v>
      </c>
      <c r="BA130" s="135">
        <v>0</v>
      </c>
      <c r="BB130" s="135">
        <v>0</v>
      </c>
      <c r="BC130" s="135">
        <v>0</v>
      </c>
      <c r="BD130" s="135">
        <v>0</v>
      </c>
      <c r="BE130" s="135">
        <v>0</v>
      </c>
      <c r="BF130" s="135">
        <v>0</v>
      </c>
      <c r="BG130" s="135">
        <v>0</v>
      </c>
      <c r="BH130" s="135">
        <v>0</v>
      </c>
      <c r="BI130" s="135">
        <v>0</v>
      </c>
      <c r="BJ130" s="135">
        <v>0</v>
      </c>
      <c r="BK130" s="135">
        <v>0</v>
      </c>
      <c r="BL130" s="135">
        <v>0</v>
      </c>
      <c r="BM130" s="135">
        <v>0</v>
      </c>
      <c r="BN130" s="135">
        <v>0</v>
      </c>
      <c r="BO130" s="135">
        <v>0</v>
      </c>
      <c r="BP130" s="135">
        <v>0</v>
      </c>
      <c r="BQ130" s="135">
        <v>0</v>
      </c>
      <c r="BR130" s="135">
        <v>0</v>
      </c>
      <c r="BS130" s="135">
        <v>0</v>
      </c>
      <c r="BT130" s="135">
        <v>0</v>
      </c>
      <c r="BU130" s="135">
        <v>0</v>
      </c>
      <c r="BV130" s="135">
        <v>0</v>
      </c>
      <c r="BW130" s="135">
        <v>0</v>
      </c>
      <c r="BX130" s="135">
        <v>0</v>
      </c>
      <c r="BY130" s="135">
        <v>0</v>
      </c>
      <c r="BZ130" s="135">
        <v>0</v>
      </c>
      <c r="CA130" s="135">
        <v>0</v>
      </c>
      <c r="CB130" s="135">
        <v>0</v>
      </c>
      <c r="CC130" s="238">
        <v>0</v>
      </c>
      <c r="CD130" s="155">
        <f t="shared" si="990"/>
        <v>11</v>
      </c>
      <c r="CE130" s="227">
        <f t="shared" si="973"/>
        <v>2017</v>
      </c>
      <c r="CF130" s="228">
        <f t="shared" si="974"/>
        <v>43040</v>
      </c>
      <c r="CG130" s="229">
        <f t="shared" si="975"/>
        <v>30</v>
      </c>
      <c r="CH130" s="155">
        <f t="shared" si="976"/>
        <v>0</v>
      </c>
      <c r="CI130" s="155">
        <f t="shared" si="977"/>
        <v>0</v>
      </c>
      <c r="CJ130" s="155">
        <f t="shared" si="978"/>
        <v>0</v>
      </c>
      <c r="CK130" s="155">
        <f t="shared" si="979"/>
        <v>0</v>
      </c>
      <c r="CL130" s="155">
        <f t="shared" si="980"/>
        <v>0</v>
      </c>
      <c r="CM130" s="155">
        <f t="shared" si="981"/>
        <v>0</v>
      </c>
      <c r="CN130" s="155">
        <f t="shared" si="982"/>
        <v>0</v>
      </c>
      <c r="CO130" s="155">
        <f t="shared" si="983"/>
        <v>0</v>
      </c>
      <c r="CP130" s="155">
        <f t="shared" si="984"/>
        <v>0</v>
      </c>
      <c r="CQ130" s="155">
        <f t="shared" si="985"/>
        <v>0</v>
      </c>
      <c r="CR130" s="155">
        <f t="shared" si="986"/>
        <v>0</v>
      </c>
      <c r="CS130" s="155">
        <f t="shared" si="987"/>
        <v>0</v>
      </c>
      <c r="CT130" s="155">
        <f t="shared" si="988"/>
        <v>0</v>
      </c>
      <c r="CU130" s="155">
        <f t="shared" si="989"/>
        <v>0</v>
      </c>
      <c r="CV130" s="230"/>
      <c r="CW130" s="141"/>
    </row>
    <row r="131" spans="1:101" x14ac:dyDescent="0.2">
      <c r="A131" s="152" t="str">
        <f t="shared" si="972"/>
        <v>2017-18NOVEMBERRRU</v>
      </c>
      <c r="B131" s="114" t="s">
        <v>681</v>
      </c>
      <c r="C131" s="35" t="s">
        <v>777</v>
      </c>
      <c r="D131" s="153" t="str">
        <f>INDEX($CZ$106:$DA$116,MATCH($F131,Area_Code,0),2)</f>
        <v>Y56</v>
      </c>
      <c r="E131" s="153" t="str">
        <f>INDEX($CZ$100:$DB$104,MATCH($D131,Reg_Code,0),3)</f>
        <v>London</v>
      </c>
      <c r="F131" s="134" t="s">
        <v>686</v>
      </c>
      <c r="G131" s="134" t="s">
        <v>687</v>
      </c>
      <c r="H131" s="135">
        <v>159225</v>
      </c>
      <c r="I131" s="135">
        <v>131432</v>
      </c>
      <c r="J131" s="135">
        <v>2625149</v>
      </c>
      <c r="K131" s="135">
        <v>19.973438735999999</v>
      </c>
      <c r="L131" s="135">
        <v>0</v>
      </c>
      <c r="M131" s="135">
        <v>116</v>
      </c>
      <c r="N131" s="135">
        <v>213</v>
      </c>
      <c r="O131" s="135">
        <v>99509</v>
      </c>
      <c r="P131" s="135">
        <v>7658</v>
      </c>
      <c r="Q131" s="135">
        <v>5591</v>
      </c>
      <c r="R131" s="135">
        <v>52321</v>
      </c>
      <c r="S131" s="135">
        <v>22062</v>
      </c>
      <c r="T131" s="135">
        <v>2586</v>
      </c>
      <c r="U131" s="135">
        <v>3248966</v>
      </c>
      <c r="V131" s="135">
        <v>424</v>
      </c>
      <c r="W131" s="135">
        <v>688</v>
      </c>
      <c r="X131" s="135">
        <v>4352607</v>
      </c>
      <c r="Y131" s="135">
        <v>779</v>
      </c>
      <c r="Z131" s="135">
        <v>1323</v>
      </c>
      <c r="AA131" s="135">
        <v>57927986</v>
      </c>
      <c r="AB131" s="135">
        <v>1107</v>
      </c>
      <c r="AC131" s="135">
        <v>2192</v>
      </c>
      <c r="AD131" s="135">
        <v>75274310</v>
      </c>
      <c r="AE131" s="135">
        <v>3412</v>
      </c>
      <c r="AF131" s="135">
        <v>8100</v>
      </c>
      <c r="AG131" s="135">
        <v>11186014</v>
      </c>
      <c r="AH131" s="135">
        <v>4326</v>
      </c>
      <c r="AI131" s="135">
        <v>8934</v>
      </c>
      <c r="AJ131" s="135">
        <v>6570</v>
      </c>
      <c r="AK131" s="135">
        <v>223</v>
      </c>
      <c r="AL131" s="135">
        <v>710</v>
      </c>
      <c r="AM131" s="135">
        <v>8377</v>
      </c>
      <c r="AN131" s="135">
        <v>262</v>
      </c>
      <c r="AO131" s="135">
        <v>5375</v>
      </c>
      <c r="AP131" s="135">
        <v>0</v>
      </c>
      <c r="AQ131" s="135">
        <v>58723</v>
      </c>
      <c r="AR131" s="135">
        <v>9234</v>
      </c>
      <c r="AS131" s="135">
        <v>24982</v>
      </c>
      <c r="AT131" s="135">
        <v>92939</v>
      </c>
      <c r="AU131" s="135">
        <v>20072</v>
      </c>
      <c r="AV131" s="135">
        <v>15893</v>
      </c>
      <c r="AW131" s="135">
        <v>14502</v>
      </c>
      <c r="AX131" s="135">
        <v>11767</v>
      </c>
      <c r="AY131" s="135">
        <v>73921</v>
      </c>
      <c r="AZ131" s="135">
        <v>59113</v>
      </c>
      <c r="BA131" s="135">
        <v>36200</v>
      </c>
      <c r="BB131" s="135">
        <v>24735</v>
      </c>
      <c r="BC131" s="135">
        <v>3601</v>
      </c>
      <c r="BD131" s="135">
        <v>2756</v>
      </c>
      <c r="BE131" s="135">
        <v>0</v>
      </c>
      <c r="BF131" s="135">
        <v>0</v>
      </c>
      <c r="BG131" s="135">
        <v>0</v>
      </c>
      <c r="BH131" s="135">
        <v>0</v>
      </c>
      <c r="BI131" s="135">
        <v>3202</v>
      </c>
      <c r="BJ131" s="135">
        <v>248114</v>
      </c>
      <c r="BK131" s="135">
        <v>77</v>
      </c>
      <c r="BL131" s="135">
        <v>173</v>
      </c>
      <c r="BM131" s="135">
        <v>2078</v>
      </c>
      <c r="BN131" s="135">
        <v>1093</v>
      </c>
      <c r="BO131" s="135">
        <v>1416</v>
      </c>
      <c r="BP131" s="135">
        <v>72</v>
      </c>
      <c r="BQ131" s="135">
        <v>1446</v>
      </c>
      <c r="BR131" s="135">
        <v>7524828</v>
      </c>
      <c r="BS131" s="135">
        <v>6885</v>
      </c>
      <c r="BT131" s="135">
        <v>15065</v>
      </c>
      <c r="BU131" s="135">
        <v>10909836</v>
      </c>
      <c r="BV131" s="135">
        <v>7705</v>
      </c>
      <c r="BW131" s="135">
        <v>15768</v>
      </c>
      <c r="BX131" s="135">
        <v>637609</v>
      </c>
      <c r="BY131" s="135">
        <v>8856</v>
      </c>
      <c r="BZ131" s="135">
        <v>13005</v>
      </c>
      <c r="CA131" s="135">
        <v>12629690</v>
      </c>
      <c r="CB131" s="135">
        <v>8734</v>
      </c>
      <c r="CC131" s="238">
        <v>16476</v>
      </c>
      <c r="CD131" s="155">
        <f t="shared" si="990"/>
        <v>11</v>
      </c>
      <c r="CE131" s="227">
        <f t="shared" si="973"/>
        <v>2017</v>
      </c>
      <c r="CF131" s="228">
        <f t="shared" si="974"/>
        <v>43040</v>
      </c>
      <c r="CG131" s="229">
        <f t="shared" si="975"/>
        <v>30</v>
      </c>
      <c r="CH131" s="155">
        <f t="shared" si="976"/>
        <v>0</v>
      </c>
      <c r="CI131" s="155">
        <f t="shared" si="977"/>
        <v>15246112</v>
      </c>
      <c r="CJ131" s="155">
        <f t="shared" si="978"/>
        <v>27995016</v>
      </c>
      <c r="CK131" s="155">
        <f t="shared" si="979"/>
        <v>5268704</v>
      </c>
      <c r="CL131" s="155">
        <f t="shared" si="980"/>
        <v>7396893</v>
      </c>
      <c r="CM131" s="155">
        <f t="shared" si="981"/>
        <v>114687632</v>
      </c>
      <c r="CN131" s="155">
        <f t="shared" si="982"/>
        <v>178702200</v>
      </c>
      <c r="CO131" s="155">
        <f t="shared" si="983"/>
        <v>23103324</v>
      </c>
      <c r="CP131" s="155">
        <f t="shared" si="984"/>
        <v>0</v>
      </c>
      <c r="CQ131" s="155">
        <f t="shared" si="985"/>
        <v>553946</v>
      </c>
      <c r="CR131" s="155">
        <f t="shared" si="986"/>
        <v>16466045</v>
      </c>
      <c r="CS131" s="155">
        <f t="shared" si="987"/>
        <v>22327488</v>
      </c>
      <c r="CT131" s="155">
        <f t="shared" si="988"/>
        <v>936360</v>
      </c>
      <c r="CU131" s="155">
        <f t="shared" si="989"/>
        <v>23824296</v>
      </c>
      <c r="CV131" s="230"/>
      <c r="CW131" s="141"/>
    </row>
    <row r="132" spans="1:101" x14ac:dyDescent="0.2">
      <c r="A132" s="152" t="str">
        <f t="shared" si="972"/>
        <v>2017-18NOVEMBERRX6</v>
      </c>
      <c r="B132" s="114" t="s">
        <v>681</v>
      </c>
      <c r="C132" s="35" t="s">
        <v>777</v>
      </c>
      <c r="D132" s="153" t="str">
        <f>INDEX($CZ$106:$DA$116,MATCH($F132,Area_Code,0),2)</f>
        <v>Y54</v>
      </c>
      <c r="E132" s="153" t="str">
        <f>INDEX($CZ$100:$DB$104,MATCH($D132,Reg_Code,0),3)</f>
        <v>North</v>
      </c>
      <c r="F132" s="134" t="s">
        <v>689</v>
      </c>
      <c r="G132" s="134" t="s">
        <v>690</v>
      </c>
      <c r="H132" s="135">
        <v>45746</v>
      </c>
      <c r="I132" s="135">
        <v>30611</v>
      </c>
      <c r="J132" s="135">
        <v>76828</v>
      </c>
      <c r="K132" s="135">
        <v>3</v>
      </c>
      <c r="L132" s="135">
        <v>1</v>
      </c>
      <c r="M132" s="135">
        <v>9</v>
      </c>
      <c r="N132" s="135">
        <v>26</v>
      </c>
      <c r="O132" s="135">
        <v>33919</v>
      </c>
      <c r="P132" s="135">
        <v>3149</v>
      </c>
      <c r="Q132" s="135">
        <v>2177</v>
      </c>
      <c r="R132" s="135">
        <v>17125</v>
      </c>
      <c r="S132" s="135">
        <v>8526</v>
      </c>
      <c r="T132" s="135">
        <v>458</v>
      </c>
      <c r="U132" s="135">
        <v>1261432</v>
      </c>
      <c r="V132" s="135">
        <v>401</v>
      </c>
      <c r="W132" s="135">
        <v>684</v>
      </c>
      <c r="X132" s="135">
        <v>1200450</v>
      </c>
      <c r="Y132" s="135">
        <v>551</v>
      </c>
      <c r="Z132" s="135">
        <v>990</v>
      </c>
      <c r="AA132" s="135">
        <v>20474910</v>
      </c>
      <c r="AB132" s="135">
        <v>1196</v>
      </c>
      <c r="AC132" s="135">
        <v>2421</v>
      </c>
      <c r="AD132" s="135">
        <v>50874086</v>
      </c>
      <c r="AE132" s="135">
        <v>5967</v>
      </c>
      <c r="AF132" s="135">
        <v>13957</v>
      </c>
      <c r="AG132" s="135">
        <v>2746776</v>
      </c>
      <c r="AH132" s="135">
        <v>5997</v>
      </c>
      <c r="AI132" s="135">
        <v>15450</v>
      </c>
      <c r="AJ132" s="135">
        <v>2369</v>
      </c>
      <c r="AK132" s="135">
        <v>111</v>
      </c>
      <c r="AL132" s="135">
        <v>1060</v>
      </c>
      <c r="AM132" s="135">
        <v>3657</v>
      </c>
      <c r="AN132" s="135">
        <v>83</v>
      </c>
      <c r="AO132" s="135">
        <v>1115</v>
      </c>
      <c r="AP132" s="135">
        <v>0</v>
      </c>
      <c r="AQ132" s="135">
        <v>19717</v>
      </c>
      <c r="AR132" s="135">
        <v>3533</v>
      </c>
      <c r="AS132" s="135">
        <v>8300</v>
      </c>
      <c r="AT132" s="135">
        <v>31550</v>
      </c>
      <c r="AU132" s="135">
        <v>5631</v>
      </c>
      <c r="AV132" s="135">
        <v>4714</v>
      </c>
      <c r="AW132" s="135">
        <v>3844</v>
      </c>
      <c r="AX132" s="135">
        <v>3281</v>
      </c>
      <c r="AY132" s="135">
        <v>24740</v>
      </c>
      <c r="AZ132" s="135">
        <v>20284</v>
      </c>
      <c r="BA132" s="135">
        <v>14770</v>
      </c>
      <c r="BB132" s="135">
        <v>8947</v>
      </c>
      <c r="BC132" s="135">
        <v>730</v>
      </c>
      <c r="BD132" s="135">
        <v>481</v>
      </c>
      <c r="BE132" s="135">
        <v>92</v>
      </c>
      <c r="BF132" s="135">
        <v>34934</v>
      </c>
      <c r="BG132" s="135">
        <v>380</v>
      </c>
      <c r="BH132" s="135">
        <v>630</v>
      </c>
      <c r="BI132" s="135">
        <v>814</v>
      </c>
      <c r="BJ132" s="135">
        <v>24587</v>
      </c>
      <c r="BK132" s="135">
        <v>30</v>
      </c>
      <c r="BL132" s="135">
        <v>59</v>
      </c>
      <c r="BM132" s="135">
        <v>1312</v>
      </c>
      <c r="BN132" s="135">
        <v>652</v>
      </c>
      <c r="BO132" s="135">
        <v>229</v>
      </c>
      <c r="BP132" s="135">
        <v>0</v>
      </c>
      <c r="BQ132" s="135">
        <v>39</v>
      </c>
      <c r="BR132" s="135">
        <v>6310767</v>
      </c>
      <c r="BS132" s="135">
        <v>9679</v>
      </c>
      <c r="BT132" s="135">
        <v>24082</v>
      </c>
      <c r="BU132" s="135">
        <v>2837738</v>
      </c>
      <c r="BV132" s="135">
        <v>12392</v>
      </c>
      <c r="BW132" s="135">
        <v>32252</v>
      </c>
      <c r="BX132" s="135">
        <v>0</v>
      </c>
      <c r="BY132" s="135">
        <v>0</v>
      </c>
      <c r="BZ132" s="135">
        <v>0</v>
      </c>
      <c r="CA132" s="135">
        <v>700911</v>
      </c>
      <c r="CB132" s="135">
        <v>17972</v>
      </c>
      <c r="CC132" s="238">
        <v>41947</v>
      </c>
      <c r="CD132" s="155">
        <f t="shared" si="990"/>
        <v>11</v>
      </c>
      <c r="CE132" s="227">
        <f t="shared" si="973"/>
        <v>2017</v>
      </c>
      <c r="CF132" s="228">
        <f t="shared" si="974"/>
        <v>43040</v>
      </c>
      <c r="CG132" s="229">
        <f t="shared" si="975"/>
        <v>30</v>
      </c>
      <c r="CH132" s="155">
        <f t="shared" si="976"/>
        <v>30611</v>
      </c>
      <c r="CI132" s="155">
        <f t="shared" si="977"/>
        <v>275499</v>
      </c>
      <c r="CJ132" s="155">
        <f t="shared" si="978"/>
        <v>795886</v>
      </c>
      <c r="CK132" s="155">
        <f t="shared" si="979"/>
        <v>2153916</v>
      </c>
      <c r="CL132" s="155">
        <f t="shared" si="980"/>
        <v>2155230</v>
      </c>
      <c r="CM132" s="155">
        <f t="shared" si="981"/>
        <v>41459625</v>
      </c>
      <c r="CN132" s="155">
        <f t="shared" si="982"/>
        <v>118997382</v>
      </c>
      <c r="CO132" s="155">
        <f t="shared" si="983"/>
        <v>7076100</v>
      </c>
      <c r="CP132" s="155">
        <f t="shared" si="984"/>
        <v>57960</v>
      </c>
      <c r="CQ132" s="155">
        <f t="shared" si="985"/>
        <v>48026</v>
      </c>
      <c r="CR132" s="155">
        <f t="shared" si="986"/>
        <v>15701464</v>
      </c>
      <c r="CS132" s="155">
        <f t="shared" si="987"/>
        <v>7385708</v>
      </c>
      <c r="CT132" s="155">
        <f t="shared" si="988"/>
        <v>0</v>
      </c>
      <c r="CU132" s="155">
        <f t="shared" si="989"/>
        <v>1635933</v>
      </c>
      <c r="CV132" s="230"/>
      <c r="CW132" s="141"/>
    </row>
    <row r="133" spans="1:101" x14ac:dyDescent="0.2">
      <c r="A133" s="152" t="str">
        <f t="shared" si="972"/>
        <v>2017-18NOVEMBERRX7</v>
      </c>
      <c r="B133" s="114" t="s">
        <v>681</v>
      </c>
      <c r="C133" s="35" t="s">
        <v>777</v>
      </c>
      <c r="D133" s="153" t="str">
        <f>INDEX($CZ$106:$DA$116,MATCH($F133,Area_Code,0),2)</f>
        <v>Y54</v>
      </c>
      <c r="E133" s="153" t="str">
        <f>INDEX($CZ$100:$DB$104,MATCH($D133,Reg_Code,0),3)</f>
        <v>North</v>
      </c>
      <c r="F133" s="134" t="s">
        <v>691</v>
      </c>
      <c r="G133" s="134" t="s">
        <v>692</v>
      </c>
      <c r="H133" s="135">
        <v>131821</v>
      </c>
      <c r="I133" s="135">
        <v>100337</v>
      </c>
      <c r="J133" s="135">
        <v>3452893</v>
      </c>
      <c r="K133" s="135">
        <v>34.412958330000002</v>
      </c>
      <c r="L133" s="135">
        <v>1</v>
      </c>
      <c r="M133" s="135">
        <v>159</v>
      </c>
      <c r="N133" s="135">
        <v>252</v>
      </c>
      <c r="O133" s="135">
        <v>93607</v>
      </c>
      <c r="P133" s="135">
        <v>7758</v>
      </c>
      <c r="Q133" s="135">
        <v>5728</v>
      </c>
      <c r="R133" s="135">
        <v>52872</v>
      </c>
      <c r="S133" s="135">
        <v>19759</v>
      </c>
      <c r="T133" s="135">
        <v>2759</v>
      </c>
      <c r="U133" s="135">
        <v>4526903</v>
      </c>
      <c r="V133" s="135">
        <v>583.51417891000006</v>
      </c>
      <c r="W133" s="135">
        <v>974</v>
      </c>
      <c r="X133" s="135">
        <v>5181660</v>
      </c>
      <c r="Y133" s="135">
        <v>904.61941340999999</v>
      </c>
      <c r="Z133" s="135">
        <v>1661</v>
      </c>
      <c r="AA133" s="135">
        <v>96963089</v>
      </c>
      <c r="AB133" s="135">
        <v>1833.9213382999999</v>
      </c>
      <c r="AC133" s="135">
        <v>4219</v>
      </c>
      <c r="AD133" s="135">
        <v>61990530</v>
      </c>
      <c r="AE133" s="135">
        <v>3137.3313426999998</v>
      </c>
      <c r="AF133" s="135">
        <v>7319</v>
      </c>
      <c r="AG133" s="135">
        <v>13952305</v>
      </c>
      <c r="AH133" s="135">
        <v>5057.0152228999996</v>
      </c>
      <c r="AI133" s="135">
        <v>9360</v>
      </c>
      <c r="AJ133" s="135">
        <v>2687</v>
      </c>
      <c r="AK133" s="135">
        <v>198</v>
      </c>
      <c r="AL133" s="135">
        <v>1242</v>
      </c>
      <c r="AM133" s="135">
        <v>5357</v>
      </c>
      <c r="AN133" s="135">
        <v>247</v>
      </c>
      <c r="AO133" s="135">
        <v>1000</v>
      </c>
      <c r="AP133" s="135">
        <v>0</v>
      </c>
      <c r="AQ133" s="135">
        <v>62188</v>
      </c>
      <c r="AR133" s="135">
        <v>6909</v>
      </c>
      <c r="AS133" s="135">
        <v>21823</v>
      </c>
      <c r="AT133" s="135">
        <v>90920</v>
      </c>
      <c r="AU133" s="135">
        <v>15571</v>
      </c>
      <c r="AV133" s="135">
        <v>13350</v>
      </c>
      <c r="AW133" s="135">
        <v>11386</v>
      </c>
      <c r="AX133" s="135">
        <v>9972</v>
      </c>
      <c r="AY133" s="135">
        <v>72351</v>
      </c>
      <c r="AZ133" s="135">
        <v>61567</v>
      </c>
      <c r="BA133" s="135">
        <v>29192</v>
      </c>
      <c r="BB133" s="135">
        <v>23131</v>
      </c>
      <c r="BC133" s="135">
        <v>3665</v>
      </c>
      <c r="BD133" s="135">
        <v>3047</v>
      </c>
      <c r="BE133" s="135">
        <v>0</v>
      </c>
      <c r="BF133" s="135">
        <v>0</v>
      </c>
      <c r="BG133" s="135">
        <v>0</v>
      </c>
      <c r="BH133" s="135">
        <v>0</v>
      </c>
      <c r="BI133" s="135">
        <v>1890</v>
      </c>
      <c r="BJ133" s="135">
        <v>101706</v>
      </c>
      <c r="BK133" s="135">
        <v>53.812698413</v>
      </c>
      <c r="BL133" s="135">
        <v>129</v>
      </c>
      <c r="BM133" s="135">
        <v>301</v>
      </c>
      <c r="BN133" s="135">
        <v>3408</v>
      </c>
      <c r="BO133" s="135">
        <v>1479</v>
      </c>
      <c r="BP133" s="135">
        <v>139</v>
      </c>
      <c r="BQ133" s="135">
        <v>1024</v>
      </c>
      <c r="BR133" s="135">
        <v>18845561</v>
      </c>
      <c r="BS133" s="135">
        <v>5529.8007629000003</v>
      </c>
      <c r="BT133" s="135">
        <v>11578</v>
      </c>
      <c r="BU133" s="135">
        <v>8726110</v>
      </c>
      <c r="BV133" s="135">
        <v>5900.0067613000001</v>
      </c>
      <c r="BW133" s="135">
        <v>12524</v>
      </c>
      <c r="BX133" s="135">
        <v>1156531</v>
      </c>
      <c r="BY133" s="135">
        <v>8320.3669064999995</v>
      </c>
      <c r="BZ133" s="135">
        <v>17276</v>
      </c>
      <c r="CA133" s="135">
        <v>7638866</v>
      </c>
      <c r="CB133" s="135">
        <v>7459.8300780999998</v>
      </c>
      <c r="CC133" s="238">
        <v>16851</v>
      </c>
      <c r="CD133" s="155">
        <f t="shared" si="990"/>
        <v>11</v>
      </c>
      <c r="CE133" s="227">
        <f t="shared" si="973"/>
        <v>2017</v>
      </c>
      <c r="CF133" s="228">
        <f t="shared" si="974"/>
        <v>43040</v>
      </c>
      <c r="CG133" s="229">
        <f t="shared" si="975"/>
        <v>30</v>
      </c>
      <c r="CH133" s="155">
        <f t="shared" si="976"/>
        <v>100337</v>
      </c>
      <c r="CI133" s="155">
        <f t="shared" si="977"/>
        <v>15953583</v>
      </c>
      <c r="CJ133" s="155">
        <f t="shared" si="978"/>
        <v>25284924</v>
      </c>
      <c r="CK133" s="155">
        <f t="shared" si="979"/>
        <v>7556292</v>
      </c>
      <c r="CL133" s="155">
        <f t="shared" si="980"/>
        <v>9514208</v>
      </c>
      <c r="CM133" s="155">
        <f t="shared" si="981"/>
        <v>223066968</v>
      </c>
      <c r="CN133" s="155">
        <f t="shared" si="982"/>
        <v>144616121</v>
      </c>
      <c r="CO133" s="155">
        <f t="shared" si="983"/>
        <v>25824240</v>
      </c>
      <c r="CP133" s="155">
        <f t="shared" si="984"/>
        <v>0</v>
      </c>
      <c r="CQ133" s="155">
        <f t="shared" si="985"/>
        <v>243810</v>
      </c>
      <c r="CR133" s="155">
        <f t="shared" si="986"/>
        <v>39457824</v>
      </c>
      <c r="CS133" s="155">
        <f t="shared" si="987"/>
        <v>18522996</v>
      </c>
      <c r="CT133" s="155">
        <f t="shared" si="988"/>
        <v>2401364</v>
      </c>
      <c r="CU133" s="155">
        <f t="shared" si="989"/>
        <v>17255424</v>
      </c>
      <c r="CV133" s="230"/>
      <c r="CW133" s="141"/>
    </row>
    <row r="134" spans="1:101" x14ac:dyDescent="0.2">
      <c r="A134" s="152" t="str">
        <f t="shared" si="972"/>
        <v>2017-18NOVEMBERRX8</v>
      </c>
      <c r="B134" s="114" t="s">
        <v>681</v>
      </c>
      <c r="C134" s="35" t="s">
        <v>777</v>
      </c>
      <c r="D134" s="153" t="str">
        <f>INDEX($CZ$106:$DA$116,MATCH($F134,Area_Code,0),2)</f>
        <v>Y54</v>
      </c>
      <c r="E134" s="153" t="str">
        <f>INDEX($CZ$100:$DB$104,MATCH($D134,Reg_Code,0),3)</f>
        <v>North</v>
      </c>
      <c r="F134" s="134" t="s">
        <v>693</v>
      </c>
      <c r="G134" s="134" t="s">
        <v>694</v>
      </c>
      <c r="H134" s="135">
        <v>89736</v>
      </c>
      <c r="I134" s="135">
        <v>63932</v>
      </c>
      <c r="J134" s="135">
        <v>205105</v>
      </c>
      <c r="K134" s="135">
        <v>3</v>
      </c>
      <c r="L134" s="135">
        <v>1</v>
      </c>
      <c r="M134" s="135">
        <v>6</v>
      </c>
      <c r="N134" s="135">
        <v>53</v>
      </c>
      <c r="O134" s="135">
        <v>65102</v>
      </c>
      <c r="P134" s="135">
        <v>8424</v>
      </c>
      <c r="Q134" s="135">
        <v>6524</v>
      </c>
      <c r="R134" s="135">
        <v>32862</v>
      </c>
      <c r="S134" s="135">
        <v>13310</v>
      </c>
      <c r="T134" s="135">
        <v>1159</v>
      </c>
      <c r="U134" s="135">
        <v>3768623</v>
      </c>
      <c r="V134" s="135">
        <v>447</v>
      </c>
      <c r="W134" s="135">
        <v>801</v>
      </c>
      <c r="X134" s="135">
        <v>4104624</v>
      </c>
      <c r="Y134" s="135">
        <v>629</v>
      </c>
      <c r="Z134" s="135">
        <v>1170</v>
      </c>
      <c r="AA134" s="135">
        <v>40202912</v>
      </c>
      <c r="AB134" s="135">
        <v>1223</v>
      </c>
      <c r="AC134" s="135">
        <v>2563</v>
      </c>
      <c r="AD134" s="135">
        <v>35268353</v>
      </c>
      <c r="AE134" s="135">
        <v>2650</v>
      </c>
      <c r="AF134" s="135">
        <v>6025</v>
      </c>
      <c r="AG134" s="135">
        <v>4525283</v>
      </c>
      <c r="AH134" s="135">
        <v>3904</v>
      </c>
      <c r="AI134" s="135">
        <v>9542</v>
      </c>
      <c r="AJ134" s="135">
        <v>4202</v>
      </c>
      <c r="AK134" s="135">
        <v>1428</v>
      </c>
      <c r="AL134" s="135">
        <v>100</v>
      </c>
      <c r="AM134" s="135">
        <v>3385</v>
      </c>
      <c r="AN134" s="135">
        <v>2583</v>
      </c>
      <c r="AO134" s="135">
        <v>91</v>
      </c>
      <c r="AP134" s="135">
        <v>2042</v>
      </c>
      <c r="AQ134" s="135">
        <v>40390</v>
      </c>
      <c r="AR134" s="135">
        <v>6371</v>
      </c>
      <c r="AS134" s="135">
        <v>14139</v>
      </c>
      <c r="AT134" s="135">
        <v>60900</v>
      </c>
      <c r="AU134" s="135">
        <v>18276</v>
      </c>
      <c r="AV134" s="135">
        <v>14591</v>
      </c>
      <c r="AW134" s="135">
        <v>14078</v>
      </c>
      <c r="AX134" s="135">
        <v>11419</v>
      </c>
      <c r="AY134" s="135">
        <v>52884</v>
      </c>
      <c r="AZ134" s="135">
        <v>40489</v>
      </c>
      <c r="BA134" s="135">
        <v>25327</v>
      </c>
      <c r="BB134" s="135">
        <v>15893</v>
      </c>
      <c r="BC134" s="135">
        <v>2279</v>
      </c>
      <c r="BD134" s="135">
        <v>1341</v>
      </c>
      <c r="BE134" s="135">
        <v>0</v>
      </c>
      <c r="BF134" s="135">
        <v>0</v>
      </c>
      <c r="BG134" s="135">
        <v>0</v>
      </c>
      <c r="BH134" s="135">
        <v>0</v>
      </c>
      <c r="BI134" s="135">
        <v>3879</v>
      </c>
      <c r="BJ134" s="135">
        <v>107191</v>
      </c>
      <c r="BK134" s="135">
        <v>28</v>
      </c>
      <c r="BL134" s="135">
        <v>47</v>
      </c>
      <c r="BM134" s="135">
        <v>53</v>
      </c>
      <c r="BN134" s="135">
        <v>2004</v>
      </c>
      <c r="BO134" s="135">
        <v>435</v>
      </c>
      <c r="BP134" s="135">
        <v>65</v>
      </c>
      <c r="BQ134" s="135">
        <v>2588</v>
      </c>
      <c r="BR134" s="135">
        <v>11519039</v>
      </c>
      <c r="BS134" s="135">
        <v>5748</v>
      </c>
      <c r="BT134" s="135">
        <v>13308</v>
      </c>
      <c r="BU134" s="135">
        <v>2499186</v>
      </c>
      <c r="BV134" s="135">
        <v>5745</v>
      </c>
      <c r="BW134" s="135">
        <v>12907</v>
      </c>
      <c r="BX134" s="135">
        <v>423108</v>
      </c>
      <c r="BY134" s="135">
        <v>6509</v>
      </c>
      <c r="BZ134" s="135">
        <v>13966</v>
      </c>
      <c r="CA134" s="135">
        <v>23959932</v>
      </c>
      <c r="CB134" s="135">
        <v>9258</v>
      </c>
      <c r="CC134" s="238">
        <v>21257</v>
      </c>
      <c r="CD134" s="155">
        <f t="shared" si="990"/>
        <v>11</v>
      </c>
      <c r="CE134" s="227">
        <f t="shared" si="973"/>
        <v>2017</v>
      </c>
      <c r="CF134" s="228">
        <f t="shared" si="974"/>
        <v>43040</v>
      </c>
      <c r="CG134" s="229">
        <f t="shared" si="975"/>
        <v>30</v>
      </c>
      <c r="CH134" s="155">
        <f t="shared" si="976"/>
        <v>63932</v>
      </c>
      <c r="CI134" s="155">
        <f t="shared" si="977"/>
        <v>383592</v>
      </c>
      <c r="CJ134" s="155">
        <f t="shared" si="978"/>
        <v>3388396</v>
      </c>
      <c r="CK134" s="155">
        <f t="shared" si="979"/>
        <v>6747624</v>
      </c>
      <c r="CL134" s="155">
        <f t="shared" si="980"/>
        <v>7633080</v>
      </c>
      <c r="CM134" s="155">
        <f t="shared" si="981"/>
        <v>84225306</v>
      </c>
      <c r="CN134" s="155">
        <f t="shared" si="982"/>
        <v>80192750</v>
      </c>
      <c r="CO134" s="155">
        <f t="shared" si="983"/>
        <v>11059178</v>
      </c>
      <c r="CP134" s="155">
        <f t="shared" si="984"/>
        <v>0</v>
      </c>
      <c r="CQ134" s="155">
        <f t="shared" si="985"/>
        <v>182313</v>
      </c>
      <c r="CR134" s="155">
        <f t="shared" si="986"/>
        <v>26669232</v>
      </c>
      <c r="CS134" s="155">
        <f t="shared" si="987"/>
        <v>5614545</v>
      </c>
      <c r="CT134" s="155">
        <f t="shared" si="988"/>
        <v>907790</v>
      </c>
      <c r="CU134" s="155">
        <f t="shared" si="989"/>
        <v>55013116</v>
      </c>
      <c r="CV134" s="230"/>
      <c r="CW134" s="141"/>
    </row>
    <row r="135" spans="1:101" x14ac:dyDescent="0.2">
      <c r="A135" s="152" t="str">
        <f t="shared" si="972"/>
        <v>2017-18NOVEMBERRX9</v>
      </c>
      <c r="B135" s="114" t="s">
        <v>681</v>
      </c>
      <c r="C135" s="35" t="s">
        <v>777</v>
      </c>
      <c r="D135" s="153" t="str">
        <f>INDEX($CZ$106:$DA$116,MATCH($F135,Area_Code,0),2)</f>
        <v>Y55</v>
      </c>
      <c r="E135" s="153" t="str">
        <f>INDEX($CZ$100:$DB$104,MATCH($D135,Reg_Code,0),3)</f>
        <v>Midlands and East</v>
      </c>
      <c r="F135" s="134" t="s">
        <v>696</v>
      </c>
      <c r="G135" s="134" t="s">
        <v>697</v>
      </c>
      <c r="H135" s="135">
        <v>78293</v>
      </c>
      <c r="I135" s="135">
        <v>68417</v>
      </c>
      <c r="J135" s="135">
        <v>294782</v>
      </c>
      <c r="K135" s="135">
        <v>4.3086075097999998</v>
      </c>
      <c r="L135" s="135">
        <v>2</v>
      </c>
      <c r="M135" s="135">
        <v>28</v>
      </c>
      <c r="N135" s="135">
        <v>86</v>
      </c>
      <c r="O135" s="135">
        <v>58160</v>
      </c>
      <c r="P135" s="135">
        <v>5476</v>
      </c>
      <c r="Q135" s="135">
        <v>3679</v>
      </c>
      <c r="R135" s="135">
        <v>33835</v>
      </c>
      <c r="S135" s="135">
        <v>11678</v>
      </c>
      <c r="T135" s="135">
        <v>194</v>
      </c>
      <c r="U135" s="135">
        <v>2875457</v>
      </c>
      <c r="V135" s="135">
        <v>525</v>
      </c>
      <c r="W135" s="135">
        <v>941</v>
      </c>
      <c r="X135" s="135">
        <v>5057100</v>
      </c>
      <c r="Y135" s="135">
        <v>1375</v>
      </c>
      <c r="Z135" s="135">
        <v>3292</v>
      </c>
      <c r="AA135" s="135">
        <v>67148407</v>
      </c>
      <c r="AB135" s="135">
        <v>1985</v>
      </c>
      <c r="AC135" s="135">
        <v>4255</v>
      </c>
      <c r="AD135" s="135">
        <v>61059734</v>
      </c>
      <c r="AE135" s="135">
        <v>5229</v>
      </c>
      <c r="AF135" s="135">
        <v>12427</v>
      </c>
      <c r="AG135" s="135">
        <v>925760</v>
      </c>
      <c r="AH135" s="135">
        <v>4772</v>
      </c>
      <c r="AI135" s="135">
        <v>13751</v>
      </c>
      <c r="AJ135" s="135">
        <v>4593</v>
      </c>
      <c r="AK135" s="135">
        <v>1396</v>
      </c>
      <c r="AL135" s="135">
        <v>1643</v>
      </c>
      <c r="AM135" s="135">
        <v>9</v>
      </c>
      <c r="AN135" s="135">
        <v>602</v>
      </c>
      <c r="AO135" s="135">
        <v>952</v>
      </c>
      <c r="AP135" s="135">
        <v>10</v>
      </c>
      <c r="AQ135" s="135">
        <v>37356</v>
      </c>
      <c r="AR135" s="135">
        <v>726</v>
      </c>
      <c r="AS135" s="135">
        <v>15485</v>
      </c>
      <c r="AT135" s="135">
        <v>53567</v>
      </c>
      <c r="AU135" s="135">
        <v>9935</v>
      </c>
      <c r="AV135" s="135">
        <v>8167</v>
      </c>
      <c r="AW135" s="135">
        <v>6960</v>
      </c>
      <c r="AX135" s="135">
        <v>5792</v>
      </c>
      <c r="AY135" s="135">
        <v>45383</v>
      </c>
      <c r="AZ135" s="135">
        <v>38849</v>
      </c>
      <c r="BA135" s="135">
        <v>16079</v>
      </c>
      <c r="BB135" s="135">
        <v>12793</v>
      </c>
      <c r="BC135" s="135">
        <v>257</v>
      </c>
      <c r="BD135" s="135">
        <v>214</v>
      </c>
      <c r="BE135" s="135">
        <v>408</v>
      </c>
      <c r="BF135" s="135">
        <v>85739</v>
      </c>
      <c r="BG135" s="135">
        <v>210.14460783999999</v>
      </c>
      <c r="BH135" s="135">
        <v>358</v>
      </c>
      <c r="BI135" s="135">
        <v>2445</v>
      </c>
      <c r="BJ135" s="135">
        <v>82117</v>
      </c>
      <c r="BK135" s="135">
        <v>34</v>
      </c>
      <c r="BL135" s="135">
        <v>63</v>
      </c>
      <c r="BM135" s="135">
        <v>0</v>
      </c>
      <c r="BN135" s="135">
        <v>347</v>
      </c>
      <c r="BO135" s="135">
        <v>302</v>
      </c>
      <c r="BP135" s="135">
        <v>4</v>
      </c>
      <c r="BQ135" s="135">
        <v>1731</v>
      </c>
      <c r="BR135" s="135">
        <v>2539674</v>
      </c>
      <c r="BS135" s="135">
        <v>7319</v>
      </c>
      <c r="BT135" s="135">
        <v>14881</v>
      </c>
      <c r="BU135" s="135">
        <v>2934737</v>
      </c>
      <c r="BV135" s="135">
        <v>9718</v>
      </c>
      <c r="BW135" s="135">
        <v>17823</v>
      </c>
      <c r="BX135" s="135">
        <v>23920</v>
      </c>
      <c r="BY135" s="135">
        <v>5980</v>
      </c>
      <c r="BZ135" s="135">
        <v>9829</v>
      </c>
      <c r="CA135" s="135">
        <v>28787405</v>
      </c>
      <c r="CB135" s="135">
        <v>16631</v>
      </c>
      <c r="CC135" s="238">
        <v>27551</v>
      </c>
      <c r="CD135" s="155">
        <f t="shared" si="990"/>
        <v>11</v>
      </c>
      <c r="CE135" s="227">
        <f t="shared" si="973"/>
        <v>2017</v>
      </c>
      <c r="CF135" s="228">
        <f t="shared" si="974"/>
        <v>43040</v>
      </c>
      <c r="CG135" s="229">
        <f t="shared" si="975"/>
        <v>30</v>
      </c>
      <c r="CH135" s="155">
        <f t="shared" si="976"/>
        <v>136834</v>
      </c>
      <c r="CI135" s="155">
        <f t="shared" si="977"/>
        <v>1915676</v>
      </c>
      <c r="CJ135" s="155">
        <f t="shared" si="978"/>
        <v>5883862</v>
      </c>
      <c r="CK135" s="155">
        <f t="shared" si="979"/>
        <v>5152916</v>
      </c>
      <c r="CL135" s="155">
        <f t="shared" si="980"/>
        <v>12111268</v>
      </c>
      <c r="CM135" s="155">
        <f t="shared" si="981"/>
        <v>143967925</v>
      </c>
      <c r="CN135" s="155">
        <f t="shared" si="982"/>
        <v>145122506</v>
      </c>
      <c r="CO135" s="155">
        <f t="shared" si="983"/>
        <v>2667694</v>
      </c>
      <c r="CP135" s="155">
        <f t="shared" si="984"/>
        <v>146064</v>
      </c>
      <c r="CQ135" s="155">
        <f t="shared" si="985"/>
        <v>154035</v>
      </c>
      <c r="CR135" s="155">
        <f t="shared" si="986"/>
        <v>5163707</v>
      </c>
      <c r="CS135" s="155">
        <f t="shared" si="987"/>
        <v>5382546</v>
      </c>
      <c r="CT135" s="155">
        <f t="shared" si="988"/>
        <v>39316</v>
      </c>
      <c r="CU135" s="155">
        <f t="shared" si="989"/>
        <v>47690781</v>
      </c>
      <c r="CV135" s="230"/>
      <c r="CW135" s="141"/>
    </row>
    <row r="136" spans="1:101" x14ac:dyDescent="0.2">
      <c r="A136" s="152" t="str">
        <f t="shared" si="972"/>
        <v>2017-18NOVEMBERRYA</v>
      </c>
      <c r="B136" s="114" t="s">
        <v>681</v>
      </c>
      <c r="C136" s="35" t="s">
        <v>777</v>
      </c>
      <c r="D136" s="153" t="str">
        <f>INDEX($CZ$106:$DA$116,MATCH($F136,Area_Code,0),2)</f>
        <v>Y55</v>
      </c>
      <c r="E136" s="153" t="str">
        <f>INDEX($CZ$100:$DB$104,MATCH($D136,Reg_Code,0),3)</f>
        <v>Midlands and East</v>
      </c>
      <c r="F136" s="134" t="s">
        <v>698</v>
      </c>
      <c r="G136" s="134" t="s">
        <v>699</v>
      </c>
      <c r="H136" s="135">
        <v>105710</v>
      </c>
      <c r="I136" s="135">
        <v>76563</v>
      </c>
      <c r="J136" s="135">
        <v>210974</v>
      </c>
      <c r="K136" s="135">
        <v>2.7555607800000002</v>
      </c>
      <c r="L136" s="135">
        <v>1</v>
      </c>
      <c r="M136" s="135">
        <v>12</v>
      </c>
      <c r="N136" s="135">
        <v>39</v>
      </c>
      <c r="O136" s="135">
        <v>85758</v>
      </c>
      <c r="P136" s="135">
        <v>7146</v>
      </c>
      <c r="Q136" s="135">
        <v>4792</v>
      </c>
      <c r="R136" s="135">
        <v>35334</v>
      </c>
      <c r="S136" s="135">
        <v>34922</v>
      </c>
      <c r="T136" s="135">
        <v>2264</v>
      </c>
      <c r="U136" s="135">
        <v>2899841</v>
      </c>
      <c r="V136" s="135">
        <v>406</v>
      </c>
      <c r="W136" s="135">
        <v>702</v>
      </c>
      <c r="X136" s="135">
        <v>2329490</v>
      </c>
      <c r="Y136" s="135">
        <v>486</v>
      </c>
      <c r="Z136" s="135">
        <v>851</v>
      </c>
      <c r="AA136" s="135">
        <v>25297756</v>
      </c>
      <c r="AB136" s="135">
        <v>716</v>
      </c>
      <c r="AC136" s="135">
        <v>1296</v>
      </c>
      <c r="AD136" s="135">
        <v>62529640</v>
      </c>
      <c r="AE136" s="135">
        <v>1791</v>
      </c>
      <c r="AF136" s="135">
        <v>4035</v>
      </c>
      <c r="AG136" s="135">
        <v>6515979</v>
      </c>
      <c r="AH136" s="135">
        <v>2878</v>
      </c>
      <c r="AI136" s="135">
        <v>7266</v>
      </c>
      <c r="AJ136" s="135">
        <v>3027</v>
      </c>
      <c r="AK136" s="135">
        <v>0</v>
      </c>
      <c r="AL136" s="135">
        <v>24</v>
      </c>
      <c r="AM136" s="135">
        <v>0</v>
      </c>
      <c r="AN136" s="135">
        <v>198</v>
      </c>
      <c r="AO136" s="135">
        <v>2805</v>
      </c>
      <c r="AP136" s="135">
        <v>1977</v>
      </c>
      <c r="AQ136" s="135">
        <v>48676</v>
      </c>
      <c r="AR136" s="135">
        <v>3165</v>
      </c>
      <c r="AS136" s="135">
        <v>30890</v>
      </c>
      <c r="AT136" s="135">
        <v>82731</v>
      </c>
      <c r="AU136" s="135">
        <v>12856</v>
      </c>
      <c r="AV136" s="135">
        <v>9565</v>
      </c>
      <c r="AW136" s="135">
        <v>8499</v>
      </c>
      <c r="AX136" s="135">
        <v>6401</v>
      </c>
      <c r="AY136" s="135">
        <v>45259</v>
      </c>
      <c r="AZ136" s="135">
        <v>37568</v>
      </c>
      <c r="BA136" s="135">
        <v>57354</v>
      </c>
      <c r="BB136" s="135">
        <v>37037</v>
      </c>
      <c r="BC136" s="135">
        <v>5176</v>
      </c>
      <c r="BD136" s="135">
        <v>2397</v>
      </c>
      <c r="BE136" s="135">
        <v>0</v>
      </c>
      <c r="BF136" s="135">
        <v>0</v>
      </c>
      <c r="BG136" s="135">
        <v>0</v>
      </c>
      <c r="BH136" s="135">
        <v>0</v>
      </c>
      <c r="BI136" s="135">
        <v>5409</v>
      </c>
      <c r="BJ136" s="135">
        <v>372095</v>
      </c>
      <c r="BK136" s="135">
        <v>68.79182843400001</v>
      </c>
      <c r="BL136" s="135">
        <v>61</v>
      </c>
      <c r="BM136" s="135">
        <v>240</v>
      </c>
      <c r="BN136" s="135">
        <v>0</v>
      </c>
      <c r="BO136" s="135">
        <v>1448</v>
      </c>
      <c r="BP136" s="135">
        <v>0</v>
      </c>
      <c r="BQ136" s="135">
        <v>1377</v>
      </c>
      <c r="BR136" s="135">
        <v>0</v>
      </c>
      <c r="BS136" s="135">
        <v>0</v>
      </c>
      <c r="BT136" s="135">
        <v>0</v>
      </c>
      <c r="BU136" s="135">
        <v>8156271</v>
      </c>
      <c r="BV136" s="135">
        <v>5633</v>
      </c>
      <c r="BW136" s="135">
        <v>12877</v>
      </c>
      <c r="BX136" s="135">
        <v>0</v>
      </c>
      <c r="BY136" s="135">
        <v>0</v>
      </c>
      <c r="BZ136" s="135">
        <v>0</v>
      </c>
      <c r="CA136" s="135">
        <v>9796014</v>
      </c>
      <c r="CB136" s="135">
        <v>7114</v>
      </c>
      <c r="CC136" s="238">
        <v>16557</v>
      </c>
      <c r="CD136" s="155">
        <f t="shared" si="990"/>
        <v>11</v>
      </c>
      <c r="CE136" s="227">
        <f t="shared" si="973"/>
        <v>2017</v>
      </c>
      <c r="CF136" s="228">
        <f t="shared" si="974"/>
        <v>43040</v>
      </c>
      <c r="CG136" s="229">
        <f t="shared" si="975"/>
        <v>30</v>
      </c>
      <c r="CH136" s="155">
        <f t="shared" si="976"/>
        <v>76563</v>
      </c>
      <c r="CI136" s="155">
        <f t="shared" si="977"/>
        <v>918756</v>
      </c>
      <c r="CJ136" s="155">
        <f t="shared" si="978"/>
        <v>2985957</v>
      </c>
      <c r="CK136" s="155">
        <f t="shared" si="979"/>
        <v>5016492</v>
      </c>
      <c r="CL136" s="155">
        <f t="shared" si="980"/>
        <v>4077992</v>
      </c>
      <c r="CM136" s="155">
        <f t="shared" si="981"/>
        <v>45792864</v>
      </c>
      <c r="CN136" s="155">
        <f t="shared" si="982"/>
        <v>140910270</v>
      </c>
      <c r="CO136" s="155">
        <f t="shared" si="983"/>
        <v>16450224</v>
      </c>
      <c r="CP136" s="155">
        <f t="shared" si="984"/>
        <v>0</v>
      </c>
      <c r="CQ136" s="155">
        <f t="shared" si="985"/>
        <v>329949</v>
      </c>
      <c r="CR136" s="155">
        <f t="shared" si="986"/>
        <v>0</v>
      </c>
      <c r="CS136" s="155">
        <f t="shared" si="987"/>
        <v>18645896</v>
      </c>
      <c r="CT136" s="155">
        <f t="shared" si="988"/>
        <v>0</v>
      </c>
      <c r="CU136" s="155">
        <f t="shared" si="989"/>
        <v>22798989</v>
      </c>
      <c r="CV136" s="230"/>
      <c r="CW136" s="141"/>
    </row>
    <row r="137" spans="1:101" x14ac:dyDescent="0.2">
      <c r="A137" s="152" t="str">
        <f t="shared" si="972"/>
        <v>2017-18NOVEMBERRYC</v>
      </c>
      <c r="B137" s="114" t="s">
        <v>681</v>
      </c>
      <c r="C137" s="35" t="s">
        <v>777</v>
      </c>
      <c r="D137" s="153" t="str">
        <f>INDEX($CZ$106:$DA$116,MATCH($F137,Area_Code,0),2)</f>
        <v>Y55</v>
      </c>
      <c r="E137" s="153" t="str">
        <f>INDEX($CZ$100:$DB$104,MATCH($D137,Reg_Code,0),3)</f>
        <v>Midlands and East</v>
      </c>
      <c r="F137" s="134" t="s">
        <v>700</v>
      </c>
      <c r="G137" s="134" t="s">
        <v>701</v>
      </c>
      <c r="H137" s="135">
        <v>103869</v>
      </c>
      <c r="I137" s="135">
        <v>67417</v>
      </c>
      <c r="J137" s="135">
        <v>587093</v>
      </c>
      <c r="K137" s="135">
        <v>8</v>
      </c>
      <c r="L137" s="135">
        <v>1</v>
      </c>
      <c r="M137" s="135">
        <v>52</v>
      </c>
      <c r="N137" s="135">
        <v>108</v>
      </c>
      <c r="O137" s="135">
        <v>69988</v>
      </c>
      <c r="P137" s="135">
        <v>6109</v>
      </c>
      <c r="Q137" s="135">
        <v>4081</v>
      </c>
      <c r="R137" s="135">
        <v>36475</v>
      </c>
      <c r="S137" s="135">
        <v>13178</v>
      </c>
      <c r="T137" s="135">
        <v>5394</v>
      </c>
      <c r="U137" s="135">
        <v>3180385</v>
      </c>
      <c r="V137" s="135">
        <v>520.60648200000003</v>
      </c>
      <c r="W137" s="135">
        <v>947</v>
      </c>
      <c r="X137" s="135">
        <v>3553286</v>
      </c>
      <c r="Y137" s="135">
        <v>871.33055400000001</v>
      </c>
      <c r="Z137" s="135">
        <v>1576</v>
      </c>
      <c r="AA137" s="135">
        <v>53511145</v>
      </c>
      <c r="AB137" s="135">
        <v>1468.2309399999999</v>
      </c>
      <c r="AC137" s="135">
        <v>2949</v>
      </c>
      <c r="AD137" s="135">
        <v>57544714</v>
      </c>
      <c r="AE137" s="135">
        <v>4370.7059099999997</v>
      </c>
      <c r="AF137" s="135">
        <v>10800</v>
      </c>
      <c r="AG137" s="135">
        <v>31104137</v>
      </c>
      <c r="AH137" s="135">
        <v>5767.5017600000001</v>
      </c>
      <c r="AI137" s="135">
        <v>13976</v>
      </c>
      <c r="AJ137" s="135">
        <v>5400</v>
      </c>
      <c r="AK137" s="135">
        <v>67</v>
      </c>
      <c r="AL137" s="135">
        <v>3039</v>
      </c>
      <c r="AM137" s="135">
        <v>273</v>
      </c>
      <c r="AN137" s="135">
        <v>54</v>
      </c>
      <c r="AO137" s="135">
        <v>2240</v>
      </c>
      <c r="AP137" s="135">
        <v>5055</v>
      </c>
      <c r="AQ137" s="135">
        <v>40329</v>
      </c>
      <c r="AR137" s="135">
        <v>3327</v>
      </c>
      <c r="AS137" s="135">
        <v>20932</v>
      </c>
      <c r="AT137" s="135">
        <v>64588</v>
      </c>
      <c r="AU137" s="135">
        <v>13894</v>
      </c>
      <c r="AV137" s="135">
        <v>10098</v>
      </c>
      <c r="AW137" s="135">
        <v>4279</v>
      </c>
      <c r="AX137" s="135">
        <v>4274</v>
      </c>
      <c r="AY137" s="135">
        <v>56705</v>
      </c>
      <c r="AZ137" s="135">
        <v>41851</v>
      </c>
      <c r="BA137" s="135">
        <v>24878</v>
      </c>
      <c r="BB137" s="135">
        <v>14251</v>
      </c>
      <c r="BC137" s="135">
        <v>10723</v>
      </c>
      <c r="BD137" s="135">
        <v>5739</v>
      </c>
      <c r="BE137" s="135">
        <v>429</v>
      </c>
      <c r="BF137" s="135">
        <v>132711</v>
      </c>
      <c r="BG137" s="135">
        <v>309</v>
      </c>
      <c r="BH137" s="135">
        <v>528</v>
      </c>
      <c r="BI137" s="135">
        <v>5439</v>
      </c>
      <c r="BJ137" s="135">
        <v>213079</v>
      </c>
      <c r="BK137" s="135">
        <v>39</v>
      </c>
      <c r="BL137" s="135">
        <v>72</v>
      </c>
      <c r="BM137" s="135">
        <v>47</v>
      </c>
      <c r="BN137" s="135">
        <v>1183</v>
      </c>
      <c r="BO137" s="135">
        <v>923</v>
      </c>
      <c r="BP137" s="135">
        <v>94</v>
      </c>
      <c r="BQ137" s="135">
        <v>1185</v>
      </c>
      <c r="BR137" s="135">
        <v>10994571</v>
      </c>
      <c r="BS137" s="135">
        <v>9293.8047299999998</v>
      </c>
      <c r="BT137" s="135">
        <v>21472</v>
      </c>
      <c r="BU137" s="135">
        <v>10882871</v>
      </c>
      <c r="BV137" s="135">
        <v>11790.7595</v>
      </c>
      <c r="BW137" s="135">
        <v>26136</v>
      </c>
      <c r="BX137" s="135">
        <v>1437232</v>
      </c>
      <c r="BY137" s="135">
        <v>15289.7021</v>
      </c>
      <c r="BZ137" s="135">
        <v>29163</v>
      </c>
      <c r="CA137" s="135">
        <v>19198729</v>
      </c>
      <c r="CB137" s="135">
        <v>16201.4591</v>
      </c>
      <c r="CC137" s="238">
        <v>35085</v>
      </c>
      <c r="CD137" s="155">
        <f t="shared" si="990"/>
        <v>11</v>
      </c>
      <c r="CE137" s="227">
        <f t="shared" si="973"/>
        <v>2017</v>
      </c>
      <c r="CF137" s="228">
        <f t="shared" si="974"/>
        <v>43040</v>
      </c>
      <c r="CG137" s="229">
        <f t="shared" si="975"/>
        <v>30</v>
      </c>
      <c r="CH137" s="155">
        <f t="shared" si="976"/>
        <v>67417</v>
      </c>
      <c r="CI137" s="155">
        <f t="shared" si="977"/>
        <v>3505684</v>
      </c>
      <c r="CJ137" s="155">
        <f t="shared" si="978"/>
        <v>7281036</v>
      </c>
      <c r="CK137" s="155">
        <f t="shared" si="979"/>
        <v>5785223</v>
      </c>
      <c r="CL137" s="155">
        <f t="shared" si="980"/>
        <v>6431656</v>
      </c>
      <c r="CM137" s="155">
        <f t="shared" si="981"/>
        <v>107564775</v>
      </c>
      <c r="CN137" s="155">
        <f t="shared" si="982"/>
        <v>142322400</v>
      </c>
      <c r="CO137" s="155">
        <f t="shared" si="983"/>
        <v>75386544</v>
      </c>
      <c r="CP137" s="155">
        <f t="shared" si="984"/>
        <v>226512</v>
      </c>
      <c r="CQ137" s="155">
        <f t="shared" si="985"/>
        <v>391608</v>
      </c>
      <c r="CR137" s="155">
        <f t="shared" si="986"/>
        <v>25401376</v>
      </c>
      <c r="CS137" s="155">
        <f t="shared" si="987"/>
        <v>24123528</v>
      </c>
      <c r="CT137" s="155">
        <f t="shared" si="988"/>
        <v>2741322</v>
      </c>
      <c r="CU137" s="155">
        <f t="shared" si="989"/>
        <v>41575725</v>
      </c>
      <c r="CV137" s="230"/>
      <c r="CW137" s="141"/>
    </row>
    <row r="138" spans="1:101" x14ac:dyDescent="0.2">
      <c r="A138" s="152" t="str">
        <f t="shared" si="972"/>
        <v>2017-18NOVEMBERRYD</v>
      </c>
      <c r="B138" s="114" t="s">
        <v>681</v>
      </c>
      <c r="C138" s="35" t="s">
        <v>777</v>
      </c>
      <c r="D138" s="153" t="str">
        <f>INDEX($CZ$106:$DA$116,MATCH($F138,Area_Code,0),2)</f>
        <v>Y58</v>
      </c>
      <c r="E138" s="153" t="str">
        <f>INDEX($CZ$100:$DB$104,MATCH($D138,Reg_Code,0),3)</f>
        <v>South East</v>
      </c>
      <c r="F138" s="134" t="s">
        <v>702</v>
      </c>
      <c r="G138" s="134" t="s">
        <v>703</v>
      </c>
      <c r="H138" s="135">
        <v>0</v>
      </c>
      <c r="I138" s="135">
        <v>0</v>
      </c>
      <c r="J138" s="135">
        <v>0</v>
      </c>
      <c r="K138" s="135">
        <v>0</v>
      </c>
      <c r="L138" s="135">
        <v>0</v>
      </c>
      <c r="M138" s="135">
        <v>0</v>
      </c>
      <c r="N138" s="135">
        <v>0</v>
      </c>
      <c r="O138" s="135">
        <v>0</v>
      </c>
      <c r="P138" s="135">
        <v>0</v>
      </c>
      <c r="Q138" s="135">
        <v>0</v>
      </c>
      <c r="R138" s="135">
        <v>0</v>
      </c>
      <c r="S138" s="135">
        <v>0</v>
      </c>
      <c r="T138" s="135">
        <v>0</v>
      </c>
      <c r="U138" s="135">
        <v>0</v>
      </c>
      <c r="V138" s="135">
        <v>0</v>
      </c>
      <c r="W138" s="135">
        <v>0</v>
      </c>
      <c r="X138" s="135">
        <v>0</v>
      </c>
      <c r="Y138" s="135">
        <v>0</v>
      </c>
      <c r="Z138" s="135">
        <v>0</v>
      </c>
      <c r="AA138" s="135">
        <v>0</v>
      </c>
      <c r="AB138" s="135">
        <v>0</v>
      </c>
      <c r="AC138" s="135">
        <v>0</v>
      </c>
      <c r="AD138" s="135">
        <v>0</v>
      </c>
      <c r="AE138" s="135">
        <v>0</v>
      </c>
      <c r="AF138" s="135">
        <v>0</v>
      </c>
      <c r="AG138" s="135">
        <v>0</v>
      </c>
      <c r="AH138" s="135">
        <v>0</v>
      </c>
      <c r="AI138" s="135">
        <v>0</v>
      </c>
      <c r="AJ138" s="135">
        <v>0</v>
      </c>
      <c r="AK138" s="135">
        <v>0</v>
      </c>
      <c r="AL138" s="135">
        <v>0</v>
      </c>
      <c r="AM138" s="135">
        <v>0</v>
      </c>
      <c r="AN138" s="135">
        <v>0</v>
      </c>
      <c r="AO138" s="135">
        <v>0</v>
      </c>
      <c r="AP138" s="135">
        <v>0</v>
      </c>
      <c r="AQ138" s="135">
        <v>0</v>
      </c>
      <c r="AR138" s="135">
        <v>0</v>
      </c>
      <c r="AS138" s="135">
        <v>0</v>
      </c>
      <c r="AT138" s="135">
        <v>0</v>
      </c>
      <c r="AU138" s="135">
        <v>0</v>
      </c>
      <c r="AV138" s="135">
        <v>0</v>
      </c>
      <c r="AW138" s="135">
        <v>0</v>
      </c>
      <c r="AX138" s="135">
        <v>0</v>
      </c>
      <c r="AY138" s="135">
        <v>0</v>
      </c>
      <c r="AZ138" s="135">
        <v>0</v>
      </c>
      <c r="BA138" s="135">
        <v>0</v>
      </c>
      <c r="BB138" s="135">
        <v>0</v>
      </c>
      <c r="BC138" s="135">
        <v>0</v>
      </c>
      <c r="BD138" s="135">
        <v>0</v>
      </c>
      <c r="BE138" s="135">
        <v>0</v>
      </c>
      <c r="BF138" s="135">
        <v>0</v>
      </c>
      <c r="BG138" s="135">
        <v>0</v>
      </c>
      <c r="BH138" s="135">
        <v>0</v>
      </c>
      <c r="BI138" s="135">
        <v>0</v>
      </c>
      <c r="BJ138" s="135">
        <v>0</v>
      </c>
      <c r="BK138" s="135">
        <v>0</v>
      </c>
      <c r="BL138" s="135">
        <v>0</v>
      </c>
      <c r="BM138" s="135">
        <v>0</v>
      </c>
      <c r="BN138" s="135">
        <v>0</v>
      </c>
      <c r="BO138" s="135">
        <v>0</v>
      </c>
      <c r="BP138" s="135">
        <v>0</v>
      </c>
      <c r="BQ138" s="135">
        <v>0</v>
      </c>
      <c r="BR138" s="135">
        <v>0</v>
      </c>
      <c r="BS138" s="135">
        <v>0</v>
      </c>
      <c r="BT138" s="135">
        <v>0</v>
      </c>
      <c r="BU138" s="135">
        <v>0</v>
      </c>
      <c r="BV138" s="135">
        <v>0</v>
      </c>
      <c r="BW138" s="135">
        <v>0</v>
      </c>
      <c r="BX138" s="135">
        <v>0</v>
      </c>
      <c r="BY138" s="135">
        <v>0</v>
      </c>
      <c r="BZ138" s="135">
        <v>0</v>
      </c>
      <c r="CA138" s="135">
        <v>0</v>
      </c>
      <c r="CB138" s="135">
        <v>0</v>
      </c>
      <c r="CC138" s="238">
        <v>0</v>
      </c>
      <c r="CD138" s="155">
        <f t="shared" si="990"/>
        <v>11</v>
      </c>
      <c r="CE138" s="227">
        <f t="shared" si="973"/>
        <v>2017</v>
      </c>
      <c r="CF138" s="228">
        <f t="shared" si="974"/>
        <v>43040</v>
      </c>
      <c r="CG138" s="229">
        <f t="shared" si="975"/>
        <v>30</v>
      </c>
      <c r="CH138" s="155">
        <f t="shared" si="976"/>
        <v>0</v>
      </c>
      <c r="CI138" s="155">
        <f t="shared" si="977"/>
        <v>0</v>
      </c>
      <c r="CJ138" s="155">
        <f t="shared" si="978"/>
        <v>0</v>
      </c>
      <c r="CK138" s="155">
        <f t="shared" si="979"/>
        <v>0</v>
      </c>
      <c r="CL138" s="155">
        <f t="shared" si="980"/>
        <v>0</v>
      </c>
      <c r="CM138" s="155">
        <f t="shared" si="981"/>
        <v>0</v>
      </c>
      <c r="CN138" s="155">
        <f t="shared" si="982"/>
        <v>0</v>
      </c>
      <c r="CO138" s="155">
        <f t="shared" si="983"/>
        <v>0</v>
      </c>
      <c r="CP138" s="155">
        <f t="shared" si="984"/>
        <v>0</v>
      </c>
      <c r="CQ138" s="155">
        <f t="shared" si="985"/>
        <v>0</v>
      </c>
      <c r="CR138" s="155">
        <f t="shared" si="986"/>
        <v>0</v>
      </c>
      <c r="CS138" s="155">
        <f t="shared" si="987"/>
        <v>0</v>
      </c>
      <c r="CT138" s="155">
        <f t="shared" si="988"/>
        <v>0</v>
      </c>
      <c r="CU138" s="155">
        <f t="shared" si="989"/>
        <v>0</v>
      </c>
      <c r="CV138" s="230"/>
      <c r="CW138" s="141"/>
    </row>
    <row r="139" spans="1:101" x14ac:dyDescent="0.2">
      <c r="A139" s="152" t="str">
        <f t="shared" si="972"/>
        <v>2017-18NOVEMBERRYE</v>
      </c>
      <c r="B139" s="114" t="s">
        <v>681</v>
      </c>
      <c r="C139" s="35" t="s">
        <v>777</v>
      </c>
      <c r="D139" s="153" t="str">
        <f>INDEX($CZ$106:$DA$116,MATCH($F139,Area_Code,0),2)</f>
        <v>Y58</v>
      </c>
      <c r="E139" s="153" t="str">
        <f>INDEX($CZ$100:$DB$104,MATCH($D139,Reg_Code,0),3)</f>
        <v>South East</v>
      </c>
      <c r="F139" s="134" t="s">
        <v>704</v>
      </c>
      <c r="G139" s="134" t="s">
        <v>705</v>
      </c>
      <c r="H139" s="135">
        <v>56338</v>
      </c>
      <c r="I139" s="135">
        <v>39583</v>
      </c>
      <c r="J139" s="135">
        <v>319784</v>
      </c>
      <c r="K139" s="135">
        <v>8.0788217164000002</v>
      </c>
      <c r="L139" s="135">
        <v>3</v>
      </c>
      <c r="M139" s="135">
        <v>40</v>
      </c>
      <c r="N139" s="135">
        <v>97</v>
      </c>
      <c r="O139" s="135">
        <v>46012</v>
      </c>
      <c r="P139" s="135">
        <v>3350</v>
      </c>
      <c r="Q139" s="135">
        <v>2185</v>
      </c>
      <c r="R139" s="135">
        <v>18763</v>
      </c>
      <c r="S139" s="135">
        <v>15625</v>
      </c>
      <c r="T139" s="135">
        <v>2006</v>
      </c>
      <c r="U139" s="135">
        <v>1462526</v>
      </c>
      <c r="V139" s="135">
        <v>437</v>
      </c>
      <c r="W139" s="135">
        <v>781</v>
      </c>
      <c r="X139" s="135">
        <v>1635969</v>
      </c>
      <c r="Y139" s="135">
        <v>749</v>
      </c>
      <c r="Z139" s="135">
        <v>1409</v>
      </c>
      <c r="AA139" s="135">
        <v>16519599</v>
      </c>
      <c r="AB139" s="135">
        <v>880</v>
      </c>
      <c r="AC139" s="135">
        <v>1709</v>
      </c>
      <c r="AD139" s="135">
        <v>45065438</v>
      </c>
      <c r="AE139" s="135">
        <v>2884</v>
      </c>
      <c r="AF139" s="135">
        <v>6607</v>
      </c>
      <c r="AG139" s="135">
        <v>9695388</v>
      </c>
      <c r="AH139" s="135">
        <v>4833</v>
      </c>
      <c r="AI139" s="135">
        <v>10446</v>
      </c>
      <c r="AJ139" s="135">
        <v>2777</v>
      </c>
      <c r="AK139" s="135">
        <v>10</v>
      </c>
      <c r="AL139" s="135">
        <v>71</v>
      </c>
      <c r="AM139" s="135">
        <v>305</v>
      </c>
      <c r="AN139" s="135">
        <v>253</v>
      </c>
      <c r="AO139" s="135">
        <v>2443</v>
      </c>
      <c r="AP139" s="135">
        <v>0</v>
      </c>
      <c r="AQ139" s="135">
        <v>25327</v>
      </c>
      <c r="AR139" s="135">
        <v>2976</v>
      </c>
      <c r="AS139" s="135">
        <v>14932</v>
      </c>
      <c r="AT139" s="135">
        <v>43235</v>
      </c>
      <c r="AU139" s="135">
        <v>6551</v>
      </c>
      <c r="AV139" s="135">
        <v>5207</v>
      </c>
      <c r="AW139" s="135">
        <v>4315</v>
      </c>
      <c r="AX139" s="135">
        <v>3475</v>
      </c>
      <c r="AY139" s="135">
        <v>27683</v>
      </c>
      <c r="AZ139" s="135">
        <v>23067</v>
      </c>
      <c r="BA139" s="135">
        <v>22853</v>
      </c>
      <c r="BB139" s="135">
        <v>18090</v>
      </c>
      <c r="BC139" s="135">
        <v>3149</v>
      </c>
      <c r="BD139" s="135">
        <v>2276</v>
      </c>
      <c r="BE139" s="135">
        <v>197</v>
      </c>
      <c r="BF139" s="135">
        <v>64232</v>
      </c>
      <c r="BG139" s="135">
        <v>326</v>
      </c>
      <c r="BH139" s="135">
        <v>560</v>
      </c>
      <c r="BI139" s="135">
        <v>2602</v>
      </c>
      <c r="BJ139" s="135">
        <v>108855</v>
      </c>
      <c r="BK139" s="135">
        <v>42</v>
      </c>
      <c r="BL139" s="135">
        <v>85</v>
      </c>
      <c r="BM139" s="135">
        <v>1</v>
      </c>
      <c r="BN139" s="135">
        <v>1767</v>
      </c>
      <c r="BO139" s="135">
        <v>1374</v>
      </c>
      <c r="BP139" s="135">
        <v>0</v>
      </c>
      <c r="BQ139" s="135">
        <v>367</v>
      </c>
      <c r="BR139" s="135">
        <v>5552654</v>
      </c>
      <c r="BS139" s="135">
        <v>3142</v>
      </c>
      <c r="BT139" s="135">
        <v>5450</v>
      </c>
      <c r="BU139" s="135">
        <v>7208164</v>
      </c>
      <c r="BV139" s="135">
        <v>5246</v>
      </c>
      <c r="BW139" s="135">
        <v>9568</v>
      </c>
      <c r="BX139" s="135">
        <v>0</v>
      </c>
      <c r="BY139" s="135">
        <v>0</v>
      </c>
      <c r="BZ139" s="135">
        <v>0</v>
      </c>
      <c r="CA139" s="135">
        <v>2679635</v>
      </c>
      <c r="CB139" s="135">
        <v>7301</v>
      </c>
      <c r="CC139" s="238">
        <v>15579</v>
      </c>
      <c r="CD139" s="155">
        <f t="shared" si="990"/>
        <v>11</v>
      </c>
      <c r="CE139" s="227">
        <f t="shared" si="973"/>
        <v>2017</v>
      </c>
      <c r="CF139" s="228">
        <f t="shared" si="974"/>
        <v>43040</v>
      </c>
      <c r="CG139" s="229">
        <f t="shared" si="975"/>
        <v>30</v>
      </c>
      <c r="CH139" s="155">
        <f t="shared" si="976"/>
        <v>118749</v>
      </c>
      <c r="CI139" s="155">
        <f t="shared" si="977"/>
        <v>1583320</v>
      </c>
      <c r="CJ139" s="155">
        <f t="shared" si="978"/>
        <v>3839551</v>
      </c>
      <c r="CK139" s="155">
        <f t="shared" si="979"/>
        <v>2616350</v>
      </c>
      <c r="CL139" s="155">
        <f t="shared" si="980"/>
        <v>3078665</v>
      </c>
      <c r="CM139" s="155">
        <f t="shared" si="981"/>
        <v>32065967</v>
      </c>
      <c r="CN139" s="155">
        <f t="shared" si="982"/>
        <v>103234375</v>
      </c>
      <c r="CO139" s="155">
        <f t="shared" si="983"/>
        <v>20954676</v>
      </c>
      <c r="CP139" s="155">
        <f t="shared" si="984"/>
        <v>110320</v>
      </c>
      <c r="CQ139" s="155">
        <f t="shared" si="985"/>
        <v>221170</v>
      </c>
      <c r="CR139" s="155">
        <f t="shared" si="986"/>
        <v>9630150</v>
      </c>
      <c r="CS139" s="155">
        <f t="shared" si="987"/>
        <v>13146432</v>
      </c>
      <c r="CT139" s="155">
        <f t="shared" si="988"/>
        <v>0</v>
      </c>
      <c r="CU139" s="155">
        <f t="shared" si="989"/>
        <v>5717493</v>
      </c>
      <c r="CV139" s="230"/>
      <c r="CW139" s="141"/>
    </row>
    <row r="140" spans="1:101" x14ac:dyDescent="0.2">
      <c r="A140" s="152" t="str">
        <f t="shared" si="972"/>
        <v>2017-18NOVEMBERRYF</v>
      </c>
      <c r="B140" s="114" t="s">
        <v>681</v>
      </c>
      <c r="C140" s="35" t="s">
        <v>777</v>
      </c>
      <c r="D140" s="153" t="str">
        <f>INDEX($CZ$106:$DA$116,MATCH($F140,Area_Code,0),2)</f>
        <v>Y59</v>
      </c>
      <c r="E140" s="153" t="str">
        <f>INDEX($CZ$100:$DB$104,MATCH($D140,Reg_Code,0),3)</f>
        <v>South West</v>
      </c>
      <c r="F140" s="134" t="s">
        <v>706</v>
      </c>
      <c r="G140" s="134" t="s">
        <v>707</v>
      </c>
      <c r="H140" s="135">
        <v>26687</v>
      </c>
      <c r="I140" s="135">
        <v>19061</v>
      </c>
      <c r="J140" s="135">
        <v>147196</v>
      </c>
      <c r="K140" s="135">
        <v>8</v>
      </c>
      <c r="L140" s="135">
        <v>2</v>
      </c>
      <c r="M140" s="135">
        <v>38</v>
      </c>
      <c r="N140" s="135">
        <v>84</v>
      </c>
      <c r="O140" s="135">
        <v>19214</v>
      </c>
      <c r="P140" s="135">
        <v>1310</v>
      </c>
      <c r="Q140" s="135">
        <v>824</v>
      </c>
      <c r="R140" s="135">
        <v>9408</v>
      </c>
      <c r="S140" s="135">
        <v>5335</v>
      </c>
      <c r="T140" s="135">
        <v>465</v>
      </c>
      <c r="U140" s="135">
        <v>821463</v>
      </c>
      <c r="V140" s="135">
        <v>627</v>
      </c>
      <c r="W140" s="135">
        <v>1097</v>
      </c>
      <c r="X140" s="135">
        <v>720998</v>
      </c>
      <c r="Y140" s="135">
        <v>875</v>
      </c>
      <c r="Z140" s="135">
        <v>1567</v>
      </c>
      <c r="AA140" s="135">
        <v>16394915</v>
      </c>
      <c r="AB140" s="135">
        <v>1743</v>
      </c>
      <c r="AC140" s="135">
        <v>3712</v>
      </c>
      <c r="AD140" s="135">
        <v>19832729</v>
      </c>
      <c r="AE140" s="135">
        <v>3717</v>
      </c>
      <c r="AF140" s="135">
        <v>8608</v>
      </c>
      <c r="AG140" s="135">
        <v>2811695</v>
      </c>
      <c r="AH140" s="135">
        <v>6047</v>
      </c>
      <c r="AI140" s="135">
        <v>14119</v>
      </c>
      <c r="AJ140" s="135">
        <v>905</v>
      </c>
      <c r="AK140" s="135">
        <v>122</v>
      </c>
      <c r="AL140" s="135">
        <v>367</v>
      </c>
      <c r="AM140" s="135">
        <v>802</v>
      </c>
      <c r="AN140" s="135">
        <v>116</v>
      </c>
      <c r="AO140" s="135">
        <v>300</v>
      </c>
      <c r="AP140" s="135">
        <v>46</v>
      </c>
      <c r="AQ140" s="135">
        <v>10226</v>
      </c>
      <c r="AR140" s="135">
        <v>777</v>
      </c>
      <c r="AS140" s="135">
        <v>7306</v>
      </c>
      <c r="AT140" s="135">
        <v>18309</v>
      </c>
      <c r="AU140" s="135">
        <v>2596</v>
      </c>
      <c r="AV140" s="135">
        <v>2085</v>
      </c>
      <c r="AW140" s="135">
        <v>1629</v>
      </c>
      <c r="AX140" s="135">
        <v>1330</v>
      </c>
      <c r="AY140" s="135">
        <v>12661</v>
      </c>
      <c r="AZ140" s="135">
        <v>10624</v>
      </c>
      <c r="BA140" s="135">
        <v>7668</v>
      </c>
      <c r="BB140" s="135">
        <v>5925</v>
      </c>
      <c r="BC140" s="135">
        <v>871</v>
      </c>
      <c r="BD140" s="135">
        <v>510</v>
      </c>
      <c r="BE140" s="135">
        <v>0</v>
      </c>
      <c r="BF140" s="135">
        <v>0</v>
      </c>
      <c r="BG140" s="135">
        <v>0</v>
      </c>
      <c r="BH140" s="135">
        <v>0</v>
      </c>
      <c r="BI140" s="135">
        <v>0</v>
      </c>
      <c r="BJ140" s="135">
        <v>0</v>
      </c>
      <c r="BK140" s="135">
        <v>0</v>
      </c>
      <c r="BL140" s="135">
        <v>0</v>
      </c>
      <c r="BM140" s="135">
        <v>0</v>
      </c>
      <c r="BN140" s="135">
        <v>318</v>
      </c>
      <c r="BO140" s="135">
        <v>329</v>
      </c>
      <c r="BP140" s="135">
        <v>7</v>
      </c>
      <c r="BQ140" s="135">
        <v>255</v>
      </c>
      <c r="BR140" s="135">
        <v>1928799</v>
      </c>
      <c r="BS140" s="135">
        <v>6065</v>
      </c>
      <c r="BT140" s="135">
        <v>14453</v>
      </c>
      <c r="BU140" s="135">
        <v>2598030</v>
      </c>
      <c r="BV140" s="135">
        <v>7897</v>
      </c>
      <c r="BW140" s="135">
        <v>17144</v>
      </c>
      <c r="BX140" s="135">
        <v>40454</v>
      </c>
      <c r="BY140" s="135">
        <v>5779</v>
      </c>
      <c r="BZ140" s="135">
        <v>14358</v>
      </c>
      <c r="CA140" s="135">
        <v>2377466</v>
      </c>
      <c r="CB140" s="135">
        <v>9323</v>
      </c>
      <c r="CC140" s="238">
        <v>21563</v>
      </c>
      <c r="CD140" s="155">
        <f t="shared" si="990"/>
        <v>11</v>
      </c>
      <c r="CE140" s="227">
        <f t="shared" si="973"/>
        <v>2017</v>
      </c>
      <c r="CF140" s="228">
        <f t="shared" si="974"/>
        <v>43040</v>
      </c>
      <c r="CG140" s="229">
        <f t="shared" si="975"/>
        <v>30</v>
      </c>
      <c r="CH140" s="155">
        <f t="shared" si="976"/>
        <v>38122</v>
      </c>
      <c r="CI140" s="155">
        <f t="shared" si="977"/>
        <v>724318</v>
      </c>
      <c r="CJ140" s="155">
        <f t="shared" si="978"/>
        <v>1601124</v>
      </c>
      <c r="CK140" s="155">
        <f t="shared" si="979"/>
        <v>1437070</v>
      </c>
      <c r="CL140" s="155">
        <f t="shared" si="980"/>
        <v>1291208</v>
      </c>
      <c r="CM140" s="155">
        <f t="shared" si="981"/>
        <v>34922496</v>
      </c>
      <c r="CN140" s="155">
        <f t="shared" si="982"/>
        <v>45923680</v>
      </c>
      <c r="CO140" s="155">
        <f t="shared" si="983"/>
        <v>6565335</v>
      </c>
      <c r="CP140" s="155">
        <f t="shared" si="984"/>
        <v>0</v>
      </c>
      <c r="CQ140" s="155">
        <f t="shared" si="985"/>
        <v>0</v>
      </c>
      <c r="CR140" s="155">
        <f t="shared" si="986"/>
        <v>4596054</v>
      </c>
      <c r="CS140" s="155">
        <f t="shared" si="987"/>
        <v>5640376</v>
      </c>
      <c r="CT140" s="155">
        <f t="shared" si="988"/>
        <v>100506</v>
      </c>
      <c r="CU140" s="155">
        <f t="shared" si="989"/>
        <v>5498565</v>
      </c>
      <c r="CV140" s="230"/>
      <c r="CW140" s="141"/>
    </row>
    <row r="141" spans="1:101" x14ac:dyDescent="0.2">
      <c r="A141" s="152" t="str">
        <f t="shared" si="972"/>
        <v>2017-18DECEMBERR1F</v>
      </c>
      <c r="B141" s="114" t="s">
        <v>681</v>
      </c>
      <c r="C141" s="35" t="s">
        <v>782</v>
      </c>
      <c r="D141" s="153" t="str">
        <f>INDEX($CZ$106:$DA$116,MATCH($F141,Area_Code,0),2)</f>
        <v>Y58</v>
      </c>
      <c r="E141" s="153" t="str">
        <f>INDEX($CZ$100:$DB$104,MATCH($D141,Reg_Code,0),3)</f>
        <v>South East</v>
      </c>
      <c r="F141" s="134" t="s">
        <v>683</v>
      </c>
      <c r="G141" s="134" t="s">
        <v>684</v>
      </c>
      <c r="H141" s="135">
        <v>0</v>
      </c>
      <c r="I141" s="135">
        <v>0</v>
      </c>
      <c r="J141" s="135">
        <v>0</v>
      </c>
      <c r="K141" s="135">
        <v>0</v>
      </c>
      <c r="L141" s="135">
        <v>0</v>
      </c>
      <c r="M141" s="135">
        <v>0</v>
      </c>
      <c r="N141" s="135">
        <v>0</v>
      </c>
      <c r="O141" s="135">
        <v>0</v>
      </c>
      <c r="P141" s="135">
        <v>0</v>
      </c>
      <c r="Q141" s="135">
        <v>0</v>
      </c>
      <c r="R141" s="135">
        <v>0</v>
      </c>
      <c r="S141" s="135">
        <v>0</v>
      </c>
      <c r="T141" s="135">
        <v>0</v>
      </c>
      <c r="U141" s="135">
        <v>0</v>
      </c>
      <c r="V141" s="135">
        <v>0</v>
      </c>
      <c r="W141" s="135">
        <v>0</v>
      </c>
      <c r="X141" s="135">
        <v>0</v>
      </c>
      <c r="Y141" s="135">
        <v>0</v>
      </c>
      <c r="Z141" s="135">
        <v>0</v>
      </c>
      <c r="AA141" s="135">
        <v>0</v>
      </c>
      <c r="AB141" s="135">
        <v>0</v>
      </c>
      <c r="AC141" s="135">
        <v>0</v>
      </c>
      <c r="AD141" s="135">
        <v>0</v>
      </c>
      <c r="AE141" s="135">
        <v>0</v>
      </c>
      <c r="AF141" s="135">
        <v>0</v>
      </c>
      <c r="AG141" s="135">
        <v>0</v>
      </c>
      <c r="AH141" s="135">
        <v>0</v>
      </c>
      <c r="AI141" s="135">
        <v>0</v>
      </c>
      <c r="AJ141" s="135">
        <v>0</v>
      </c>
      <c r="AK141" s="135">
        <v>0</v>
      </c>
      <c r="AL141" s="135">
        <v>0</v>
      </c>
      <c r="AM141" s="135">
        <v>0</v>
      </c>
      <c r="AN141" s="135">
        <v>0</v>
      </c>
      <c r="AO141" s="135">
        <v>0</v>
      </c>
      <c r="AP141" s="135">
        <v>0</v>
      </c>
      <c r="AQ141" s="135">
        <v>0</v>
      </c>
      <c r="AR141" s="135">
        <v>0</v>
      </c>
      <c r="AS141" s="135">
        <v>0</v>
      </c>
      <c r="AT141" s="135">
        <v>0</v>
      </c>
      <c r="AU141" s="135">
        <v>0</v>
      </c>
      <c r="AV141" s="135">
        <v>0</v>
      </c>
      <c r="AW141" s="135">
        <v>0</v>
      </c>
      <c r="AX141" s="135">
        <v>0</v>
      </c>
      <c r="AY141" s="135">
        <v>0</v>
      </c>
      <c r="AZ141" s="135">
        <v>0</v>
      </c>
      <c r="BA141" s="135">
        <v>0</v>
      </c>
      <c r="BB141" s="135">
        <v>0</v>
      </c>
      <c r="BC141" s="135">
        <v>0</v>
      </c>
      <c r="BD141" s="135">
        <v>0</v>
      </c>
      <c r="BE141" s="135">
        <v>0</v>
      </c>
      <c r="BF141" s="135">
        <v>0</v>
      </c>
      <c r="BG141" s="135">
        <v>0</v>
      </c>
      <c r="BH141" s="135">
        <v>0</v>
      </c>
      <c r="BI141" s="135">
        <v>0</v>
      </c>
      <c r="BJ141" s="135">
        <v>0</v>
      </c>
      <c r="BK141" s="135">
        <v>0</v>
      </c>
      <c r="BL141" s="135">
        <v>0</v>
      </c>
      <c r="BM141" s="135">
        <v>0</v>
      </c>
      <c r="BN141" s="135">
        <v>0</v>
      </c>
      <c r="BO141" s="135">
        <v>0</v>
      </c>
      <c r="BP141" s="135">
        <v>0</v>
      </c>
      <c r="BQ141" s="135">
        <v>0</v>
      </c>
      <c r="BR141" s="135">
        <v>0</v>
      </c>
      <c r="BS141" s="135">
        <v>0</v>
      </c>
      <c r="BT141" s="135">
        <v>0</v>
      </c>
      <c r="BU141" s="135">
        <v>0</v>
      </c>
      <c r="BV141" s="135">
        <v>0</v>
      </c>
      <c r="BW141" s="135">
        <v>0</v>
      </c>
      <c r="BX141" s="135">
        <v>0</v>
      </c>
      <c r="BY141" s="135">
        <v>0</v>
      </c>
      <c r="BZ141" s="135">
        <v>0</v>
      </c>
      <c r="CA141" s="135">
        <v>0</v>
      </c>
      <c r="CB141" s="135">
        <v>0</v>
      </c>
      <c r="CC141" s="238">
        <v>0</v>
      </c>
      <c r="CD141" s="155">
        <f t="shared" si="990"/>
        <v>12</v>
      </c>
      <c r="CE141" s="227">
        <f t="shared" si="973"/>
        <v>2017</v>
      </c>
      <c r="CF141" s="228">
        <f t="shared" si="974"/>
        <v>43070</v>
      </c>
      <c r="CG141" s="229">
        <f t="shared" si="975"/>
        <v>31</v>
      </c>
      <c r="CH141" s="155">
        <f t="shared" si="976"/>
        <v>0</v>
      </c>
      <c r="CI141" s="155">
        <f t="shared" si="977"/>
        <v>0</v>
      </c>
      <c r="CJ141" s="155">
        <f t="shared" si="978"/>
        <v>0</v>
      </c>
      <c r="CK141" s="155">
        <f t="shared" si="979"/>
        <v>0</v>
      </c>
      <c r="CL141" s="155">
        <f t="shared" si="980"/>
        <v>0</v>
      </c>
      <c r="CM141" s="155">
        <f t="shared" si="981"/>
        <v>0</v>
      </c>
      <c r="CN141" s="155">
        <f t="shared" si="982"/>
        <v>0</v>
      </c>
      <c r="CO141" s="155">
        <f t="shared" si="983"/>
        <v>0</v>
      </c>
      <c r="CP141" s="155">
        <f t="shared" si="984"/>
        <v>0</v>
      </c>
      <c r="CQ141" s="155">
        <f t="shared" si="985"/>
        <v>0</v>
      </c>
      <c r="CR141" s="155">
        <f t="shared" si="986"/>
        <v>0</v>
      </c>
      <c r="CS141" s="155">
        <f t="shared" si="987"/>
        <v>0</v>
      </c>
      <c r="CT141" s="155">
        <f t="shared" si="988"/>
        <v>0</v>
      </c>
      <c r="CU141" s="155">
        <f t="shared" si="989"/>
        <v>0</v>
      </c>
      <c r="CV141" s="230"/>
      <c r="CW141" s="141"/>
    </row>
    <row r="142" spans="1:101" x14ac:dyDescent="0.2">
      <c r="A142" s="152" t="str">
        <f t="shared" si="972"/>
        <v>2017-18DECEMBERRRU</v>
      </c>
      <c r="B142" s="114" t="s">
        <v>681</v>
      </c>
      <c r="C142" s="35" t="s">
        <v>782</v>
      </c>
      <c r="D142" s="153" t="str">
        <f>INDEX($CZ$106:$DA$116,MATCH($F142,Area_Code,0),2)</f>
        <v>Y56</v>
      </c>
      <c r="E142" s="153" t="str">
        <f>INDEX($CZ$100:$DB$104,MATCH($D142,Reg_Code,0),3)</f>
        <v>London</v>
      </c>
      <c r="F142" s="134" t="s">
        <v>686</v>
      </c>
      <c r="G142" s="134" t="s">
        <v>687</v>
      </c>
      <c r="H142" s="136">
        <v>180303</v>
      </c>
      <c r="I142" s="135">
        <v>148708</v>
      </c>
      <c r="J142" s="135">
        <v>2955621</v>
      </c>
      <c r="K142" s="135">
        <v>20</v>
      </c>
      <c r="L142" s="135">
        <v>0</v>
      </c>
      <c r="M142" s="135">
        <v>118</v>
      </c>
      <c r="N142" s="135">
        <v>207</v>
      </c>
      <c r="O142" s="135">
        <v>107344</v>
      </c>
      <c r="P142" s="135">
        <v>8551</v>
      </c>
      <c r="Q142" s="135">
        <v>6050</v>
      </c>
      <c r="R142" s="135">
        <v>56491</v>
      </c>
      <c r="S142" s="135">
        <v>21108</v>
      </c>
      <c r="T142" s="135">
        <v>2748</v>
      </c>
      <c r="U142" s="135">
        <v>3800787</v>
      </c>
      <c r="V142" s="135">
        <v>444</v>
      </c>
      <c r="W142" s="135">
        <v>724</v>
      </c>
      <c r="X142" s="135">
        <v>4942918</v>
      </c>
      <c r="Y142" s="135">
        <v>817</v>
      </c>
      <c r="Z142" s="135">
        <v>1425</v>
      </c>
      <c r="AA142" s="135">
        <v>81948038</v>
      </c>
      <c r="AB142" s="135">
        <v>1451</v>
      </c>
      <c r="AC142" s="135">
        <v>3071</v>
      </c>
      <c r="AD142" s="135">
        <v>94600478</v>
      </c>
      <c r="AE142" s="135">
        <v>4482</v>
      </c>
      <c r="AF142" s="135">
        <v>10736</v>
      </c>
      <c r="AG142" s="135">
        <v>13564482</v>
      </c>
      <c r="AH142" s="135">
        <v>4936</v>
      </c>
      <c r="AI142" s="135">
        <v>10309</v>
      </c>
      <c r="AJ142" s="135">
        <v>9703</v>
      </c>
      <c r="AK142" s="135">
        <v>463</v>
      </c>
      <c r="AL142" s="135">
        <v>1873</v>
      </c>
      <c r="AM142" s="135">
        <v>8788</v>
      </c>
      <c r="AN142" s="135">
        <v>296</v>
      </c>
      <c r="AO142" s="135">
        <v>7071</v>
      </c>
      <c r="AP142" s="135">
        <v>0</v>
      </c>
      <c r="AQ142" s="135">
        <v>59499</v>
      </c>
      <c r="AR142" s="135">
        <v>10089</v>
      </c>
      <c r="AS142" s="135">
        <v>28053</v>
      </c>
      <c r="AT142" s="135">
        <v>97641</v>
      </c>
      <c r="AU142" s="135">
        <v>22666</v>
      </c>
      <c r="AV142" s="135">
        <v>17741</v>
      </c>
      <c r="AW142" s="135">
        <v>15920</v>
      </c>
      <c r="AX142" s="135">
        <v>12736</v>
      </c>
      <c r="AY142" s="135">
        <v>83422</v>
      </c>
      <c r="AZ142" s="135">
        <v>64212</v>
      </c>
      <c r="BA142" s="135">
        <v>34925</v>
      </c>
      <c r="BB142" s="135">
        <v>23751</v>
      </c>
      <c r="BC142" s="135">
        <v>3801</v>
      </c>
      <c r="BD142" s="135">
        <v>2936</v>
      </c>
      <c r="BE142" s="135">
        <v>0</v>
      </c>
      <c r="BF142" s="135">
        <v>0</v>
      </c>
      <c r="BG142" s="135">
        <v>0</v>
      </c>
      <c r="BH142" s="135">
        <v>0</v>
      </c>
      <c r="BI142" s="135">
        <v>3657</v>
      </c>
      <c r="BJ142" s="135">
        <v>290191</v>
      </c>
      <c r="BK142" s="135">
        <v>79</v>
      </c>
      <c r="BL142" s="135">
        <v>179</v>
      </c>
      <c r="BM142" s="135">
        <v>2019</v>
      </c>
      <c r="BN142" s="135">
        <v>963</v>
      </c>
      <c r="BO142" s="135">
        <v>1643</v>
      </c>
      <c r="BP142" s="135">
        <v>58</v>
      </c>
      <c r="BQ142" s="135">
        <v>1397</v>
      </c>
      <c r="BR142" s="135">
        <v>7640342</v>
      </c>
      <c r="BS142" s="135">
        <v>7934</v>
      </c>
      <c r="BT142" s="135">
        <v>17003</v>
      </c>
      <c r="BU142" s="135">
        <v>14101651</v>
      </c>
      <c r="BV142" s="135">
        <v>8583</v>
      </c>
      <c r="BW142" s="135">
        <v>17798</v>
      </c>
      <c r="BX142" s="135">
        <v>674713</v>
      </c>
      <c r="BY142" s="135">
        <v>11633</v>
      </c>
      <c r="BZ142" s="135">
        <v>20077</v>
      </c>
      <c r="CA142" s="135">
        <v>13427429</v>
      </c>
      <c r="CB142" s="135">
        <v>9612</v>
      </c>
      <c r="CC142" s="238">
        <v>17753</v>
      </c>
      <c r="CD142" s="155">
        <f t="shared" si="990"/>
        <v>12</v>
      </c>
      <c r="CE142" s="227">
        <f t="shared" si="973"/>
        <v>2017</v>
      </c>
      <c r="CF142" s="228">
        <f t="shared" si="974"/>
        <v>43070</v>
      </c>
      <c r="CG142" s="229">
        <f t="shared" si="975"/>
        <v>31</v>
      </c>
      <c r="CH142" s="155">
        <f t="shared" si="976"/>
        <v>0</v>
      </c>
      <c r="CI142" s="155">
        <f t="shared" si="977"/>
        <v>17547544</v>
      </c>
      <c r="CJ142" s="155">
        <f t="shared" si="978"/>
        <v>30782556</v>
      </c>
      <c r="CK142" s="155">
        <f t="shared" si="979"/>
        <v>6190924</v>
      </c>
      <c r="CL142" s="155">
        <f t="shared" si="980"/>
        <v>8621250</v>
      </c>
      <c r="CM142" s="155">
        <f t="shared" si="981"/>
        <v>173483861</v>
      </c>
      <c r="CN142" s="155">
        <f t="shared" si="982"/>
        <v>226615488</v>
      </c>
      <c r="CO142" s="155">
        <f t="shared" si="983"/>
        <v>28329132</v>
      </c>
      <c r="CP142" s="155">
        <f t="shared" si="984"/>
        <v>0</v>
      </c>
      <c r="CQ142" s="155">
        <f t="shared" si="985"/>
        <v>654603</v>
      </c>
      <c r="CR142" s="155">
        <f t="shared" si="986"/>
        <v>16373889</v>
      </c>
      <c r="CS142" s="155">
        <f t="shared" si="987"/>
        <v>29242114</v>
      </c>
      <c r="CT142" s="155">
        <f t="shared" si="988"/>
        <v>1164466</v>
      </c>
      <c r="CU142" s="155">
        <f t="shared" si="989"/>
        <v>24800941</v>
      </c>
      <c r="CV142" s="230"/>
      <c r="CW142" s="141"/>
    </row>
    <row r="143" spans="1:101" x14ac:dyDescent="0.2">
      <c r="A143" s="152" t="str">
        <f t="shared" si="972"/>
        <v>2017-18DECEMBERRX6</v>
      </c>
      <c r="B143" s="114" t="s">
        <v>681</v>
      </c>
      <c r="C143" s="35" t="s">
        <v>782</v>
      </c>
      <c r="D143" s="153" t="str">
        <f>INDEX($CZ$106:$DA$116,MATCH($F143,Area_Code,0),2)</f>
        <v>Y54</v>
      </c>
      <c r="E143" s="153" t="str">
        <f>INDEX($CZ$100:$DB$104,MATCH($D143,Reg_Code,0),3)</f>
        <v>North</v>
      </c>
      <c r="F143" s="134" t="s">
        <v>689</v>
      </c>
      <c r="G143" s="134" t="s">
        <v>690</v>
      </c>
      <c r="H143" s="136">
        <v>54292</v>
      </c>
      <c r="I143" s="135">
        <v>36610</v>
      </c>
      <c r="J143" s="135">
        <v>161550</v>
      </c>
      <c r="K143" s="135">
        <v>4</v>
      </c>
      <c r="L143" s="135">
        <v>1</v>
      </c>
      <c r="M143" s="135">
        <v>19</v>
      </c>
      <c r="N143" s="135">
        <v>40</v>
      </c>
      <c r="O143" s="135">
        <v>36808</v>
      </c>
      <c r="P143" s="135">
        <v>3135</v>
      </c>
      <c r="Q143" s="135">
        <v>1779</v>
      </c>
      <c r="R143" s="135">
        <v>20467</v>
      </c>
      <c r="S143" s="135">
        <v>7302</v>
      </c>
      <c r="T143" s="135">
        <v>442</v>
      </c>
      <c r="U143" s="135">
        <v>1314077</v>
      </c>
      <c r="V143" s="135">
        <v>419</v>
      </c>
      <c r="W143" s="135">
        <v>730</v>
      </c>
      <c r="X143" s="135">
        <v>1055109</v>
      </c>
      <c r="Y143" s="135">
        <v>593</v>
      </c>
      <c r="Z143" s="135">
        <v>1056</v>
      </c>
      <c r="AA143" s="135">
        <v>35258993</v>
      </c>
      <c r="AB143" s="135">
        <v>1723</v>
      </c>
      <c r="AC143" s="135">
        <v>3601</v>
      </c>
      <c r="AD143" s="135">
        <v>63417653</v>
      </c>
      <c r="AE143" s="135">
        <v>8685</v>
      </c>
      <c r="AF143" s="135">
        <v>20178</v>
      </c>
      <c r="AG143" s="135">
        <v>2847239</v>
      </c>
      <c r="AH143" s="135">
        <v>6442</v>
      </c>
      <c r="AI143" s="135">
        <v>15387</v>
      </c>
      <c r="AJ143" s="135">
        <v>3103</v>
      </c>
      <c r="AK143" s="135">
        <v>132</v>
      </c>
      <c r="AL143" s="135">
        <v>1337</v>
      </c>
      <c r="AM143" s="135">
        <v>4327</v>
      </c>
      <c r="AN143" s="135">
        <v>89</v>
      </c>
      <c r="AO143" s="135">
        <v>1545</v>
      </c>
      <c r="AP143" s="135">
        <v>0</v>
      </c>
      <c r="AQ143" s="135">
        <v>20665</v>
      </c>
      <c r="AR143" s="135">
        <v>3755</v>
      </c>
      <c r="AS143" s="135">
        <v>9285</v>
      </c>
      <c r="AT143" s="135">
        <v>33705</v>
      </c>
      <c r="AU143" s="135">
        <v>5765</v>
      </c>
      <c r="AV143" s="135">
        <v>4796</v>
      </c>
      <c r="AW143" s="135">
        <v>3282</v>
      </c>
      <c r="AX143" s="135">
        <v>2766</v>
      </c>
      <c r="AY143" s="135">
        <v>27950</v>
      </c>
      <c r="AZ143" s="135">
        <v>23354</v>
      </c>
      <c r="BA143" s="135">
        <v>12314</v>
      </c>
      <c r="BB143" s="135">
        <v>7773</v>
      </c>
      <c r="BC143" s="135">
        <v>719</v>
      </c>
      <c r="BD143" s="135">
        <v>465</v>
      </c>
      <c r="BE143" s="135">
        <v>118</v>
      </c>
      <c r="BF143" s="135">
        <v>50365</v>
      </c>
      <c r="BG143" s="135">
        <v>427</v>
      </c>
      <c r="BH143" s="135">
        <v>705</v>
      </c>
      <c r="BI143" s="135">
        <v>1061</v>
      </c>
      <c r="BJ143" s="135">
        <v>35395</v>
      </c>
      <c r="BK143" s="135">
        <v>33</v>
      </c>
      <c r="BL143" s="135">
        <v>68</v>
      </c>
      <c r="BM143" s="135">
        <v>1332</v>
      </c>
      <c r="BN143" s="135">
        <v>624</v>
      </c>
      <c r="BO143" s="135">
        <v>236</v>
      </c>
      <c r="BP143" s="135">
        <v>0</v>
      </c>
      <c r="BQ143" s="135">
        <v>53</v>
      </c>
      <c r="BR143" s="135">
        <v>5582279</v>
      </c>
      <c r="BS143" s="135">
        <v>8946</v>
      </c>
      <c r="BT143" s="135">
        <v>24894</v>
      </c>
      <c r="BU143" s="135">
        <v>2657494</v>
      </c>
      <c r="BV143" s="135">
        <v>11261</v>
      </c>
      <c r="BW143" s="135">
        <v>31368</v>
      </c>
      <c r="BX143" s="135">
        <v>0</v>
      </c>
      <c r="BY143" s="135">
        <v>0</v>
      </c>
      <c r="BZ143" s="135">
        <v>0</v>
      </c>
      <c r="CA143" s="135">
        <v>750062</v>
      </c>
      <c r="CB143" s="135">
        <v>14152</v>
      </c>
      <c r="CC143" s="238">
        <v>44303</v>
      </c>
      <c r="CD143" s="155">
        <f t="shared" si="990"/>
        <v>12</v>
      </c>
      <c r="CE143" s="227">
        <f t="shared" si="973"/>
        <v>2017</v>
      </c>
      <c r="CF143" s="228">
        <f t="shared" si="974"/>
        <v>43070</v>
      </c>
      <c r="CG143" s="229">
        <f t="shared" si="975"/>
        <v>31</v>
      </c>
      <c r="CH143" s="155">
        <f t="shared" si="976"/>
        <v>36610</v>
      </c>
      <c r="CI143" s="155">
        <f t="shared" si="977"/>
        <v>695590</v>
      </c>
      <c r="CJ143" s="155">
        <f t="shared" si="978"/>
        <v>1464400</v>
      </c>
      <c r="CK143" s="155">
        <f t="shared" si="979"/>
        <v>2288550</v>
      </c>
      <c r="CL143" s="155">
        <f t="shared" si="980"/>
        <v>1878624</v>
      </c>
      <c r="CM143" s="155">
        <f t="shared" si="981"/>
        <v>73701667</v>
      </c>
      <c r="CN143" s="155">
        <f t="shared" si="982"/>
        <v>147339756</v>
      </c>
      <c r="CO143" s="155">
        <f t="shared" si="983"/>
        <v>6801054</v>
      </c>
      <c r="CP143" s="155">
        <f t="shared" si="984"/>
        <v>83190</v>
      </c>
      <c r="CQ143" s="155">
        <f t="shared" si="985"/>
        <v>72148</v>
      </c>
      <c r="CR143" s="155">
        <f t="shared" si="986"/>
        <v>15533856</v>
      </c>
      <c r="CS143" s="155">
        <f t="shared" si="987"/>
        <v>7402848</v>
      </c>
      <c r="CT143" s="155">
        <f t="shared" si="988"/>
        <v>0</v>
      </c>
      <c r="CU143" s="155">
        <f t="shared" si="989"/>
        <v>2348059</v>
      </c>
      <c r="CV143" s="230"/>
      <c r="CW143" s="141"/>
    </row>
    <row r="144" spans="1:101" x14ac:dyDescent="0.2">
      <c r="A144" s="152" t="str">
        <f t="shared" si="972"/>
        <v>2017-18DECEMBERRX7</v>
      </c>
      <c r="B144" s="114" t="s">
        <v>681</v>
      </c>
      <c r="C144" s="35" t="s">
        <v>782</v>
      </c>
      <c r="D144" s="153" t="str">
        <f>INDEX($CZ$106:$DA$116,MATCH($F144,Area_Code,0),2)</f>
        <v>Y54</v>
      </c>
      <c r="E144" s="153" t="str">
        <f>INDEX($CZ$100:$DB$104,MATCH($D144,Reg_Code,0),3)</f>
        <v>North</v>
      </c>
      <c r="F144" s="134" t="s">
        <v>691</v>
      </c>
      <c r="G144" s="134" t="s">
        <v>692</v>
      </c>
      <c r="H144" s="136">
        <v>155088</v>
      </c>
      <c r="I144" s="135">
        <v>120604</v>
      </c>
      <c r="J144" s="135">
        <v>7063447</v>
      </c>
      <c r="K144" s="135">
        <v>58.567269742000001</v>
      </c>
      <c r="L144" s="135">
        <v>14</v>
      </c>
      <c r="M144" s="135">
        <v>204</v>
      </c>
      <c r="N144" s="135">
        <v>266</v>
      </c>
      <c r="O144" s="135">
        <v>100261</v>
      </c>
      <c r="P144" s="135">
        <v>10295</v>
      </c>
      <c r="Q144" s="135">
        <v>7729</v>
      </c>
      <c r="R144" s="135">
        <v>57992</v>
      </c>
      <c r="S144" s="135">
        <v>19386</v>
      </c>
      <c r="T144" s="135">
        <v>3631</v>
      </c>
      <c r="U144" s="135">
        <v>6965261</v>
      </c>
      <c r="V144" s="135">
        <v>676.56736279999996</v>
      </c>
      <c r="W144" s="135">
        <v>1115</v>
      </c>
      <c r="X144" s="135">
        <v>8059617</v>
      </c>
      <c r="Y144" s="135">
        <v>1042.7761677000001</v>
      </c>
      <c r="Z144" s="135">
        <v>1916</v>
      </c>
      <c r="AA144" s="135">
        <v>155920400</v>
      </c>
      <c r="AB144" s="135">
        <v>2688.6536074000001</v>
      </c>
      <c r="AC144" s="135">
        <v>6235</v>
      </c>
      <c r="AD144" s="135">
        <v>87908044</v>
      </c>
      <c r="AE144" s="135">
        <v>4534.6148767000004</v>
      </c>
      <c r="AF144" s="135">
        <v>10488</v>
      </c>
      <c r="AG144" s="135">
        <v>23056770</v>
      </c>
      <c r="AH144" s="135">
        <v>6349.9779675</v>
      </c>
      <c r="AI144" s="135">
        <v>12815</v>
      </c>
      <c r="AJ144" s="135">
        <v>3510</v>
      </c>
      <c r="AK144" s="135">
        <v>299</v>
      </c>
      <c r="AL144" s="135">
        <v>2174</v>
      </c>
      <c r="AM144" s="135">
        <v>5252</v>
      </c>
      <c r="AN144" s="135">
        <v>193</v>
      </c>
      <c r="AO144" s="135">
        <v>844</v>
      </c>
      <c r="AP144" s="135">
        <v>0</v>
      </c>
      <c r="AQ144" s="135">
        <v>64928</v>
      </c>
      <c r="AR144" s="135">
        <v>6854</v>
      </c>
      <c r="AS144" s="135">
        <v>24969</v>
      </c>
      <c r="AT144" s="135">
        <v>96751</v>
      </c>
      <c r="AU144" s="135">
        <v>20168</v>
      </c>
      <c r="AV144" s="135">
        <v>17008</v>
      </c>
      <c r="AW144" s="135">
        <v>14905</v>
      </c>
      <c r="AX144" s="135">
        <v>12796</v>
      </c>
      <c r="AY144" s="135">
        <v>82051</v>
      </c>
      <c r="AZ144" s="135">
        <v>67903</v>
      </c>
      <c r="BA144" s="135">
        <v>28501</v>
      </c>
      <c r="BB144" s="135">
        <v>22544</v>
      </c>
      <c r="BC144" s="135">
        <v>4743</v>
      </c>
      <c r="BD144" s="135">
        <v>3934</v>
      </c>
      <c r="BE144" s="135">
        <v>0</v>
      </c>
      <c r="BF144" s="135">
        <v>0</v>
      </c>
      <c r="BG144" s="135">
        <v>0</v>
      </c>
      <c r="BH144" s="135">
        <v>0</v>
      </c>
      <c r="BI144" s="135">
        <v>3974</v>
      </c>
      <c r="BJ144" s="135">
        <v>403300</v>
      </c>
      <c r="BK144" s="135">
        <v>101.48465023</v>
      </c>
      <c r="BL144" s="135">
        <v>206</v>
      </c>
      <c r="BM144" s="135">
        <v>241</v>
      </c>
      <c r="BN144" s="135">
        <v>1877</v>
      </c>
      <c r="BO144" s="135">
        <v>1196</v>
      </c>
      <c r="BP144" s="135">
        <v>85</v>
      </c>
      <c r="BQ144" s="135">
        <v>959</v>
      </c>
      <c r="BR144" s="135">
        <v>10354759</v>
      </c>
      <c r="BS144" s="135">
        <v>5516.6537027000004</v>
      </c>
      <c r="BT144" s="135">
        <v>11267</v>
      </c>
      <c r="BU144" s="135">
        <v>7633688</v>
      </c>
      <c r="BV144" s="135">
        <v>6382.6822742000004</v>
      </c>
      <c r="BW144" s="135">
        <v>13735</v>
      </c>
      <c r="BX144" s="135">
        <v>661957</v>
      </c>
      <c r="BY144" s="135">
        <v>7787.7294118</v>
      </c>
      <c r="BZ144" s="135">
        <v>17307</v>
      </c>
      <c r="CA144" s="135">
        <v>8116742</v>
      </c>
      <c r="CB144" s="135">
        <v>8463.7559958000002</v>
      </c>
      <c r="CC144" s="238">
        <v>19417</v>
      </c>
      <c r="CD144" s="155">
        <f t="shared" si="990"/>
        <v>12</v>
      </c>
      <c r="CE144" s="227">
        <f t="shared" si="973"/>
        <v>2017</v>
      </c>
      <c r="CF144" s="228">
        <f t="shared" si="974"/>
        <v>43070</v>
      </c>
      <c r="CG144" s="229">
        <f t="shared" si="975"/>
        <v>31</v>
      </c>
      <c r="CH144" s="155">
        <f t="shared" si="976"/>
        <v>1688456</v>
      </c>
      <c r="CI144" s="155">
        <f t="shared" si="977"/>
        <v>24603216</v>
      </c>
      <c r="CJ144" s="155">
        <f t="shared" si="978"/>
        <v>32080664</v>
      </c>
      <c r="CK144" s="155">
        <f t="shared" si="979"/>
        <v>11478925</v>
      </c>
      <c r="CL144" s="155">
        <f t="shared" si="980"/>
        <v>14808764</v>
      </c>
      <c r="CM144" s="155">
        <f t="shared" si="981"/>
        <v>361580120</v>
      </c>
      <c r="CN144" s="155">
        <f t="shared" si="982"/>
        <v>203320368</v>
      </c>
      <c r="CO144" s="155">
        <f t="shared" si="983"/>
        <v>46531265</v>
      </c>
      <c r="CP144" s="155">
        <f t="shared" si="984"/>
        <v>0</v>
      </c>
      <c r="CQ144" s="155">
        <f t="shared" si="985"/>
        <v>818644</v>
      </c>
      <c r="CR144" s="155">
        <f t="shared" si="986"/>
        <v>21148159</v>
      </c>
      <c r="CS144" s="155">
        <f t="shared" si="987"/>
        <v>16427060</v>
      </c>
      <c r="CT144" s="155">
        <f t="shared" si="988"/>
        <v>1471095</v>
      </c>
      <c r="CU144" s="155">
        <f t="shared" si="989"/>
        <v>18620903</v>
      </c>
      <c r="CV144" s="230"/>
      <c r="CW144" s="141"/>
    </row>
    <row r="145" spans="1:101" x14ac:dyDescent="0.2">
      <c r="A145" s="152" t="str">
        <f t="shared" si="972"/>
        <v>2017-18DECEMBERRX8</v>
      </c>
      <c r="B145" s="114" t="s">
        <v>681</v>
      </c>
      <c r="C145" s="35" t="s">
        <v>782</v>
      </c>
      <c r="D145" s="153" t="str">
        <f>INDEX($CZ$106:$DA$116,MATCH($F145,Area_Code,0),2)</f>
        <v>Y54</v>
      </c>
      <c r="E145" s="153" t="str">
        <f>INDEX($CZ$100:$DB$104,MATCH($D145,Reg_Code,0),3)</f>
        <v>North</v>
      </c>
      <c r="F145" s="134" t="s">
        <v>693</v>
      </c>
      <c r="G145" s="134" t="s">
        <v>694</v>
      </c>
      <c r="H145" s="136">
        <v>96360</v>
      </c>
      <c r="I145" s="135">
        <v>68348</v>
      </c>
      <c r="J145" s="135">
        <v>290030</v>
      </c>
      <c r="K145" s="135">
        <v>4</v>
      </c>
      <c r="L145" s="135">
        <v>1</v>
      </c>
      <c r="M145" s="135">
        <v>29</v>
      </c>
      <c r="N145" s="135">
        <v>107</v>
      </c>
      <c r="O145" s="135">
        <v>71887</v>
      </c>
      <c r="P145" s="135">
        <v>9629</v>
      </c>
      <c r="Q145" s="135">
        <v>7199</v>
      </c>
      <c r="R145" s="135">
        <v>39185</v>
      </c>
      <c r="S145" s="135">
        <v>12439</v>
      </c>
      <c r="T145" s="135">
        <v>1056</v>
      </c>
      <c r="U145" s="135">
        <v>4734719</v>
      </c>
      <c r="V145" s="135">
        <v>492</v>
      </c>
      <c r="W145" s="135">
        <v>859</v>
      </c>
      <c r="X145" s="135">
        <v>5090209</v>
      </c>
      <c r="Y145" s="135">
        <v>707</v>
      </c>
      <c r="Z145" s="135">
        <v>1288</v>
      </c>
      <c r="AA145" s="135">
        <v>63679947</v>
      </c>
      <c r="AB145" s="135">
        <v>1625</v>
      </c>
      <c r="AC145" s="135">
        <v>3485</v>
      </c>
      <c r="AD145" s="135">
        <v>50970036</v>
      </c>
      <c r="AE145" s="135">
        <v>4098</v>
      </c>
      <c r="AF145" s="135">
        <v>9513</v>
      </c>
      <c r="AG145" s="135">
        <v>6610398</v>
      </c>
      <c r="AH145" s="135">
        <v>6260</v>
      </c>
      <c r="AI145" s="135">
        <v>15725</v>
      </c>
      <c r="AJ145" s="135">
        <v>5765</v>
      </c>
      <c r="AK145" s="135">
        <v>1132</v>
      </c>
      <c r="AL145" s="135">
        <v>1001</v>
      </c>
      <c r="AM145" s="135">
        <v>3698</v>
      </c>
      <c r="AN145" s="135">
        <v>1653</v>
      </c>
      <c r="AO145" s="135">
        <v>1979</v>
      </c>
      <c r="AP145" s="135">
        <v>2141</v>
      </c>
      <c r="AQ145" s="135">
        <v>43335</v>
      </c>
      <c r="AR145" s="135">
        <v>6117</v>
      </c>
      <c r="AS145" s="135">
        <v>16670</v>
      </c>
      <c r="AT145" s="135">
        <v>66122</v>
      </c>
      <c r="AU145" s="135">
        <v>21867</v>
      </c>
      <c r="AV145" s="135">
        <v>16631</v>
      </c>
      <c r="AW145" s="135">
        <v>16075</v>
      </c>
      <c r="AX145" s="135">
        <v>12423</v>
      </c>
      <c r="AY145" s="135">
        <v>63241</v>
      </c>
      <c r="AZ145" s="135">
        <v>48063</v>
      </c>
      <c r="BA145" s="135">
        <v>24562</v>
      </c>
      <c r="BB145" s="135">
        <v>14851</v>
      </c>
      <c r="BC145" s="135">
        <v>2194</v>
      </c>
      <c r="BD145" s="135">
        <v>1233</v>
      </c>
      <c r="BE145" s="135">
        <v>0</v>
      </c>
      <c r="BF145" s="135">
        <v>0</v>
      </c>
      <c r="BG145" s="135">
        <v>0</v>
      </c>
      <c r="BH145" s="135">
        <v>0</v>
      </c>
      <c r="BI145" s="135">
        <v>5178</v>
      </c>
      <c r="BJ145" s="135">
        <v>162964</v>
      </c>
      <c r="BK145" s="135">
        <v>31</v>
      </c>
      <c r="BL145" s="135">
        <v>56</v>
      </c>
      <c r="BM145" s="135">
        <v>42</v>
      </c>
      <c r="BN145" s="135">
        <v>390</v>
      </c>
      <c r="BO145" s="135">
        <v>191</v>
      </c>
      <c r="BP145" s="135">
        <v>63</v>
      </c>
      <c r="BQ145" s="135">
        <v>3127</v>
      </c>
      <c r="BR145" s="135">
        <v>2264006</v>
      </c>
      <c r="BS145" s="135">
        <v>5805</v>
      </c>
      <c r="BT145" s="135">
        <v>13777</v>
      </c>
      <c r="BU145" s="135">
        <v>1196211</v>
      </c>
      <c r="BV145" s="135">
        <v>6263</v>
      </c>
      <c r="BW145" s="135">
        <v>12752</v>
      </c>
      <c r="BX145" s="135">
        <v>456853</v>
      </c>
      <c r="BY145" s="135">
        <v>7252</v>
      </c>
      <c r="BZ145" s="135">
        <v>12771</v>
      </c>
      <c r="CA145" s="135">
        <v>34287816</v>
      </c>
      <c r="CB145" s="135">
        <v>10965</v>
      </c>
      <c r="CC145" s="238">
        <v>25253</v>
      </c>
      <c r="CD145" s="155">
        <f t="shared" si="990"/>
        <v>12</v>
      </c>
      <c r="CE145" s="227">
        <f t="shared" si="973"/>
        <v>2017</v>
      </c>
      <c r="CF145" s="228">
        <f t="shared" si="974"/>
        <v>43070</v>
      </c>
      <c r="CG145" s="229">
        <f t="shared" si="975"/>
        <v>31</v>
      </c>
      <c r="CH145" s="155">
        <f t="shared" si="976"/>
        <v>68348</v>
      </c>
      <c r="CI145" s="155">
        <f t="shared" si="977"/>
        <v>1982092</v>
      </c>
      <c r="CJ145" s="155">
        <f t="shared" si="978"/>
        <v>7313236</v>
      </c>
      <c r="CK145" s="155">
        <f t="shared" si="979"/>
        <v>8271311</v>
      </c>
      <c r="CL145" s="155">
        <f t="shared" si="980"/>
        <v>9272312</v>
      </c>
      <c r="CM145" s="155">
        <f t="shared" si="981"/>
        <v>136559725</v>
      </c>
      <c r="CN145" s="155">
        <f t="shared" si="982"/>
        <v>118332207</v>
      </c>
      <c r="CO145" s="155">
        <f t="shared" si="983"/>
        <v>16605600</v>
      </c>
      <c r="CP145" s="155">
        <f t="shared" si="984"/>
        <v>0</v>
      </c>
      <c r="CQ145" s="155">
        <f t="shared" si="985"/>
        <v>289968</v>
      </c>
      <c r="CR145" s="155">
        <f t="shared" si="986"/>
        <v>5373030</v>
      </c>
      <c r="CS145" s="155">
        <f t="shared" si="987"/>
        <v>2435632</v>
      </c>
      <c r="CT145" s="155">
        <f t="shared" si="988"/>
        <v>804573</v>
      </c>
      <c r="CU145" s="155">
        <f t="shared" si="989"/>
        <v>78966131</v>
      </c>
      <c r="CV145" s="230"/>
      <c r="CW145" s="141"/>
    </row>
    <row r="146" spans="1:101" x14ac:dyDescent="0.2">
      <c r="A146" s="152" t="str">
        <f t="shared" si="972"/>
        <v>2017-18DECEMBERRX9</v>
      </c>
      <c r="B146" s="114" t="s">
        <v>681</v>
      </c>
      <c r="C146" s="35" t="s">
        <v>782</v>
      </c>
      <c r="D146" s="153" t="str">
        <f>INDEX($CZ$106:$DA$116,MATCH($F146,Area_Code,0),2)</f>
        <v>Y55</v>
      </c>
      <c r="E146" s="153" t="str">
        <f>INDEX($CZ$100:$DB$104,MATCH($D146,Reg_Code,0),3)</f>
        <v>Midlands and East</v>
      </c>
      <c r="F146" s="134" t="s">
        <v>696</v>
      </c>
      <c r="G146" s="134" t="s">
        <v>697</v>
      </c>
      <c r="H146" s="136">
        <v>89032</v>
      </c>
      <c r="I146" s="135">
        <v>78499</v>
      </c>
      <c r="J146" s="135">
        <v>299412</v>
      </c>
      <c r="K146" s="135">
        <v>4</v>
      </c>
      <c r="L146" s="135">
        <v>2</v>
      </c>
      <c r="M146" s="135">
        <v>19</v>
      </c>
      <c r="N146" s="135">
        <v>71</v>
      </c>
      <c r="O146" s="135">
        <v>64665</v>
      </c>
      <c r="P146" s="135">
        <v>6581</v>
      </c>
      <c r="Q146" s="135">
        <v>4382</v>
      </c>
      <c r="R146" s="135">
        <v>39078</v>
      </c>
      <c r="S146" s="135">
        <v>10720</v>
      </c>
      <c r="T146" s="135">
        <v>176</v>
      </c>
      <c r="U146" s="135">
        <v>3802022</v>
      </c>
      <c r="V146" s="135">
        <v>578</v>
      </c>
      <c r="W146" s="135">
        <v>1031</v>
      </c>
      <c r="X146" s="135">
        <v>5852745</v>
      </c>
      <c r="Y146" s="135">
        <v>1336</v>
      </c>
      <c r="Z146" s="135">
        <v>3190</v>
      </c>
      <c r="AA146" s="135">
        <v>92566691</v>
      </c>
      <c r="AB146" s="135">
        <v>2369</v>
      </c>
      <c r="AC146" s="135">
        <v>5168</v>
      </c>
      <c r="AD146" s="135">
        <v>64832094</v>
      </c>
      <c r="AE146" s="135">
        <v>6048</v>
      </c>
      <c r="AF146" s="135">
        <v>14397</v>
      </c>
      <c r="AG146" s="135">
        <v>968185</v>
      </c>
      <c r="AH146" s="135">
        <v>5501</v>
      </c>
      <c r="AI146" s="135">
        <v>16942</v>
      </c>
      <c r="AJ146" s="135">
        <v>5766</v>
      </c>
      <c r="AK146" s="135">
        <v>1744</v>
      </c>
      <c r="AL146" s="135">
        <v>2221</v>
      </c>
      <c r="AM146" s="135">
        <v>5</v>
      </c>
      <c r="AN146" s="135">
        <v>711</v>
      </c>
      <c r="AO146" s="135">
        <v>1090</v>
      </c>
      <c r="AP146" s="135">
        <v>7</v>
      </c>
      <c r="AQ146" s="135">
        <v>40233</v>
      </c>
      <c r="AR146" s="135">
        <v>679</v>
      </c>
      <c r="AS146" s="135">
        <v>17987</v>
      </c>
      <c r="AT146" s="135">
        <v>58899</v>
      </c>
      <c r="AU146" s="135">
        <v>11697</v>
      </c>
      <c r="AV146" s="135">
        <v>9337</v>
      </c>
      <c r="AW146" s="135">
        <v>8035</v>
      </c>
      <c r="AX146" s="135">
        <v>6492</v>
      </c>
      <c r="AY146" s="135">
        <v>53735</v>
      </c>
      <c r="AZ146" s="135">
        <v>45310</v>
      </c>
      <c r="BA146" s="135">
        <v>15278</v>
      </c>
      <c r="BB146" s="135">
        <v>12164</v>
      </c>
      <c r="BC146" s="135">
        <v>234</v>
      </c>
      <c r="BD146" s="135">
        <v>186</v>
      </c>
      <c r="BE146" s="135">
        <v>522</v>
      </c>
      <c r="BF146" s="135">
        <v>109409</v>
      </c>
      <c r="BG146" s="135">
        <v>210</v>
      </c>
      <c r="BH146" s="135">
        <v>367</v>
      </c>
      <c r="BI146" s="135">
        <v>2445</v>
      </c>
      <c r="BJ146" s="135">
        <v>82117</v>
      </c>
      <c r="BK146" s="135">
        <v>34</v>
      </c>
      <c r="BL146" s="135">
        <v>63</v>
      </c>
      <c r="BM146" s="135">
        <v>0</v>
      </c>
      <c r="BN146" s="135">
        <v>310</v>
      </c>
      <c r="BO146" s="135">
        <v>185</v>
      </c>
      <c r="BP146" s="135">
        <v>2</v>
      </c>
      <c r="BQ146" s="135">
        <v>1847</v>
      </c>
      <c r="BR146" s="135">
        <v>2738024</v>
      </c>
      <c r="BS146" s="135">
        <v>8832</v>
      </c>
      <c r="BT146" s="135">
        <v>20043</v>
      </c>
      <c r="BU146" s="135">
        <v>1767325</v>
      </c>
      <c r="BV146" s="135">
        <v>9553</v>
      </c>
      <c r="BW146" s="135">
        <v>16626</v>
      </c>
      <c r="BX146" s="135">
        <v>12905</v>
      </c>
      <c r="BY146" s="135">
        <v>6453</v>
      </c>
      <c r="BZ146" s="135">
        <v>8893</v>
      </c>
      <c r="CA146" s="135">
        <v>29758987</v>
      </c>
      <c r="CB146" s="135">
        <v>16112</v>
      </c>
      <c r="CC146" s="238">
        <v>29052</v>
      </c>
      <c r="CD146" s="155">
        <f t="shared" si="990"/>
        <v>12</v>
      </c>
      <c r="CE146" s="227">
        <f t="shared" si="973"/>
        <v>2017</v>
      </c>
      <c r="CF146" s="228">
        <f t="shared" si="974"/>
        <v>43070</v>
      </c>
      <c r="CG146" s="229">
        <f t="shared" si="975"/>
        <v>31</v>
      </c>
      <c r="CH146" s="155">
        <f t="shared" si="976"/>
        <v>156998</v>
      </c>
      <c r="CI146" s="155">
        <f t="shared" si="977"/>
        <v>1491481</v>
      </c>
      <c r="CJ146" s="155">
        <f t="shared" si="978"/>
        <v>5573429</v>
      </c>
      <c r="CK146" s="155">
        <f t="shared" si="979"/>
        <v>6785011</v>
      </c>
      <c r="CL146" s="155">
        <f t="shared" si="980"/>
        <v>13978580</v>
      </c>
      <c r="CM146" s="155">
        <f t="shared" si="981"/>
        <v>201955104</v>
      </c>
      <c r="CN146" s="155">
        <f t="shared" si="982"/>
        <v>154335840</v>
      </c>
      <c r="CO146" s="155">
        <f t="shared" si="983"/>
        <v>2981792</v>
      </c>
      <c r="CP146" s="155">
        <f t="shared" si="984"/>
        <v>191574</v>
      </c>
      <c r="CQ146" s="155">
        <f t="shared" si="985"/>
        <v>154035</v>
      </c>
      <c r="CR146" s="155">
        <f t="shared" si="986"/>
        <v>6213330</v>
      </c>
      <c r="CS146" s="155">
        <f t="shared" si="987"/>
        <v>3075810</v>
      </c>
      <c r="CT146" s="155">
        <f t="shared" si="988"/>
        <v>17786</v>
      </c>
      <c r="CU146" s="155">
        <f t="shared" si="989"/>
        <v>53659044</v>
      </c>
      <c r="CV146" s="230"/>
      <c r="CW146" s="141"/>
    </row>
    <row r="147" spans="1:101" x14ac:dyDescent="0.2">
      <c r="A147" s="152" t="str">
        <f t="shared" si="972"/>
        <v>2017-18DECEMBERRYA</v>
      </c>
      <c r="B147" s="114" t="s">
        <v>681</v>
      </c>
      <c r="C147" s="35" t="s">
        <v>782</v>
      </c>
      <c r="D147" s="153" t="str">
        <f>INDEX($CZ$106:$DA$116,MATCH($F147,Area_Code,0),2)</f>
        <v>Y55</v>
      </c>
      <c r="E147" s="153" t="str">
        <f>INDEX($CZ$100:$DB$104,MATCH($D147,Reg_Code,0),3)</f>
        <v>Midlands and East</v>
      </c>
      <c r="F147" s="134" t="s">
        <v>698</v>
      </c>
      <c r="G147" s="134" t="s">
        <v>699</v>
      </c>
      <c r="H147" s="136">
        <v>118828</v>
      </c>
      <c r="I147" s="135">
        <v>86984</v>
      </c>
      <c r="J147" s="135">
        <v>254693</v>
      </c>
      <c r="K147" s="135">
        <v>2.928044238</v>
      </c>
      <c r="L147" s="135">
        <v>1</v>
      </c>
      <c r="M147" s="135">
        <v>13</v>
      </c>
      <c r="N147" s="135">
        <v>41</v>
      </c>
      <c r="O147" s="135">
        <v>93260</v>
      </c>
      <c r="P147" s="135">
        <v>6030</v>
      </c>
      <c r="Q147" s="135">
        <v>3767</v>
      </c>
      <c r="R147" s="135">
        <v>41673</v>
      </c>
      <c r="S147" s="135">
        <v>36274</v>
      </c>
      <c r="T147" s="135">
        <v>2366</v>
      </c>
      <c r="U147" s="135">
        <v>2552233</v>
      </c>
      <c r="V147" s="135">
        <v>423</v>
      </c>
      <c r="W147" s="135">
        <v>730</v>
      </c>
      <c r="X147" s="135">
        <v>1924602</v>
      </c>
      <c r="Y147" s="135">
        <v>511</v>
      </c>
      <c r="Z147" s="135">
        <v>889</v>
      </c>
      <c r="AA147" s="135">
        <v>33006109</v>
      </c>
      <c r="AB147" s="135">
        <v>792</v>
      </c>
      <c r="AC147" s="135">
        <v>1456</v>
      </c>
      <c r="AD147" s="135">
        <v>86672434</v>
      </c>
      <c r="AE147" s="135">
        <v>2389</v>
      </c>
      <c r="AF147" s="135">
        <v>5576</v>
      </c>
      <c r="AG147" s="135">
        <v>9155253</v>
      </c>
      <c r="AH147" s="135">
        <v>3870</v>
      </c>
      <c r="AI147" s="135">
        <v>9975</v>
      </c>
      <c r="AJ147" s="135">
        <v>3807</v>
      </c>
      <c r="AK147" s="135">
        <v>158</v>
      </c>
      <c r="AL147" s="135">
        <v>209</v>
      </c>
      <c r="AM147" s="135">
        <v>0</v>
      </c>
      <c r="AN147" s="135">
        <v>180</v>
      </c>
      <c r="AO147" s="135">
        <v>3260</v>
      </c>
      <c r="AP147" s="135">
        <v>2135</v>
      </c>
      <c r="AQ147" s="135">
        <v>52327</v>
      </c>
      <c r="AR147" s="135">
        <v>3198</v>
      </c>
      <c r="AS147" s="135">
        <v>33928</v>
      </c>
      <c r="AT147" s="135">
        <v>89453</v>
      </c>
      <c r="AU147" s="135">
        <v>11268</v>
      </c>
      <c r="AV147" s="135">
        <v>8416</v>
      </c>
      <c r="AW147" s="135">
        <v>6959</v>
      </c>
      <c r="AX147" s="135">
        <v>5275</v>
      </c>
      <c r="AY147" s="135">
        <v>52827</v>
      </c>
      <c r="AZ147" s="135">
        <v>44257</v>
      </c>
      <c r="BA147" s="135">
        <v>61528</v>
      </c>
      <c r="BB147" s="135">
        <v>38420</v>
      </c>
      <c r="BC147" s="135">
        <v>5279</v>
      </c>
      <c r="BD147" s="135">
        <v>2520</v>
      </c>
      <c r="BE147" s="135">
        <v>247</v>
      </c>
      <c r="BF147" s="135">
        <v>71841</v>
      </c>
      <c r="BG147" s="135">
        <v>291</v>
      </c>
      <c r="BH147" s="135">
        <v>519</v>
      </c>
      <c r="BI147" s="135">
        <v>4241</v>
      </c>
      <c r="BJ147" s="135">
        <v>216666</v>
      </c>
      <c r="BK147" s="135">
        <v>51.088422541999996</v>
      </c>
      <c r="BL147" s="135">
        <v>59</v>
      </c>
      <c r="BM147" s="135">
        <v>251</v>
      </c>
      <c r="BN147" s="135">
        <v>2</v>
      </c>
      <c r="BO147" s="135">
        <v>1405</v>
      </c>
      <c r="BP147" s="135">
        <v>0</v>
      </c>
      <c r="BQ147" s="135">
        <v>1452</v>
      </c>
      <c r="BR147" s="135">
        <v>7311</v>
      </c>
      <c r="BS147" s="135">
        <v>3656</v>
      </c>
      <c r="BT147" s="135">
        <v>5961</v>
      </c>
      <c r="BU147" s="135">
        <v>9086253</v>
      </c>
      <c r="BV147" s="135">
        <v>6467</v>
      </c>
      <c r="BW147" s="135">
        <v>14693</v>
      </c>
      <c r="BX147" s="135">
        <v>0</v>
      </c>
      <c r="BY147" s="135">
        <v>0</v>
      </c>
      <c r="BZ147" s="135">
        <v>0</v>
      </c>
      <c r="CA147" s="135">
        <v>12685041</v>
      </c>
      <c r="CB147" s="135">
        <v>8736</v>
      </c>
      <c r="CC147" s="238">
        <v>19987</v>
      </c>
      <c r="CD147" s="155">
        <f t="shared" si="990"/>
        <v>12</v>
      </c>
      <c r="CE147" s="227">
        <f t="shared" si="973"/>
        <v>2017</v>
      </c>
      <c r="CF147" s="228">
        <f t="shared" si="974"/>
        <v>43070</v>
      </c>
      <c r="CG147" s="229">
        <f t="shared" si="975"/>
        <v>31</v>
      </c>
      <c r="CH147" s="155">
        <f t="shared" si="976"/>
        <v>86984</v>
      </c>
      <c r="CI147" s="155">
        <f t="shared" si="977"/>
        <v>1130792</v>
      </c>
      <c r="CJ147" s="155">
        <f t="shared" si="978"/>
        <v>3566344</v>
      </c>
      <c r="CK147" s="155">
        <f t="shared" si="979"/>
        <v>4401900</v>
      </c>
      <c r="CL147" s="155">
        <f t="shared" si="980"/>
        <v>3348863</v>
      </c>
      <c r="CM147" s="155">
        <f t="shared" si="981"/>
        <v>60675888</v>
      </c>
      <c r="CN147" s="155">
        <f t="shared" si="982"/>
        <v>202263824</v>
      </c>
      <c r="CO147" s="155">
        <f t="shared" si="983"/>
        <v>23600850</v>
      </c>
      <c r="CP147" s="155">
        <f t="shared" si="984"/>
        <v>128193</v>
      </c>
      <c r="CQ147" s="155">
        <f t="shared" si="985"/>
        <v>250219</v>
      </c>
      <c r="CR147" s="155">
        <f t="shared" si="986"/>
        <v>11922</v>
      </c>
      <c r="CS147" s="155">
        <f t="shared" si="987"/>
        <v>20643665</v>
      </c>
      <c r="CT147" s="155">
        <f t="shared" si="988"/>
        <v>0</v>
      </c>
      <c r="CU147" s="155">
        <f t="shared" si="989"/>
        <v>29021124</v>
      </c>
      <c r="CV147" s="230"/>
      <c r="CW147" s="141"/>
    </row>
    <row r="148" spans="1:101" x14ac:dyDescent="0.2">
      <c r="A148" s="152" t="str">
        <f t="shared" si="972"/>
        <v>2017-18DECEMBERRYC</v>
      </c>
      <c r="B148" s="114" t="s">
        <v>681</v>
      </c>
      <c r="C148" s="35" t="s">
        <v>782</v>
      </c>
      <c r="D148" s="153" t="str">
        <f>INDEX($CZ$106:$DA$116,MATCH($F148,Area_Code,0),2)</f>
        <v>Y55</v>
      </c>
      <c r="E148" s="153" t="str">
        <f>INDEX($CZ$100:$DB$104,MATCH($D148,Reg_Code,0),3)</f>
        <v>Midlands and East</v>
      </c>
      <c r="F148" s="134" t="s">
        <v>700</v>
      </c>
      <c r="G148" s="134" t="s">
        <v>701</v>
      </c>
      <c r="H148" s="136">
        <v>119496</v>
      </c>
      <c r="I148" s="135">
        <v>78346</v>
      </c>
      <c r="J148" s="135">
        <v>1104087</v>
      </c>
      <c r="K148" s="135">
        <v>14</v>
      </c>
      <c r="L148" s="135">
        <v>1</v>
      </c>
      <c r="M148" s="135">
        <v>83</v>
      </c>
      <c r="N148" s="135">
        <v>150</v>
      </c>
      <c r="O148" s="135">
        <v>77405</v>
      </c>
      <c r="P148" s="135">
        <v>7084</v>
      </c>
      <c r="Q148" s="135">
        <v>4726</v>
      </c>
      <c r="R148" s="135">
        <v>42475</v>
      </c>
      <c r="S148" s="135">
        <v>12090</v>
      </c>
      <c r="T148" s="135">
        <v>5054</v>
      </c>
      <c r="U148" s="135">
        <v>3906391</v>
      </c>
      <c r="V148" s="135">
        <v>551.43859400999997</v>
      </c>
      <c r="W148" s="135">
        <v>1001</v>
      </c>
      <c r="X148" s="135">
        <v>4429795</v>
      </c>
      <c r="Y148" s="135">
        <v>937.72121084000003</v>
      </c>
      <c r="Z148" s="135">
        <v>1712</v>
      </c>
      <c r="AA148" s="135">
        <v>81702906</v>
      </c>
      <c r="AB148" s="135">
        <v>1924.9577325</v>
      </c>
      <c r="AC148" s="135">
        <v>3906</v>
      </c>
      <c r="AD148" s="135">
        <v>77602199</v>
      </c>
      <c r="AE148" s="135">
        <v>6426.1509606</v>
      </c>
      <c r="AF148" s="135">
        <v>16834</v>
      </c>
      <c r="AG148" s="135">
        <v>38657989</v>
      </c>
      <c r="AH148" s="135">
        <v>7650.5024738000002</v>
      </c>
      <c r="AI148" s="135">
        <v>18842</v>
      </c>
      <c r="AJ148" s="135">
        <v>7681</v>
      </c>
      <c r="AK148" s="135">
        <v>142</v>
      </c>
      <c r="AL148" s="135">
        <v>5134</v>
      </c>
      <c r="AM148" s="135">
        <v>447</v>
      </c>
      <c r="AN148" s="135">
        <v>68</v>
      </c>
      <c r="AO148" s="135">
        <v>2337</v>
      </c>
      <c r="AP148" s="135">
        <v>4797</v>
      </c>
      <c r="AQ148" s="135">
        <v>42767</v>
      </c>
      <c r="AR148" s="135">
        <v>3491</v>
      </c>
      <c r="AS148" s="135">
        <v>23466</v>
      </c>
      <c r="AT148" s="135">
        <v>69724</v>
      </c>
      <c r="AU148" s="135">
        <v>16314</v>
      </c>
      <c r="AV148" s="135">
        <v>11889</v>
      </c>
      <c r="AW148" s="135">
        <v>4997</v>
      </c>
      <c r="AX148" s="135">
        <v>4995</v>
      </c>
      <c r="AY148" s="135">
        <v>66994</v>
      </c>
      <c r="AZ148" s="135">
        <v>48681</v>
      </c>
      <c r="BA148" s="135">
        <v>23495</v>
      </c>
      <c r="BB148" s="135">
        <v>13221</v>
      </c>
      <c r="BC148" s="135">
        <v>10287</v>
      </c>
      <c r="BD148" s="135">
        <v>5554</v>
      </c>
      <c r="BE148" s="135">
        <v>569</v>
      </c>
      <c r="BF148" s="135">
        <v>165742</v>
      </c>
      <c r="BG148" s="135">
        <v>291.28646749000001</v>
      </c>
      <c r="BH148" s="135">
        <v>499</v>
      </c>
      <c r="BI148" s="135">
        <v>6705</v>
      </c>
      <c r="BJ148" s="135">
        <v>298197</v>
      </c>
      <c r="BK148" s="135">
        <v>44</v>
      </c>
      <c r="BL148" s="135">
        <v>88</v>
      </c>
      <c r="BM148" s="135">
        <v>56</v>
      </c>
      <c r="BN148" s="135">
        <v>909</v>
      </c>
      <c r="BO148" s="135">
        <v>843</v>
      </c>
      <c r="BP148" s="135">
        <v>68</v>
      </c>
      <c r="BQ148" s="135">
        <v>1145</v>
      </c>
      <c r="BR148" s="135">
        <v>10145837</v>
      </c>
      <c r="BS148" s="135">
        <v>11161.536854</v>
      </c>
      <c r="BT148" s="135">
        <v>26149</v>
      </c>
      <c r="BU148" s="135">
        <v>11177110</v>
      </c>
      <c r="BV148" s="135">
        <v>13258.730723999999</v>
      </c>
      <c r="BW148" s="135">
        <v>28269</v>
      </c>
      <c r="BX148" s="135">
        <v>1013632</v>
      </c>
      <c r="BY148" s="135">
        <v>14906.352940999999</v>
      </c>
      <c r="BZ148" s="135">
        <v>31240</v>
      </c>
      <c r="CA148" s="135">
        <v>21833716</v>
      </c>
      <c r="CB148" s="135">
        <v>19068.747598000002</v>
      </c>
      <c r="CC148" s="238">
        <v>42381</v>
      </c>
      <c r="CD148" s="155">
        <f t="shared" si="990"/>
        <v>12</v>
      </c>
      <c r="CE148" s="227">
        <f t="shared" si="973"/>
        <v>2017</v>
      </c>
      <c r="CF148" s="228">
        <f t="shared" si="974"/>
        <v>43070</v>
      </c>
      <c r="CG148" s="229">
        <f t="shared" si="975"/>
        <v>31</v>
      </c>
      <c r="CH148" s="155">
        <f t="shared" si="976"/>
        <v>78346</v>
      </c>
      <c r="CI148" s="155">
        <f t="shared" si="977"/>
        <v>6502718</v>
      </c>
      <c r="CJ148" s="155">
        <f t="shared" si="978"/>
        <v>11751900</v>
      </c>
      <c r="CK148" s="155">
        <f t="shared" si="979"/>
        <v>7091084</v>
      </c>
      <c r="CL148" s="155">
        <f t="shared" si="980"/>
        <v>8090912</v>
      </c>
      <c r="CM148" s="155">
        <f t="shared" si="981"/>
        <v>165907350</v>
      </c>
      <c r="CN148" s="155">
        <f t="shared" si="982"/>
        <v>203523060</v>
      </c>
      <c r="CO148" s="155">
        <f t="shared" si="983"/>
        <v>95227468</v>
      </c>
      <c r="CP148" s="155">
        <f t="shared" si="984"/>
        <v>283931</v>
      </c>
      <c r="CQ148" s="155">
        <f t="shared" si="985"/>
        <v>590040</v>
      </c>
      <c r="CR148" s="155">
        <f t="shared" si="986"/>
        <v>23769441</v>
      </c>
      <c r="CS148" s="155">
        <f t="shared" si="987"/>
        <v>23830767</v>
      </c>
      <c r="CT148" s="155">
        <f t="shared" si="988"/>
        <v>2124320</v>
      </c>
      <c r="CU148" s="155">
        <f t="shared" si="989"/>
        <v>48526245</v>
      </c>
      <c r="CV148" s="230"/>
      <c r="CW148" s="141"/>
    </row>
    <row r="149" spans="1:101" x14ac:dyDescent="0.2">
      <c r="A149" s="152" t="str">
        <f t="shared" si="972"/>
        <v>2017-18DECEMBERRYD</v>
      </c>
      <c r="B149" s="114" t="s">
        <v>681</v>
      </c>
      <c r="C149" s="35" t="s">
        <v>782</v>
      </c>
      <c r="D149" s="153" t="str">
        <f>INDEX($CZ$106:$DA$116,MATCH($F149,Area_Code,0),2)</f>
        <v>Y58</v>
      </c>
      <c r="E149" s="153" t="str">
        <f>INDEX($CZ$100:$DB$104,MATCH($D149,Reg_Code,0),3)</f>
        <v>South East</v>
      </c>
      <c r="F149" s="134" t="s">
        <v>702</v>
      </c>
      <c r="G149" s="134" t="s">
        <v>703</v>
      </c>
      <c r="H149" s="136">
        <v>79138</v>
      </c>
      <c r="I149" s="135">
        <v>72743</v>
      </c>
      <c r="J149" s="135">
        <v>5049365</v>
      </c>
      <c r="K149" s="135">
        <v>69</v>
      </c>
      <c r="L149" s="135">
        <v>36</v>
      </c>
      <c r="M149" s="135">
        <v>251</v>
      </c>
      <c r="N149" s="135">
        <v>385</v>
      </c>
      <c r="O149" s="135">
        <v>65014</v>
      </c>
      <c r="P149" s="135">
        <v>3642</v>
      </c>
      <c r="Q149" s="135">
        <v>2281</v>
      </c>
      <c r="R149" s="135">
        <v>31941</v>
      </c>
      <c r="S149" s="135">
        <v>23614</v>
      </c>
      <c r="T149" s="135">
        <v>959</v>
      </c>
      <c r="U149" s="135">
        <v>1860243</v>
      </c>
      <c r="V149" s="135">
        <v>511</v>
      </c>
      <c r="W149" s="135">
        <v>916</v>
      </c>
      <c r="X149" s="135">
        <v>1621152</v>
      </c>
      <c r="Y149" s="135">
        <v>711</v>
      </c>
      <c r="Z149" s="135">
        <v>1262</v>
      </c>
      <c r="AA149" s="135">
        <v>35819522</v>
      </c>
      <c r="AB149" s="135">
        <v>1121</v>
      </c>
      <c r="AC149" s="135">
        <v>2098</v>
      </c>
      <c r="AD149" s="135">
        <v>141057208</v>
      </c>
      <c r="AE149" s="135">
        <v>5973</v>
      </c>
      <c r="AF149" s="135">
        <v>13672</v>
      </c>
      <c r="AG149" s="135">
        <v>8680821</v>
      </c>
      <c r="AH149" s="135">
        <v>9052</v>
      </c>
      <c r="AI149" s="135">
        <v>21555</v>
      </c>
      <c r="AJ149" s="135">
        <v>3202</v>
      </c>
      <c r="AK149" s="135">
        <v>109</v>
      </c>
      <c r="AL149" s="135">
        <v>500</v>
      </c>
      <c r="AM149" s="135">
        <v>83</v>
      </c>
      <c r="AN149" s="135">
        <v>253</v>
      </c>
      <c r="AO149" s="135">
        <v>2340</v>
      </c>
      <c r="AP149" s="135">
        <v>574</v>
      </c>
      <c r="AQ149" s="135">
        <v>37755</v>
      </c>
      <c r="AR149" s="135">
        <v>1756</v>
      </c>
      <c r="AS149" s="135">
        <v>22301</v>
      </c>
      <c r="AT149" s="135">
        <v>61812</v>
      </c>
      <c r="AU149" s="135">
        <v>8546</v>
      </c>
      <c r="AV149" s="135">
        <v>6380</v>
      </c>
      <c r="AW149" s="135">
        <v>5265</v>
      </c>
      <c r="AX149" s="135">
        <v>6380</v>
      </c>
      <c r="AY149" s="135">
        <v>45292</v>
      </c>
      <c r="AZ149" s="135">
        <v>36164</v>
      </c>
      <c r="BA149" s="135">
        <v>42214</v>
      </c>
      <c r="BB149" s="135">
        <v>25433</v>
      </c>
      <c r="BC149" s="135">
        <v>1779</v>
      </c>
      <c r="BD149" s="135">
        <v>1020</v>
      </c>
      <c r="BE149" s="135">
        <v>304</v>
      </c>
      <c r="BF149" s="135">
        <v>98470</v>
      </c>
      <c r="BG149" s="135">
        <v>324</v>
      </c>
      <c r="BH149" s="135">
        <v>541</v>
      </c>
      <c r="BI149" s="135">
        <v>2459</v>
      </c>
      <c r="BJ149" s="135">
        <v>190887</v>
      </c>
      <c r="BK149" s="135">
        <v>78</v>
      </c>
      <c r="BL149" s="135">
        <v>185</v>
      </c>
      <c r="BM149" s="135">
        <v>0</v>
      </c>
      <c r="BN149" s="135">
        <v>171</v>
      </c>
      <c r="BO149" s="135">
        <v>1107</v>
      </c>
      <c r="BP149" s="135">
        <v>0</v>
      </c>
      <c r="BQ149" s="135">
        <v>353</v>
      </c>
      <c r="BR149" s="135">
        <v>1746716</v>
      </c>
      <c r="BS149" s="135">
        <v>10215</v>
      </c>
      <c r="BT149" s="135">
        <v>22555</v>
      </c>
      <c r="BU149" s="135">
        <v>13678494</v>
      </c>
      <c r="BV149" s="135">
        <v>12356</v>
      </c>
      <c r="BW149" s="135">
        <v>27551</v>
      </c>
      <c r="BX149" s="135">
        <v>0</v>
      </c>
      <c r="BY149" s="135">
        <v>0</v>
      </c>
      <c r="BZ149" s="135">
        <v>0</v>
      </c>
      <c r="CA149" s="135">
        <v>5922999</v>
      </c>
      <c r="CB149" s="135">
        <v>16779</v>
      </c>
      <c r="CC149" s="238">
        <v>35281</v>
      </c>
      <c r="CD149" s="155">
        <f t="shared" si="990"/>
        <v>12</v>
      </c>
      <c r="CE149" s="227">
        <f t="shared" si="973"/>
        <v>2017</v>
      </c>
      <c r="CF149" s="228">
        <f t="shared" si="974"/>
        <v>43070</v>
      </c>
      <c r="CG149" s="229">
        <f t="shared" si="975"/>
        <v>31</v>
      </c>
      <c r="CH149" s="155">
        <f t="shared" si="976"/>
        <v>2618748</v>
      </c>
      <c r="CI149" s="155">
        <f t="shared" si="977"/>
        <v>18258493</v>
      </c>
      <c r="CJ149" s="155">
        <f t="shared" si="978"/>
        <v>28006055</v>
      </c>
      <c r="CK149" s="155">
        <f t="shared" si="979"/>
        <v>3336072</v>
      </c>
      <c r="CL149" s="155">
        <f t="shared" si="980"/>
        <v>2878622</v>
      </c>
      <c r="CM149" s="155">
        <f t="shared" si="981"/>
        <v>67012218</v>
      </c>
      <c r="CN149" s="155">
        <f t="shared" si="982"/>
        <v>322850608</v>
      </c>
      <c r="CO149" s="155">
        <f t="shared" si="983"/>
        <v>20671245</v>
      </c>
      <c r="CP149" s="155">
        <f t="shared" si="984"/>
        <v>164464</v>
      </c>
      <c r="CQ149" s="155">
        <f t="shared" si="985"/>
        <v>454915</v>
      </c>
      <c r="CR149" s="155">
        <f t="shared" si="986"/>
        <v>3856905</v>
      </c>
      <c r="CS149" s="155">
        <f t="shared" si="987"/>
        <v>30498957</v>
      </c>
      <c r="CT149" s="155">
        <f t="shared" si="988"/>
        <v>0</v>
      </c>
      <c r="CU149" s="155">
        <f t="shared" si="989"/>
        <v>12454193</v>
      </c>
      <c r="CV149" s="230"/>
      <c r="CW149" s="141"/>
    </row>
    <row r="150" spans="1:101" x14ac:dyDescent="0.2">
      <c r="A150" s="152" t="str">
        <f t="shared" si="972"/>
        <v>2017-18DECEMBERRYE</v>
      </c>
      <c r="B150" s="114" t="s">
        <v>681</v>
      </c>
      <c r="C150" s="35" t="s">
        <v>782</v>
      </c>
      <c r="D150" s="153" t="str">
        <f>INDEX($CZ$106:$DA$116,MATCH($F150,Area_Code,0),2)</f>
        <v>Y58</v>
      </c>
      <c r="E150" s="153" t="str">
        <f>INDEX($CZ$100:$DB$104,MATCH($D150,Reg_Code,0),3)</f>
        <v>South East</v>
      </c>
      <c r="F150" s="134" t="s">
        <v>704</v>
      </c>
      <c r="G150" s="134" t="s">
        <v>705</v>
      </c>
      <c r="H150" s="136">
        <v>69036</v>
      </c>
      <c r="I150" s="135">
        <v>49471</v>
      </c>
      <c r="J150" s="135">
        <v>524915</v>
      </c>
      <c r="K150" s="135">
        <v>10.610559722</v>
      </c>
      <c r="L150" s="135">
        <v>3</v>
      </c>
      <c r="M150" s="135">
        <v>58</v>
      </c>
      <c r="N150" s="135">
        <v>117</v>
      </c>
      <c r="O150" s="135">
        <v>50496</v>
      </c>
      <c r="P150" s="135">
        <v>2895</v>
      </c>
      <c r="Q150" s="135">
        <v>1851</v>
      </c>
      <c r="R150" s="135">
        <v>22958</v>
      </c>
      <c r="S150" s="135">
        <v>16292</v>
      </c>
      <c r="T150" s="135">
        <v>1580</v>
      </c>
      <c r="U150" s="135">
        <v>1336426</v>
      </c>
      <c r="V150" s="135">
        <v>462</v>
      </c>
      <c r="W150" s="135">
        <v>867</v>
      </c>
      <c r="X150" s="135">
        <v>1342215</v>
      </c>
      <c r="Y150" s="135">
        <v>725</v>
      </c>
      <c r="Z150" s="135">
        <v>1395</v>
      </c>
      <c r="AA150" s="135">
        <v>26347910</v>
      </c>
      <c r="AB150" s="135">
        <v>1148</v>
      </c>
      <c r="AC150" s="135">
        <v>2342</v>
      </c>
      <c r="AD150" s="135">
        <v>73836604</v>
      </c>
      <c r="AE150" s="135">
        <v>4532</v>
      </c>
      <c r="AF150" s="135">
        <v>10397</v>
      </c>
      <c r="AG150" s="135">
        <v>9955624</v>
      </c>
      <c r="AH150" s="135">
        <v>6301</v>
      </c>
      <c r="AI150" s="135">
        <v>14978</v>
      </c>
      <c r="AJ150" s="135">
        <v>3291</v>
      </c>
      <c r="AK150" s="135">
        <v>16</v>
      </c>
      <c r="AL150" s="135">
        <v>132</v>
      </c>
      <c r="AM150" s="135">
        <v>346</v>
      </c>
      <c r="AN150" s="135">
        <v>268</v>
      </c>
      <c r="AO150" s="135">
        <v>2875</v>
      </c>
      <c r="AP150" s="135">
        <v>0</v>
      </c>
      <c r="AQ150" s="135">
        <v>27241</v>
      </c>
      <c r="AR150" s="135">
        <v>2981</v>
      </c>
      <c r="AS150" s="135">
        <v>16983</v>
      </c>
      <c r="AT150" s="135">
        <v>47205</v>
      </c>
      <c r="AU150" s="135">
        <v>5603</v>
      </c>
      <c r="AV150" s="135">
        <v>4464</v>
      </c>
      <c r="AW150" s="135">
        <v>3580</v>
      </c>
      <c r="AX150" s="135">
        <v>2912</v>
      </c>
      <c r="AY150" s="135">
        <v>32499</v>
      </c>
      <c r="AZ150" s="135">
        <v>27056</v>
      </c>
      <c r="BA150" s="135">
        <v>24019</v>
      </c>
      <c r="BB150" s="135">
        <v>18561</v>
      </c>
      <c r="BC150" s="135">
        <v>2429</v>
      </c>
      <c r="BD150" s="135">
        <v>1764</v>
      </c>
      <c r="BE150" s="135">
        <v>261</v>
      </c>
      <c r="BF150" s="135">
        <v>83788</v>
      </c>
      <c r="BG150" s="135">
        <v>321</v>
      </c>
      <c r="BH150" s="135">
        <v>548</v>
      </c>
      <c r="BI150" s="135">
        <v>2251</v>
      </c>
      <c r="BJ150" s="135">
        <v>92661</v>
      </c>
      <c r="BK150" s="135">
        <v>41</v>
      </c>
      <c r="BL150" s="135">
        <v>87</v>
      </c>
      <c r="BM150" s="135">
        <v>1</v>
      </c>
      <c r="BN150" s="135">
        <v>1769</v>
      </c>
      <c r="BO150" s="135">
        <v>1376</v>
      </c>
      <c r="BP150" s="135">
        <v>0</v>
      </c>
      <c r="BQ150" s="135">
        <v>354</v>
      </c>
      <c r="BR150" s="135">
        <v>6776512</v>
      </c>
      <c r="BS150" s="135">
        <v>3831</v>
      </c>
      <c r="BT150" s="135">
        <v>6750</v>
      </c>
      <c r="BU150" s="135">
        <v>9397842</v>
      </c>
      <c r="BV150" s="135">
        <v>6830</v>
      </c>
      <c r="BW150" s="135">
        <v>11513</v>
      </c>
      <c r="BX150" s="135">
        <v>0</v>
      </c>
      <c r="BY150" s="135">
        <v>0</v>
      </c>
      <c r="BZ150" s="135">
        <v>0</v>
      </c>
      <c r="CA150" s="135">
        <v>3510995</v>
      </c>
      <c r="CB150" s="135">
        <v>9918</v>
      </c>
      <c r="CC150" s="238">
        <v>18489</v>
      </c>
      <c r="CD150" s="155">
        <f t="shared" si="990"/>
        <v>12</v>
      </c>
      <c r="CE150" s="227">
        <f t="shared" si="973"/>
        <v>2017</v>
      </c>
      <c r="CF150" s="228">
        <f t="shared" si="974"/>
        <v>43070</v>
      </c>
      <c r="CG150" s="229">
        <f t="shared" si="975"/>
        <v>31</v>
      </c>
      <c r="CH150" s="155">
        <f t="shared" si="976"/>
        <v>148413</v>
      </c>
      <c r="CI150" s="155">
        <f t="shared" si="977"/>
        <v>2869318</v>
      </c>
      <c r="CJ150" s="155">
        <f t="shared" si="978"/>
        <v>5788107</v>
      </c>
      <c r="CK150" s="155">
        <f t="shared" si="979"/>
        <v>2509965</v>
      </c>
      <c r="CL150" s="155">
        <f t="shared" si="980"/>
        <v>2582145</v>
      </c>
      <c r="CM150" s="155">
        <f t="shared" si="981"/>
        <v>53767636</v>
      </c>
      <c r="CN150" s="155">
        <f t="shared" si="982"/>
        <v>169387924</v>
      </c>
      <c r="CO150" s="155">
        <f t="shared" si="983"/>
        <v>23665240</v>
      </c>
      <c r="CP150" s="155">
        <f t="shared" si="984"/>
        <v>143028</v>
      </c>
      <c r="CQ150" s="155">
        <f t="shared" si="985"/>
        <v>195837</v>
      </c>
      <c r="CR150" s="155">
        <f t="shared" si="986"/>
        <v>11940750</v>
      </c>
      <c r="CS150" s="155">
        <f t="shared" si="987"/>
        <v>15841888</v>
      </c>
      <c r="CT150" s="155">
        <f t="shared" si="988"/>
        <v>0</v>
      </c>
      <c r="CU150" s="155">
        <f t="shared" si="989"/>
        <v>6545106</v>
      </c>
      <c r="CV150" s="230"/>
      <c r="CW150" s="141"/>
    </row>
    <row r="151" spans="1:101" x14ac:dyDescent="0.2">
      <c r="A151" s="152" t="str">
        <f t="shared" si="972"/>
        <v>2017-18DECEMBERRYF</v>
      </c>
      <c r="B151" s="114" t="s">
        <v>681</v>
      </c>
      <c r="C151" s="35" t="s">
        <v>782</v>
      </c>
      <c r="D151" s="153" t="str">
        <f>INDEX($CZ$106:$DA$116,MATCH($F151,Area_Code,0),2)</f>
        <v>Y59</v>
      </c>
      <c r="E151" s="153" t="str">
        <f>INDEX($CZ$100:$DB$104,MATCH($D151,Reg_Code,0),3)</f>
        <v>South West</v>
      </c>
      <c r="F151" s="134" t="s">
        <v>706</v>
      </c>
      <c r="G151" s="134" t="s">
        <v>707</v>
      </c>
      <c r="H151" s="136">
        <v>114066</v>
      </c>
      <c r="I151" s="135">
        <v>82083</v>
      </c>
      <c r="J151" s="135">
        <v>880830</v>
      </c>
      <c r="K151" s="135">
        <v>11</v>
      </c>
      <c r="L151" s="135">
        <v>3</v>
      </c>
      <c r="M151" s="135">
        <v>54</v>
      </c>
      <c r="N151" s="135">
        <v>112</v>
      </c>
      <c r="O151" s="135">
        <v>79627</v>
      </c>
      <c r="P151" s="135">
        <v>5634</v>
      </c>
      <c r="Q151" s="135">
        <v>3372</v>
      </c>
      <c r="R151" s="135">
        <v>42115</v>
      </c>
      <c r="S151" s="135">
        <v>20090</v>
      </c>
      <c r="T151" s="135">
        <v>1604</v>
      </c>
      <c r="U151" s="135">
        <v>3493921</v>
      </c>
      <c r="V151" s="135">
        <v>620</v>
      </c>
      <c r="W151" s="135">
        <v>1118</v>
      </c>
      <c r="X151" s="135">
        <v>3017501</v>
      </c>
      <c r="Y151" s="135">
        <v>894</v>
      </c>
      <c r="Z151" s="135">
        <v>1617</v>
      </c>
      <c r="AA151" s="135">
        <v>94181962</v>
      </c>
      <c r="AB151" s="135">
        <v>2236</v>
      </c>
      <c r="AC151" s="135">
        <v>4647</v>
      </c>
      <c r="AD151" s="135">
        <v>109181205</v>
      </c>
      <c r="AE151" s="135">
        <v>5434</v>
      </c>
      <c r="AF151" s="135">
        <v>13029</v>
      </c>
      <c r="AG151" s="135">
        <v>12090219</v>
      </c>
      <c r="AH151" s="135">
        <v>7537</v>
      </c>
      <c r="AI151" s="135">
        <v>17731</v>
      </c>
      <c r="AJ151" s="135">
        <v>4578</v>
      </c>
      <c r="AK151" s="135">
        <v>574</v>
      </c>
      <c r="AL151" s="135">
        <v>2133</v>
      </c>
      <c r="AM151" s="135">
        <v>2754</v>
      </c>
      <c r="AN151" s="135">
        <v>548</v>
      </c>
      <c r="AO151" s="135">
        <v>1323</v>
      </c>
      <c r="AP151" s="135">
        <v>106</v>
      </c>
      <c r="AQ151" s="135">
        <v>40587</v>
      </c>
      <c r="AR151" s="135">
        <v>3131</v>
      </c>
      <c r="AS151" s="135">
        <v>31331</v>
      </c>
      <c r="AT151" s="135">
        <v>75049</v>
      </c>
      <c r="AU151" s="135">
        <v>10826</v>
      </c>
      <c r="AV151" s="135">
        <v>8712</v>
      </c>
      <c r="AW151" s="135">
        <v>6483</v>
      </c>
      <c r="AX151" s="135">
        <v>5263</v>
      </c>
      <c r="AY151" s="135">
        <v>56266</v>
      </c>
      <c r="AZ151" s="135">
        <v>47251</v>
      </c>
      <c r="BA151" s="135">
        <v>29497</v>
      </c>
      <c r="BB151" s="135">
        <v>22344</v>
      </c>
      <c r="BC151" s="135">
        <v>3085</v>
      </c>
      <c r="BD151" s="135">
        <v>1736</v>
      </c>
      <c r="BE151" s="135">
        <v>0</v>
      </c>
      <c r="BF151" s="135">
        <v>0</v>
      </c>
      <c r="BG151" s="135">
        <v>0</v>
      </c>
      <c r="BH151" s="135">
        <v>0</v>
      </c>
      <c r="BI151" s="135">
        <v>0</v>
      </c>
      <c r="BJ151" s="135">
        <v>0</v>
      </c>
      <c r="BK151" s="135">
        <v>0</v>
      </c>
      <c r="BL151" s="135">
        <v>0</v>
      </c>
      <c r="BM151" s="135">
        <v>0</v>
      </c>
      <c r="BN151" s="135">
        <v>759</v>
      </c>
      <c r="BO151" s="135">
        <v>696</v>
      </c>
      <c r="BP151" s="135">
        <v>15</v>
      </c>
      <c r="BQ151" s="135">
        <v>1151</v>
      </c>
      <c r="BR151" s="135">
        <v>5715485</v>
      </c>
      <c r="BS151" s="135">
        <v>7530</v>
      </c>
      <c r="BT151" s="135">
        <v>16381</v>
      </c>
      <c r="BU151" s="135">
        <v>6360008</v>
      </c>
      <c r="BV151" s="135">
        <v>9137</v>
      </c>
      <c r="BW151" s="135">
        <v>18489</v>
      </c>
      <c r="BX151" s="135">
        <v>179750</v>
      </c>
      <c r="BY151" s="135">
        <v>11983</v>
      </c>
      <c r="BZ151" s="135">
        <v>19028</v>
      </c>
      <c r="CA151" s="135">
        <v>12444893</v>
      </c>
      <c r="CB151" s="135">
        <v>10812</v>
      </c>
      <c r="CC151" s="238">
        <v>23100</v>
      </c>
      <c r="CD151" s="155">
        <f t="shared" si="990"/>
        <v>12</v>
      </c>
      <c r="CE151" s="227">
        <f t="shared" si="973"/>
        <v>2017</v>
      </c>
      <c r="CF151" s="228">
        <f t="shared" si="974"/>
        <v>43070</v>
      </c>
      <c r="CG151" s="229">
        <f t="shared" si="975"/>
        <v>31</v>
      </c>
      <c r="CH151" s="155">
        <f t="shared" si="976"/>
        <v>246249</v>
      </c>
      <c r="CI151" s="155">
        <f t="shared" si="977"/>
        <v>4432482</v>
      </c>
      <c r="CJ151" s="155">
        <f t="shared" si="978"/>
        <v>9193296</v>
      </c>
      <c r="CK151" s="155">
        <f t="shared" si="979"/>
        <v>6298812</v>
      </c>
      <c r="CL151" s="155">
        <f t="shared" si="980"/>
        <v>5452524</v>
      </c>
      <c r="CM151" s="155">
        <f t="shared" si="981"/>
        <v>195708405</v>
      </c>
      <c r="CN151" s="155">
        <f t="shared" si="982"/>
        <v>261752610</v>
      </c>
      <c r="CO151" s="155">
        <f t="shared" si="983"/>
        <v>28440524</v>
      </c>
      <c r="CP151" s="155">
        <f t="shared" si="984"/>
        <v>0</v>
      </c>
      <c r="CQ151" s="155">
        <f t="shared" si="985"/>
        <v>0</v>
      </c>
      <c r="CR151" s="155">
        <f t="shared" si="986"/>
        <v>12433179</v>
      </c>
      <c r="CS151" s="155">
        <f t="shared" si="987"/>
        <v>12868344</v>
      </c>
      <c r="CT151" s="155">
        <f t="shared" si="988"/>
        <v>285420</v>
      </c>
      <c r="CU151" s="155">
        <f t="shared" si="989"/>
        <v>26588100</v>
      </c>
      <c r="CV151" s="230"/>
      <c r="CW151" s="141"/>
    </row>
    <row r="152" spans="1:101" x14ac:dyDescent="0.2">
      <c r="A152" s="152" t="str">
        <f t="shared" ref="A152:A195" si="991">B152&amp;C152&amp;F152</f>
        <v>2017-18JANUARYR1F</v>
      </c>
      <c r="B152" s="114" t="s">
        <v>681</v>
      </c>
      <c r="C152" s="35" t="s">
        <v>824</v>
      </c>
      <c r="D152" s="153" t="str">
        <f>INDEX($CZ$106:$DA$116,MATCH($F152,Area_Code,0),2)</f>
        <v>Y58</v>
      </c>
      <c r="E152" s="153" t="str">
        <f>INDEX($CZ$100:$DB$104,MATCH($D152,Reg_Code,0),3)</f>
        <v>South East</v>
      </c>
      <c r="F152" s="134" t="s">
        <v>683</v>
      </c>
      <c r="G152" s="134" t="s">
        <v>684</v>
      </c>
      <c r="H152" s="136">
        <v>0</v>
      </c>
      <c r="I152" s="136">
        <v>0</v>
      </c>
      <c r="J152" s="136">
        <v>0</v>
      </c>
      <c r="K152" s="136">
        <v>0</v>
      </c>
      <c r="L152" s="136">
        <v>0</v>
      </c>
      <c r="M152" s="136">
        <v>0</v>
      </c>
      <c r="N152" s="136">
        <v>0</v>
      </c>
      <c r="O152" s="136">
        <v>0</v>
      </c>
      <c r="P152" s="136">
        <v>0</v>
      </c>
      <c r="Q152" s="136">
        <v>0</v>
      </c>
      <c r="R152" s="136">
        <v>0</v>
      </c>
      <c r="S152" s="136">
        <v>0</v>
      </c>
      <c r="T152" s="136">
        <v>0</v>
      </c>
      <c r="U152" s="136">
        <v>0</v>
      </c>
      <c r="V152" s="136">
        <v>0</v>
      </c>
      <c r="W152" s="136">
        <v>0</v>
      </c>
      <c r="X152" s="136">
        <v>0</v>
      </c>
      <c r="Y152" s="136">
        <v>0</v>
      </c>
      <c r="Z152" s="136">
        <v>0</v>
      </c>
      <c r="AA152" s="136">
        <v>0</v>
      </c>
      <c r="AB152" s="136">
        <v>0</v>
      </c>
      <c r="AC152" s="136">
        <v>0</v>
      </c>
      <c r="AD152" s="136">
        <v>0</v>
      </c>
      <c r="AE152" s="136">
        <v>0</v>
      </c>
      <c r="AF152" s="136">
        <v>0</v>
      </c>
      <c r="AG152" s="136">
        <v>0</v>
      </c>
      <c r="AH152" s="136">
        <v>0</v>
      </c>
      <c r="AI152" s="136">
        <v>0</v>
      </c>
      <c r="AJ152" s="136">
        <v>0</v>
      </c>
      <c r="AK152" s="136">
        <v>0</v>
      </c>
      <c r="AL152" s="136">
        <v>0</v>
      </c>
      <c r="AM152" s="136">
        <v>0</v>
      </c>
      <c r="AN152" s="136">
        <v>0</v>
      </c>
      <c r="AO152" s="136">
        <v>0</v>
      </c>
      <c r="AP152" s="136">
        <v>0</v>
      </c>
      <c r="AQ152" s="136">
        <v>0</v>
      </c>
      <c r="AR152" s="136">
        <v>0</v>
      </c>
      <c r="AS152" s="136">
        <v>0</v>
      </c>
      <c r="AT152" s="136">
        <v>0</v>
      </c>
      <c r="AU152" s="136">
        <v>0</v>
      </c>
      <c r="AV152" s="136">
        <v>0</v>
      </c>
      <c r="AW152" s="136">
        <v>0</v>
      </c>
      <c r="AX152" s="136">
        <v>0</v>
      </c>
      <c r="AY152" s="136">
        <v>0</v>
      </c>
      <c r="AZ152" s="136">
        <v>0</v>
      </c>
      <c r="BA152" s="136">
        <v>0</v>
      </c>
      <c r="BB152" s="136">
        <v>0</v>
      </c>
      <c r="BC152" s="136">
        <v>0</v>
      </c>
      <c r="BD152" s="136">
        <v>0</v>
      </c>
      <c r="BE152" s="136">
        <v>0</v>
      </c>
      <c r="BF152" s="136">
        <v>0</v>
      </c>
      <c r="BG152" s="136">
        <v>0</v>
      </c>
      <c r="BH152" s="136">
        <v>0</v>
      </c>
      <c r="BI152" s="136">
        <v>0</v>
      </c>
      <c r="BJ152" s="136">
        <v>0</v>
      </c>
      <c r="BK152" s="136">
        <v>0</v>
      </c>
      <c r="BL152" s="136">
        <v>0</v>
      </c>
      <c r="BM152" s="136">
        <v>0</v>
      </c>
      <c r="BN152" s="136">
        <v>0</v>
      </c>
      <c r="BO152" s="136">
        <v>0</v>
      </c>
      <c r="BP152" s="136">
        <v>0</v>
      </c>
      <c r="BQ152" s="136">
        <v>0</v>
      </c>
      <c r="BR152" s="136">
        <v>0</v>
      </c>
      <c r="BS152" s="136">
        <v>0</v>
      </c>
      <c r="BT152" s="136">
        <v>0</v>
      </c>
      <c r="BU152" s="136">
        <v>0</v>
      </c>
      <c r="BV152" s="136">
        <v>0</v>
      </c>
      <c r="BW152" s="136">
        <v>0</v>
      </c>
      <c r="BX152" s="136">
        <v>0</v>
      </c>
      <c r="BY152" s="136">
        <v>0</v>
      </c>
      <c r="BZ152" s="136">
        <v>0</v>
      </c>
      <c r="CA152" s="136">
        <v>0</v>
      </c>
      <c r="CB152" s="136">
        <v>0</v>
      </c>
      <c r="CC152" s="239">
        <v>0</v>
      </c>
      <c r="CD152" s="155">
        <f t="shared" si="990"/>
        <v>1</v>
      </c>
      <c r="CE152" s="227">
        <f t="shared" si="973"/>
        <v>2018</v>
      </c>
      <c r="CF152" s="228">
        <f t="shared" si="974"/>
        <v>43101</v>
      </c>
      <c r="CG152" s="229">
        <f t="shared" si="975"/>
        <v>31</v>
      </c>
      <c r="CH152" s="155">
        <f t="shared" si="976"/>
        <v>0</v>
      </c>
      <c r="CI152" s="155">
        <f t="shared" si="977"/>
        <v>0</v>
      </c>
      <c r="CJ152" s="155">
        <f t="shared" si="978"/>
        <v>0</v>
      </c>
      <c r="CK152" s="155">
        <f t="shared" si="979"/>
        <v>0</v>
      </c>
      <c r="CL152" s="155">
        <f t="shared" si="980"/>
        <v>0</v>
      </c>
      <c r="CM152" s="155">
        <f t="shared" si="981"/>
        <v>0</v>
      </c>
      <c r="CN152" s="155">
        <f t="shared" si="982"/>
        <v>0</v>
      </c>
      <c r="CO152" s="155">
        <f t="shared" si="983"/>
        <v>0</v>
      </c>
      <c r="CP152" s="155">
        <f t="shared" si="984"/>
        <v>0</v>
      </c>
      <c r="CQ152" s="155">
        <f t="shared" si="985"/>
        <v>0</v>
      </c>
      <c r="CR152" s="155">
        <f t="shared" si="986"/>
        <v>0</v>
      </c>
      <c r="CS152" s="155">
        <f t="shared" si="987"/>
        <v>0</v>
      </c>
      <c r="CT152" s="155">
        <f t="shared" si="988"/>
        <v>0</v>
      </c>
      <c r="CU152" s="155">
        <f t="shared" si="989"/>
        <v>0</v>
      </c>
      <c r="CV152" s="230"/>
      <c r="CW152" s="141"/>
    </row>
    <row r="153" spans="1:101" x14ac:dyDescent="0.2">
      <c r="A153" s="152" t="str">
        <f t="shared" si="991"/>
        <v>2017-18JANUARYRRU</v>
      </c>
      <c r="B153" s="114" t="s">
        <v>681</v>
      </c>
      <c r="C153" s="35" t="s">
        <v>824</v>
      </c>
      <c r="D153" s="153" t="str">
        <f>INDEX($CZ$106:$DA$116,MATCH($F153,Area_Code,0),2)</f>
        <v>Y56</v>
      </c>
      <c r="E153" s="153" t="str">
        <f>INDEX($CZ$100:$DB$104,MATCH($D153,Reg_Code,0),3)</f>
        <v>London</v>
      </c>
      <c r="F153" s="134" t="s">
        <v>686</v>
      </c>
      <c r="G153" s="134" t="s">
        <v>687</v>
      </c>
      <c r="H153" s="136">
        <v>165944</v>
      </c>
      <c r="I153" s="136">
        <v>135359</v>
      </c>
      <c r="J153" s="136">
        <v>1610430</v>
      </c>
      <c r="K153" s="136">
        <v>12</v>
      </c>
      <c r="L153" s="136">
        <v>0</v>
      </c>
      <c r="M153" s="136">
        <v>82</v>
      </c>
      <c r="N153" s="136">
        <v>165</v>
      </c>
      <c r="O153" s="136">
        <v>101662</v>
      </c>
      <c r="P153" s="136">
        <v>8472</v>
      </c>
      <c r="Q153" s="136">
        <v>6145</v>
      </c>
      <c r="R153" s="136">
        <v>55562</v>
      </c>
      <c r="S153" s="136">
        <v>22023</v>
      </c>
      <c r="T153" s="136">
        <v>2744</v>
      </c>
      <c r="U153" s="136">
        <v>3634469</v>
      </c>
      <c r="V153" s="136">
        <v>429</v>
      </c>
      <c r="W153" s="136">
        <v>703</v>
      </c>
      <c r="X153" s="136">
        <v>4808640</v>
      </c>
      <c r="Y153" s="136">
        <v>783</v>
      </c>
      <c r="Z153" s="136">
        <v>1343</v>
      </c>
      <c r="AA153" s="136">
        <v>67946609</v>
      </c>
      <c r="AB153" s="136">
        <v>1223</v>
      </c>
      <c r="AC153" s="136">
        <v>2525</v>
      </c>
      <c r="AD153" s="136">
        <v>81000877</v>
      </c>
      <c r="AE153" s="136">
        <v>3678</v>
      </c>
      <c r="AF153" s="136">
        <v>8683</v>
      </c>
      <c r="AG153" s="136">
        <v>11215454</v>
      </c>
      <c r="AH153" s="136">
        <v>4087</v>
      </c>
      <c r="AI153" s="136">
        <v>8345</v>
      </c>
      <c r="AJ153" s="136">
        <v>4199</v>
      </c>
      <c r="AK153" s="136">
        <v>408</v>
      </c>
      <c r="AL153" s="136">
        <v>1445</v>
      </c>
      <c r="AM153" s="136">
        <v>8404</v>
      </c>
      <c r="AN153" s="136">
        <v>226</v>
      </c>
      <c r="AO153" s="136">
        <v>2120</v>
      </c>
      <c r="AP153" s="136">
        <v>0</v>
      </c>
      <c r="AQ153" s="136">
        <v>64078</v>
      </c>
      <c r="AR153" s="136">
        <v>6879</v>
      </c>
      <c r="AS153" s="136">
        <v>26506</v>
      </c>
      <c r="AT153" s="136">
        <v>97463</v>
      </c>
      <c r="AU153" s="136">
        <v>22191</v>
      </c>
      <c r="AV153" s="136">
        <v>17478</v>
      </c>
      <c r="AW153" s="136">
        <v>15981</v>
      </c>
      <c r="AX153" s="136">
        <v>12884</v>
      </c>
      <c r="AY153" s="136">
        <v>81538</v>
      </c>
      <c r="AZ153" s="136">
        <v>63237</v>
      </c>
      <c r="BA153" s="136">
        <v>35566</v>
      </c>
      <c r="BB153" s="136">
        <v>24708</v>
      </c>
      <c r="BC153" s="136">
        <v>3760</v>
      </c>
      <c r="BD153" s="136">
        <v>2889</v>
      </c>
      <c r="BE153" s="136">
        <v>0</v>
      </c>
      <c r="BF153" s="136">
        <v>0</v>
      </c>
      <c r="BG153" s="136">
        <v>0</v>
      </c>
      <c r="BH153" s="136">
        <v>0</v>
      </c>
      <c r="BI153" s="136">
        <v>3736</v>
      </c>
      <c r="BJ153" s="136">
        <v>255117</v>
      </c>
      <c r="BK153" s="136">
        <v>68</v>
      </c>
      <c r="BL153" s="136">
        <v>150</v>
      </c>
      <c r="BM153" s="136">
        <v>2064</v>
      </c>
      <c r="BN153" s="136">
        <v>1008</v>
      </c>
      <c r="BO153" s="136">
        <v>1620</v>
      </c>
      <c r="BP153" s="136">
        <v>52</v>
      </c>
      <c r="BQ153" s="136">
        <v>1546</v>
      </c>
      <c r="BR153" s="136">
        <v>5980820</v>
      </c>
      <c r="BS153" s="136">
        <v>5933</v>
      </c>
      <c r="BT153" s="136">
        <v>12611</v>
      </c>
      <c r="BU153" s="136">
        <v>11394834</v>
      </c>
      <c r="BV153" s="136">
        <v>7034</v>
      </c>
      <c r="BW153" s="136">
        <v>14196</v>
      </c>
      <c r="BX153" s="136">
        <v>369008</v>
      </c>
      <c r="BY153" s="136">
        <v>7096</v>
      </c>
      <c r="BZ153" s="136">
        <v>13681</v>
      </c>
      <c r="CA153" s="136">
        <v>13904297</v>
      </c>
      <c r="CB153" s="136">
        <v>8994</v>
      </c>
      <c r="CC153" s="239">
        <v>16402</v>
      </c>
      <c r="CD153" s="155">
        <f t="shared" si="990"/>
        <v>1</v>
      </c>
      <c r="CE153" s="227">
        <f t="shared" si="973"/>
        <v>2018</v>
      </c>
      <c r="CF153" s="228">
        <f t="shared" si="974"/>
        <v>43101</v>
      </c>
      <c r="CG153" s="229">
        <f t="shared" si="975"/>
        <v>31</v>
      </c>
      <c r="CH153" s="155">
        <f t="shared" si="976"/>
        <v>0</v>
      </c>
      <c r="CI153" s="155">
        <f t="shared" si="977"/>
        <v>11099438</v>
      </c>
      <c r="CJ153" s="155">
        <f t="shared" si="978"/>
        <v>22334235</v>
      </c>
      <c r="CK153" s="155">
        <f t="shared" si="979"/>
        <v>5955816</v>
      </c>
      <c r="CL153" s="155">
        <f t="shared" si="980"/>
        <v>8252735</v>
      </c>
      <c r="CM153" s="155">
        <f t="shared" si="981"/>
        <v>140294050</v>
      </c>
      <c r="CN153" s="155">
        <f t="shared" si="982"/>
        <v>191225709</v>
      </c>
      <c r="CO153" s="155">
        <f t="shared" si="983"/>
        <v>22898680</v>
      </c>
      <c r="CP153" s="155">
        <f t="shared" si="984"/>
        <v>0</v>
      </c>
      <c r="CQ153" s="155">
        <f t="shared" si="985"/>
        <v>560400</v>
      </c>
      <c r="CR153" s="155">
        <f t="shared" si="986"/>
        <v>12711888</v>
      </c>
      <c r="CS153" s="155">
        <f t="shared" si="987"/>
        <v>22997520</v>
      </c>
      <c r="CT153" s="155">
        <f t="shared" si="988"/>
        <v>711412</v>
      </c>
      <c r="CU153" s="155">
        <f t="shared" si="989"/>
        <v>25357492</v>
      </c>
      <c r="CV153" s="230"/>
      <c r="CW153" s="141"/>
    </row>
    <row r="154" spans="1:101" x14ac:dyDescent="0.2">
      <c r="A154" s="152" t="str">
        <f t="shared" si="991"/>
        <v>2017-18JANUARYRX6</v>
      </c>
      <c r="B154" s="114" t="s">
        <v>681</v>
      </c>
      <c r="C154" s="35" t="s">
        <v>824</v>
      </c>
      <c r="D154" s="153" t="str">
        <f>INDEX($CZ$106:$DA$116,MATCH($F154,Area_Code,0),2)</f>
        <v>Y54</v>
      </c>
      <c r="E154" s="153" t="str">
        <f>INDEX($CZ$100:$DB$104,MATCH($D154,Reg_Code,0),3)</f>
        <v>North</v>
      </c>
      <c r="F154" s="134" t="s">
        <v>689</v>
      </c>
      <c r="G154" s="134" t="s">
        <v>690</v>
      </c>
      <c r="H154" s="136">
        <v>46484</v>
      </c>
      <c r="I154" s="136">
        <v>31452</v>
      </c>
      <c r="J154" s="136">
        <v>121391</v>
      </c>
      <c r="K154" s="136">
        <v>4</v>
      </c>
      <c r="L154" s="136">
        <v>1</v>
      </c>
      <c r="M154" s="136">
        <v>14</v>
      </c>
      <c r="N154" s="136">
        <v>33</v>
      </c>
      <c r="O154" s="136">
        <v>34280</v>
      </c>
      <c r="P154" s="136">
        <v>2432</v>
      </c>
      <c r="Q154" s="136">
        <v>1461</v>
      </c>
      <c r="R154" s="136">
        <v>18857</v>
      </c>
      <c r="S154" s="136">
        <v>7515</v>
      </c>
      <c r="T154" s="136">
        <v>463</v>
      </c>
      <c r="U154" s="136">
        <v>954006</v>
      </c>
      <c r="V154" s="136">
        <v>392</v>
      </c>
      <c r="W154" s="136">
        <v>682</v>
      </c>
      <c r="X154" s="136">
        <v>789442</v>
      </c>
      <c r="Y154" s="136">
        <v>540</v>
      </c>
      <c r="Z154" s="136">
        <v>960</v>
      </c>
      <c r="AA154" s="136">
        <v>26462641</v>
      </c>
      <c r="AB154" s="136">
        <v>1403</v>
      </c>
      <c r="AC154" s="136">
        <v>2938</v>
      </c>
      <c r="AD154" s="136">
        <v>39756189</v>
      </c>
      <c r="AE154" s="136">
        <v>5290</v>
      </c>
      <c r="AF154" s="136">
        <v>12502</v>
      </c>
      <c r="AG154" s="136">
        <v>2090760</v>
      </c>
      <c r="AH154" s="136">
        <v>4516</v>
      </c>
      <c r="AI154" s="136">
        <v>11397</v>
      </c>
      <c r="AJ154" s="136">
        <v>2201</v>
      </c>
      <c r="AK154" s="136">
        <v>98</v>
      </c>
      <c r="AL154" s="136">
        <v>748</v>
      </c>
      <c r="AM154" s="136">
        <v>3926</v>
      </c>
      <c r="AN154" s="136">
        <v>79</v>
      </c>
      <c r="AO154" s="136">
        <v>1276</v>
      </c>
      <c r="AP154" s="136">
        <v>0</v>
      </c>
      <c r="AQ154" s="136">
        <v>19497</v>
      </c>
      <c r="AR154" s="136">
        <v>4179</v>
      </c>
      <c r="AS154" s="136">
        <v>8403</v>
      </c>
      <c r="AT154" s="136">
        <v>32079</v>
      </c>
      <c r="AU154" s="136">
        <v>4582</v>
      </c>
      <c r="AV154" s="136">
        <v>3842</v>
      </c>
      <c r="AW154" s="136">
        <v>2692</v>
      </c>
      <c r="AX154" s="136">
        <v>2288</v>
      </c>
      <c r="AY154" s="136">
        <v>25615</v>
      </c>
      <c r="AZ154" s="136">
        <v>21763</v>
      </c>
      <c r="BA154" s="136">
        <v>12409</v>
      </c>
      <c r="BB154" s="136">
        <v>7997</v>
      </c>
      <c r="BC154" s="136">
        <v>794</v>
      </c>
      <c r="BD154" s="136">
        <v>479</v>
      </c>
      <c r="BE154" s="136">
        <v>119</v>
      </c>
      <c r="BF154" s="136">
        <v>49656</v>
      </c>
      <c r="BG154" s="136">
        <v>417</v>
      </c>
      <c r="BH154" s="136">
        <v>645</v>
      </c>
      <c r="BI154" s="136">
        <v>964</v>
      </c>
      <c r="BJ154" s="136">
        <v>29913</v>
      </c>
      <c r="BK154" s="136">
        <v>31</v>
      </c>
      <c r="BL154" s="136">
        <v>61</v>
      </c>
      <c r="BM154" s="136">
        <v>1541</v>
      </c>
      <c r="BN154" s="136">
        <v>681</v>
      </c>
      <c r="BO154" s="136">
        <v>235</v>
      </c>
      <c r="BP154" s="136">
        <v>0</v>
      </c>
      <c r="BQ154" s="136">
        <v>45</v>
      </c>
      <c r="BR154" s="136">
        <v>4501834</v>
      </c>
      <c r="BS154" s="136">
        <v>6611</v>
      </c>
      <c r="BT154" s="136">
        <v>15280</v>
      </c>
      <c r="BU154" s="136">
        <v>2105766</v>
      </c>
      <c r="BV154" s="136">
        <v>8961</v>
      </c>
      <c r="BW154" s="136">
        <v>17973</v>
      </c>
      <c r="BX154" s="136">
        <v>0</v>
      </c>
      <c r="BY154" s="136">
        <v>0</v>
      </c>
      <c r="BZ154" s="136">
        <v>0</v>
      </c>
      <c r="CA154" s="136">
        <v>476551</v>
      </c>
      <c r="CB154" s="136">
        <v>10590</v>
      </c>
      <c r="CC154" s="239">
        <v>26556</v>
      </c>
      <c r="CD154" s="155">
        <f t="shared" si="990"/>
        <v>1</v>
      </c>
      <c r="CE154" s="227">
        <f t="shared" si="973"/>
        <v>2018</v>
      </c>
      <c r="CF154" s="228">
        <f t="shared" si="974"/>
        <v>43101</v>
      </c>
      <c r="CG154" s="229">
        <f t="shared" si="975"/>
        <v>31</v>
      </c>
      <c r="CH154" s="155">
        <f t="shared" si="976"/>
        <v>31452</v>
      </c>
      <c r="CI154" s="155">
        <f t="shared" si="977"/>
        <v>440328</v>
      </c>
      <c r="CJ154" s="155">
        <f t="shared" si="978"/>
        <v>1037916</v>
      </c>
      <c r="CK154" s="155">
        <f t="shared" si="979"/>
        <v>1658624</v>
      </c>
      <c r="CL154" s="155">
        <f t="shared" si="980"/>
        <v>1402560</v>
      </c>
      <c r="CM154" s="155">
        <f t="shared" si="981"/>
        <v>55401866</v>
      </c>
      <c r="CN154" s="155">
        <f t="shared" si="982"/>
        <v>93952530</v>
      </c>
      <c r="CO154" s="155">
        <f t="shared" si="983"/>
        <v>5276811</v>
      </c>
      <c r="CP154" s="155">
        <f t="shared" si="984"/>
        <v>76755</v>
      </c>
      <c r="CQ154" s="155">
        <f t="shared" si="985"/>
        <v>58804</v>
      </c>
      <c r="CR154" s="155">
        <f t="shared" si="986"/>
        <v>10405680</v>
      </c>
      <c r="CS154" s="155">
        <f t="shared" si="987"/>
        <v>4223655</v>
      </c>
      <c r="CT154" s="155">
        <f t="shared" si="988"/>
        <v>0</v>
      </c>
      <c r="CU154" s="155">
        <f t="shared" si="989"/>
        <v>1195020</v>
      </c>
      <c r="CV154" s="230"/>
      <c r="CW154" s="141"/>
    </row>
    <row r="155" spans="1:101" x14ac:dyDescent="0.2">
      <c r="A155" s="152" t="str">
        <f t="shared" si="991"/>
        <v>2017-18JANUARYRX7</v>
      </c>
      <c r="B155" s="114" t="s">
        <v>681</v>
      </c>
      <c r="C155" s="35" t="s">
        <v>824</v>
      </c>
      <c r="D155" s="153" t="str">
        <f>INDEX($CZ$106:$DA$116,MATCH($F155,Area_Code,0),2)</f>
        <v>Y54</v>
      </c>
      <c r="E155" s="153" t="str">
        <f>INDEX($CZ$100:$DB$104,MATCH($D155,Reg_Code,0),3)</f>
        <v>North</v>
      </c>
      <c r="F155" s="134" t="s">
        <v>691</v>
      </c>
      <c r="G155" s="134" t="s">
        <v>692</v>
      </c>
      <c r="H155" s="136">
        <v>149066</v>
      </c>
      <c r="I155" s="136">
        <v>112661</v>
      </c>
      <c r="J155" s="136">
        <v>2754684</v>
      </c>
      <c r="K155" s="136">
        <v>24</v>
      </c>
      <c r="L155" s="136">
        <v>1</v>
      </c>
      <c r="M155" s="136">
        <v>114</v>
      </c>
      <c r="N155" s="136">
        <v>173</v>
      </c>
      <c r="O155" s="136">
        <v>96141</v>
      </c>
      <c r="P155" s="136">
        <v>10452</v>
      </c>
      <c r="Q155" s="136">
        <v>7692</v>
      </c>
      <c r="R155" s="136">
        <v>52623</v>
      </c>
      <c r="S155" s="136">
        <v>19590</v>
      </c>
      <c r="T155" s="136">
        <v>3965</v>
      </c>
      <c r="U155" s="136">
        <v>6181043</v>
      </c>
      <c r="V155" s="136">
        <v>591</v>
      </c>
      <c r="W155" s="136">
        <v>1004</v>
      </c>
      <c r="X155" s="136">
        <v>7452701</v>
      </c>
      <c r="Y155" s="136">
        <v>969</v>
      </c>
      <c r="Z155" s="136">
        <v>1799</v>
      </c>
      <c r="AA155" s="136">
        <v>126251852</v>
      </c>
      <c r="AB155" s="136">
        <v>2399</v>
      </c>
      <c r="AC155" s="136">
        <v>5493</v>
      </c>
      <c r="AD155" s="136">
        <v>95428524</v>
      </c>
      <c r="AE155" s="136">
        <v>4871</v>
      </c>
      <c r="AF155" s="136">
        <v>11656</v>
      </c>
      <c r="AG155" s="136">
        <v>24361137</v>
      </c>
      <c r="AH155" s="136">
        <v>6144</v>
      </c>
      <c r="AI155" s="136">
        <v>11791</v>
      </c>
      <c r="AJ155" s="136">
        <v>3891</v>
      </c>
      <c r="AK155" s="136">
        <v>307</v>
      </c>
      <c r="AL155" s="136">
        <v>2507</v>
      </c>
      <c r="AM155" s="136">
        <v>0</v>
      </c>
      <c r="AN155" s="136">
        <v>199</v>
      </c>
      <c r="AO155" s="136">
        <v>878</v>
      </c>
      <c r="AP155" s="136">
        <v>0</v>
      </c>
      <c r="AQ155" s="136">
        <v>62077</v>
      </c>
      <c r="AR155" s="136">
        <v>6855</v>
      </c>
      <c r="AS155" s="136">
        <v>23318</v>
      </c>
      <c r="AT155" s="136">
        <v>92250</v>
      </c>
      <c r="AU155" s="136">
        <v>20759</v>
      </c>
      <c r="AV155" s="136">
        <v>17533</v>
      </c>
      <c r="AW155" s="136">
        <v>15069</v>
      </c>
      <c r="AX155" s="136">
        <v>12974</v>
      </c>
      <c r="AY155" s="136">
        <v>70903</v>
      </c>
      <c r="AZ155" s="136">
        <v>59075</v>
      </c>
      <c r="BA155" s="136">
        <v>28796</v>
      </c>
      <c r="BB155" s="136">
        <v>22540</v>
      </c>
      <c r="BC155" s="136">
        <v>5185</v>
      </c>
      <c r="BD155" s="136">
        <v>4301</v>
      </c>
      <c r="BE155" s="136">
        <v>0</v>
      </c>
      <c r="BF155" s="136">
        <v>0</v>
      </c>
      <c r="BG155" s="136">
        <v>0</v>
      </c>
      <c r="BH155" s="136">
        <v>0</v>
      </c>
      <c r="BI155" s="136">
        <v>3834</v>
      </c>
      <c r="BJ155" s="136">
        <v>255691</v>
      </c>
      <c r="BK155" s="136">
        <v>67</v>
      </c>
      <c r="BL155" s="136">
        <v>140</v>
      </c>
      <c r="BM155" s="136">
        <v>254</v>
      </c>
      <c r="BN155" s="136">
        <v>1796</v>
      </c>
      <c r="BO155" s="136">
        <v>1267</v>
      </c>
      <c r="BP155" s="136">
        <v>101</v>
      </c>
      <c r="BQ155" s="136">
        <v>1088</v>
      </c>
      <c r="BR155" s="136">
        <v>10218072</v>
      </c>
      <c r="BS155" s="136">
        <v>5689</v>
      </c>
      <c r="BT155" s="136">
        <v>11778</v>
      </c>
      <c r="BU155" s="136">
        <v>8103232</v>
      </c>
      <c r="BV155" s="136">
        <v>6396</v>
      </c>
      <c r="BW155" s="136">
        <v>13883</v>
      </c>
      <c r="BX155" s="136">
        <v>806602</v>
      </c>
      <c r="BY155" s="136">
        <v>7986</v>
      </c>
      <c r="BZ155" s="136">
        <v>15349</v>
      </c>
      <c r="CA155" s="136">
        <v>8874661</v>
      </c>
      <c r="CB155" s="136">
        <v>8157</v>
      </c>
      <c r="CC155" s="239">
        <v>18347</v>
      </c>
      <c r="CD155" s="155">
        <f t="shared" si="990"/>
        <v>1</v>
      </c>
      <c r="CE155" s="227">
        <f t="shared" si="973"/>
        <v>2018</v>
      </c>
      <c r="CF155" s="228">
        <f t="shared" si="974"/>
        <v>43101</v>
      </c>
      <c r="CG155" s="229">
        <f t="shared" si="975"/>
        <v>31</v>
      </c>
      <c r="CH155" s="155">
        <f t="shared" si="976"/>
        <v>112661</v>
      </c>
      <c r="CI155" s="155">
        <f t="shared" si="977"/>
        <v>12843354</v>
      </c>
      <c r="CJ155" s="155">
        <f t="shared" si="978"/>
        <v>19490353</v>
      </c>
      <c r="CK155" s="155">
        <f t="shared" si="979"/>
        <v>10493808</v>
      </c>
      <c r="CL155" s="155">
        <f t="shared" si="980"/>
        <v>13837908</v>
      </c>
      <c r="CM155" s="155">
        <f t="shared" si="981"/>
        <v>289058139</v>
      </c>
      <c r="CN155" s="155">
        <f t="shared" si="982"/>
        <v>228341040</v>
      </c>
      <c r="CO155" s="155">
        <f t="shared" si="983"/>
        <v>46751315</v>
      </c>
      <c r="CP155" s="155">
        <f t="shared" si="984"/>
        <v>0</v>
      </c>
      <c r="CQ155" s="155">
        <f t="shared" si="985"/>
        <v>536760</v>
      </c>
      <c r="CR155" s="155">
        <f t="shared" si="986"/>
        <v>21153288</v>
      </c>
      <c r="CS155" s="155">
        <f t="shared" si="987"/>
        <v>17589761</v>
      </c>
      <c r="CT155" s="155">
        <f t="shared" si="988"/>
        <v>1550249</v>
      </c>
      <c r="CU155" s="155">
        <f t="shared" si="989"/>
        <v>19961536</v>
      </c>
      <c r="CV155" s="230"/>
      <c r="CW155" s="141"/>
    </row>
    <row r="156" spans="1:101" x14ac:dyDescent="0.2">
      <c r="A156" s="152" t="str">
        <f t="shared" si="991"/>
        <v>2017-18JANUARYRX8</v>
      </c>
      <c r="B156" s="114" t="s">
        <v>681</v>
      </c>
      <c r="C156" s="35" t="s">
        <v>824</v>
      </c>
      <c r="D156" s="153" t="str">
        <f>INDEX($CZ$106:$DA$116,MATCH($F156,Area_Code,0),2)</f>
        <v>Y54</v>
      </c>
      <c r="E156" s="153" t="str">
        <f>INDEX($CZ$100:$DB$104,MATCH($D156,Reg_Code,0),3)</f>
        <v>North</v>
      </c>
      <c r="F156" s="134" t="s">
        <v>693</v>
      </c>
      <c r="G156" s="134" t="s">
        <v>694</v>
      </c>
      <c r="H156" s="136">
        <v>75501</v>
      </c>
      <c r="I156" s="136">
        <v>52204</v>
      </c>
      <c r="J156" s="136">
        <v>181212</v>
      </c>
      <c r="K156" s="136">
        <v>3</v>
      </c>
      <c r="L156" s="136">
        <v>1</v>
      </c>
      <c r="M156" s="136">
        <v>13</v>
      </c>
      <c r="N156" s="136">
        <v>63</v>
      </c>
      <c r="O156" s="136">
        <v>68430</v>
      </c>
      <c r="P156" s="136">
        <v>8729</v>
      </c>
      <c r="Q156" s="136">
        <v>6363</v>
      </c>
      <c r="R156" s="136">
        <v>37263</v>
      </c>
      <c r="S156" s="136">
        <v>12528</v>
      </c>
      <c r="T156" s="136">
        <v>847</v>
      </c>
      <c r="U156" s="136">
        <v>4274793</v>
      </c>
      <c r="V156" s="136">
        <v>490</v>
      </c>
      <c r="W156" s="136">
        <v>836</v>
      </c>
      <c r="X156" s="136">
        <v>4519590</v>
      </c>
      <c r="Y156" s="136">
        <v>710</v>
      </c>
      <c r="Z156" s="136">
        <v>1275</v>
      </c>
      <c r="AA156" s="136">
        <v>60253263</v>
      </c>
      <c r="AB156" s="136">
        <v>1617</v>
      </c>
      <c r="AC156" s="136">
        <v>3570</v>
      </c>
      <c r="AD156" s="136">
        <v>48756032</v>
      </c>
      <c r="AE156" s="136">
        <v>3892</v>
      </c>
      <c r="AF156" s="136">
        <v>9111</v>
      </c>
      <c r="AG156" s="136">
        <v>4454387</v>
      </c>
      <c r="AH156" s="136">
        <v>5259</v>
      </c>
      <c r="AI156" s="136">
        <v>13502</v>
      </c>
      <c r="AJ156" s="136">
        <v>4941</v>
      </c>
      <c r="AK156" s="136">
        <v>661</v>
      </c>
      <c r="AL156" s="136">
        <v>1099</v>
      </c>
      <c r="AM156" s="136">
        <v>5256</v>
      </c>
      <c r="AN156" s="136">
        <v>361</v>
      </c>
      <c r="AO156" s="136">
        <v>2820</v>
      </c>
      <c r="AP156" s="136">
        <v>40</v>
      </c>
      <c r="AQ156" s="136">
        <v>41278</v>
      </c>
      <c r="AR156" s="136">
        <v>6114</v>
      </c>
      <c r="AS156" s="136">
        <v>16097</v>
      </c>
      <c r="AT156" s="136">
        <v>63489</v>
      </c>
      <c r="AU156" s="136">
        <v>20183</v>
      </c>
      <c r="AV156" s="136">
        <v>15191</v>
      </c>
      <c r="AW156" s="136">
        <v>14546</v>
      </c>
      <c r="AX156" s="136">
        <v>11066</v>
      </c>
      <c r="AY156" s="136">
        <v>59281</v>
      </c>
      <c r="AZ156" s="136">
        <v>45647</v>
      </c>
      <c r="BA156" s="136">
        <v>23767</v>
      </c>
      <c r="BB156" s="136">
        <v>14919</v>
      </c>
      <c r="BC156" s="136">
        <v>1732</v>
      </c>
      <c r="BD156" s="136">
        <v>979</v>
      </c>
      <c r="BE156" s="136">
        <v>0</v>
      </c>
      <c r="BF156" s="136">
        <v>0</v>
      </c>
      <c r="BG156" s="136">
        <v>0</v>
      </c>
      <c r="BH156" s="136">
        <v>0</v>
      </c>
      <c r="BI156" s="136">
        <v>5062</v>
      </c>
      <c r="BJ156" s="136">
        <v>151474</v>
      </c>
      <c r="BK156" s="136">
        <v>30</v>
      </c>
      <c r="BL156" s="136">
        <v>52</v>
      </c>
      <c r="BM156" s="136">
        <v>52</v>
      </c>
      <c r="BN156" s="136">
        <v>518</v>
      </c>
      <c r="BO156" s="136">
        <v>244</v>
      </c>
      <c r="BP156" s="136">
        <v>56</v>
      </c>
      <c r="BQ156" s="136">
        <v>3252</v>
      </c>
      <c r="BR156" s="136">
        <v>2449551</v>
      </c>
      <c r="BS156" s="136">
        <v>4729</v>
      </c>
      <c r="BT156" s="136">
        <v>12170</v>
      </c>
      <c r="BU156" s="136">
        <v>1229735</v>
      </c>
      <c r="BV156" s="136">
        <v>5040</v>
      </c>
      <c r="BW156" s="136">
        <v>10877</v>
      </c>
      <c r="BX156" s="136">
        <v>322931</v>
      </c>
      <c r="BY156" s="136">
        <v>5767</v>
      </c>
      <c r="BZ156" s="136">
        <v>11983</v>
      </c>
      <c r="CA156" s="136">
        <v>27622415</v>
      </c>
      <c r="CB156" s="136">
        <v>8494</v>
      </c>
      <c r="CC156" s="239">
        <v>19266</v>
      </c>
      <c r="CD156" s="155">
        <f t="shared" si="990"/>
        <v>1</v>
      </c>
      <c r="CE156" s="227">
        <f t="shared" si="973"/>
        <v>2018</v>
      </c>
      <c r="CF156" s="228">
        <f t="shared" si="974"/>
        <v>43101</v>
      </c>
      <c r="CG156" s="229">
        <f t="shared" si="975"/>
        <v>31</v>
      </c>
      <c r="CH156" s="155">
        <f t="shared" si="976"/>
        <v>52204</v>
      </c>
      <c r="CI156" s="155">
        <f t="shared" si="977"/>
        <v>678652</v>
      </c>
      <c r="CJ156" s="155">
        <f t="shared" si="978"/>
        <v>3288852</v>
      </c>
      <c r="CK156" s="155">
        <f t="shared" si="979"/>
        <v>7297444</v>
      </c>
      <c r="CL156" s="155">
        <f t="shared" si="980"/>
        <v>8112825</v>
      </c>
      <c r="CM156" s="155">
        <f t="shared" si="981"/>
        <v>133028910</v>
      </c>
      <c r="CN156" s="155">
        <f t="shared" si="982"/>
        <v>114142608</v>
      </c>
      <c r="CO156" s="155">
        <f t="shared" si="983"/>
        <v>11436194</v>
      </c>
      <c r="CP156" s="155">
        <f t="shared" si="984"/>
        <v>0</v>
      </c>
      <c r="CQ156" s="155">
        <f t="shared" si="985"/>
        <v>263224</v>
      </c>
      <c r="CR156" s="155">
        <f t="shared" si="986"/>
        <v>6304060</v>
      </c>
      <c r="CS156" s="155">
        <f t="shared" si="987"/>
        <v>2653988</v>
      </c>
      <c r="CT156" s="155">
        <f t="shared" si="988"/>
        <v>671048</v>
      </c>
      <c r="CU156" s="155">
        <f t="shared" si="989"/>
        <v>62653032</v>
      </c>
      <c r="CV156" s="230"/>
      <c r="CW156" s="141"/>
    </row>
    <row r="157" spans="1:101" x14ac:dyDescent="0.2">
      <c r="A157" s="152" t="str">
        <f t="shared" si="991"/>
        <v>2017-18JANUARYRX9</v>
      </c>
      <c r="B157" s="114" t="s">
        <v>681</v>
      </c>
      <c r="C157" s="35" t="s">
        <v>824</v>
      </c>
      <c r="D157" s="153" t="str">
        <f>INDEX($CZ$106:$DA$116,MATCH($F157,Area_Code,0),2)</f>
        <v>Y55</v>
      </c>
      <c r="E157" s="153" t="str">
        <f>INDEX($CZ$100:$DB$104,MATCH($D157,Reg_Code,0),3)</f>
        <v>Midlands and East</v>
      </c>
      <c r="F157" s="134" t="s">
        <v>696</v>
      </c>
      <c r="G157" s="134" t="s">
        <v>697</v>
      </c>
      <c r="H157" s="136">
        <v>88196</v>
      </c>
      <c r="I157" s="136">
        <v>71074</v>
      </c>
      <c r="J157" s="136">
        <v>190563</v>
      </c>
      <c r="K157" s="136">
        <v>3</v>
      </c>
      <c r="L157" s="136">
        <v>2</v>
      </c>
      <c r="M157" s="136">
        <v>3</v>
      </c>
      <c r="N157" s="136">
        <v>35</v>
      </c>
      <c r="O157" s="136">
        <v>63017</v>
      </c>
      <c r="P157" s="136">
        <v>6568</v>
      </c>
      <c r="Q157" s="136">
        <v>4349</v>
      </c>
      <c r="R157" s="136">
        <v>37288</v>
      </c>
      <c r="S157" s="136">
        <v>10809</v>
      </c>
      <c r="T157" s="136">
        <v>226</v>
      </c>
      <c r="U157" s="136">
        <v>3663726</v>
      </c>
      <c r="V157" s="136">
        <v>558</v>
      </c>
      <c r="W157" s="136">
        <v>999</v>
      </c>
      <c r="X157" s="136">
        <v>5506190</v>
      </c>
      <c r="Y157" s="136">
        <v>1266</v>
      </c>
      <c r="Z157" s="136">
        <v>2973</v>
      </c>
      <c r="AA157" s="136">
        <v>82719729</v>
      </c>
      <c r="AB157" s="136">
        <v>2218</v>
      </c>
      <c r="AC157" s="136">
        <v>4903</v>
      </c>
      <c r="AD157" s="136">
        <v>54441118</v>
      </c>
      <c r="AE157" s="136">
        <v>5037</v>
      </c>
      <c r="AF157" s="136">
        <v>12141</v>
      </c>
      <c r="AG157" s="136">
        <v>1104704</v>
      </c>
      <c r="AH157" s="136">
        <v>4888</v>
      </c>
      <c r="AI157" s="136">
        <v>11708</v>
      </c>
      <c r="AJ157" s="136">
        <v>5309</v>
      </c>
      <c r="AK157" s="136">
        <v>1756</v>
      </c>
      <c r="AL157" s="136">
        <v>2026</v>
      </c>
      <c r="AM157" s="136">
        <v>5</v>
      </c>
      <c r="AN157" s="136">
        <v>596</v>
      </c>
      <c r="AO157" s="136">
        <v>931</v>
      </c>
      <c r="AP157" s="136">
        <v>2</v>
      </c>
      <c r="AQ157" s="136">
        <v>37655</v>
      </c>
      <c r="AR157" s="136">
        <v>2696</v>
      </c>
      <c r="AS157" s="136">
        <v>17357</v>
      </c>
      <c r="AT157" s="136">
        <v>57708</v>
      </c>
      <c r="AU157" s="136">
        <v>11884</v>
      </c>
      <c r="AV157" s="136">
        <v>9375</v>
      </c>
      <c r="AW157" s="136">
        <v>8100</v>
      </c>
      <c r="AX157" s="136">
        <v>6468</v>
      </c>
      <c r="AY157" s="136">
        <v>50824</v>
      </c>
      <c r="AZ157" s="136">
        <v>43276</v>
      </c>
      <c r="BA157" s="136">
        <v>15084</v>
      </c>
      <c r="BB157" s="136">
        <v>12057</v>
      </c>
      <c r="BC157" s="136">
        <v>301</v>
      </c>
      <c r="BD157" s="136">
        <v>239</v>
      </c>
      <c r="BE157" s="136">
        <v>503</v>
      </c>
      <c r="BF157" s="136">
        <v>109541</v>
      </c>
      <c r="BG157" s="136">
        <v>218</v>
      </c>
      <c r="BH157" s="136">
        <v>371</v>
      </c>
      <c r="BI157" s="136">
        <v>2650</v>
      </c>
      <c r="BJ157" s="136">
        <v>88537</v>
      </c>
      <c r="BK157" s="136">
        <v>33</v>
      </c>
      <c r="BL157" s="136">
        <v>84</v>
      </c>
      <c r="BM157" s="136">
        <v>1561</v>
      </c>
      <c r="BN157" s="136">
        <v>357</v>
      </c>
      <c r="BO157" s="136">
        <v>266</v>
      </c>
      <c r="BP157" s="136">
        <v>2</v>
      </c>
      <c r="BQ157" s="136">
        <v>2192</v>
      </c>
      <c r="BR157" s="136">
        <v>2628428</v>
      </c>
      <c r="BS157" s="136">
        <v>7363</v>
      </c>
      <c r="BT157" s="136">
        <v>14241</v>
      </c>
      <c r="BU157" s="136">
        <v>2280265</v>
      </c>
      <c r="BV157" s="136">
        <v>8572</v>
      </c>
      <c r="BW157" s="136">
        <v>15625</v>
      </c>
      <c r="BX157" s="136">
        <v>14542</v>
      </c>
      <c r="BY157" s="136">
        <v>7271</v>
      </c>
      <c r="BZ157" s="136">
        <v>9197</v>
      </c>
      <c r="CA157" s="136">
        <v>30897826</v>
      </c>
      <c r="CB157" s="136">
        <v>14096</v>
      </c>
      <c r="CC157" s="239">
        <v>26704</v>
      </c>
      <c r="CD157" s="155">
        <f t="shared" si="990"/>
        <v>1</v>
      </c>
      <c r="CE157" s="227">
        <f t="shared" si="973"/>
        <v>2018</v>
      </c>
      <c r="CF157" s="228">
        <f t="shared" si="974"/>
        <v>43101</v>
      </c>
      <c r="CG157" s="229">
        <f t="shared" si="975"/>
        <v>31</v>
      </c>
      <c r="CH157" s="155">
        <f t="shared" si="976"/>
        <v>142148</v>
      </c>
      <c r="CI157" s="155">
        <f t="shared" si="977"/>
        <v>213222</v>
      </c>
      <c r="CJ157" s="155">
        <f t="shared" si="978"/>
        <v>2487590</v>
      </c>
      <c r="CK157" s="155">
        <f t="shared" si="979"/>
        <v>6561432</v>
      </c>
      <c r="CL157" s="155">
        <f t="shared" si="980"/>
        <v>12929577</v>
      </c>
      <c r="CM157" s="155">
        <f t="shared" si="981"/>
        <v>182823064</v>
      </c>
      <c r="CN157" s="155">
        <f t="shared" si="982"/>
        <v>131232069</v>
      </c>
      <c r="CO157" s="155">
        <f t="shared" si="983"/>
        <v>2646008</v>
      </c>
      <c r="CP157" s="155">
        <f t="shared" si="984"/>
        <v>186613</v>
      </c>
      <c r="CQ157" s="155">
        <f t="shared" si="985"/>
        <v>222600</v>
      </c>
      <c r="CR157" s="155">
        <f t="shared" si="986"/>
        <v>5084037</v>
      </c>
      <c r="CS157" s="155">
        <f t="shared" si="987"/>
        <v>4156250</v>
      </c>
      <c r="CT157" s="155">
        <f t="shared" si="988"/>
        <v>18394</v>
      </c>
      <c r="CU157" s="155">
        <f t="shared" si="989"/>
        <v>58535168</v>
      </c>
      <c r="CV157" s="230"/>
      <c r="CW157" s="141"/>
    </row>
    <row r="158" spans="1:101" x14ac:dyDescent="0.2">
      <c r="A158" s="152" t="str">
        <f t="shared" si="991"/>
        <v>2017-18JANUARYRYA</v>
      </c>
      <c r="B158" s="114" t="s">
        <v>681</v>
      </c>
      <c r="C158" s="35" t="s">
        <v>824</v>
      </c>
      <c r="D158" s="153" t="str">
        <f>INDEX($CZ$106:$DA$116,MATCH($F158,Area_Code,0),2)</f>
        <v>Y55</v>
      </c>
      <c r="E158" s="153" t="str">
        <f>INDEX($CZ$100:$DB$104,MATCH($D158,Reg_Code,0),3)</f>
        <v>Midlands and East</v>
      </c>
      <c r="F158" s="134" t="s">
        <v>698</v>
      </c>
      <c r="G158" s="134" t="s">
        <v>699</v>
      </c>
      <c r="H158" s="136">
        <v>113676</v>
      </c>
      <c r="I158" s="136">
        <v>81954</v>
      </c>
      <c r="J158" s="136">
        <v>250946</v>
      </c>
      <c r="K158" s="136">
        <v>3</v>
      </c>
      <c r="L158" s="136">
        <v>1</v>
      </c>
      <c r="M158" s="136">
        <v>14</v>
      </c>
      <c r="N158" s="136">
        <v>39</v>
      </c>
      <c r="O158" s="136">
        <v>92372</v>
      </c>
      <c r="P158" s="136">
        <v>5548</v>
      </c>
      <c r="Q158" s="136">
        <v>3386</v>
      </c>
      <c r="R158" s="136">
        <v>42490</v>
      </c>
      <c r="S158" s="136">
        <v>34896</v>
      </c>
      <c r="T158" s="136">
        <v>2481</v>
      </c>
      <c r="U158" s="136">
        <v>2261874</v>
      </c>
      <c r="V158" s="136">
        <v>408</v>
      </c>
      <c r="W158" s="136">
        <v>704</v>
      </c>
      <c r="X158" s="136">
        <v>1656537</v>
      </c>
      <c r="Y158" s="136">
        <v>489</v>
      </c>
      <c r="Z158" s="136">
        <v>883</v>
      </c>
      <c r="AA158" s="136">
        <v>31515394</v>
      </c>
      <c r="AB158" s="136">
        <v>742</v>
      </c>
      <c r="AC158" s="136">
        <v>1346</v>
      </c>
      <c r="AD158" s="136">
        <v>73977491</v>
      </c>
      <c r="AE158" s="136">
        <v>2120</v>
      </c>
      <c r="AF158" s="136">
        <v>4969</v>
      </c>
      <c r="AG158" s="136">
        <v>8513091</v>
      </c>
      <c r="AH158" s="136">
        <v>3431</v>
      </c>
      <c r="AI158" s="136">
        <v>8757</v>
      </c>
      <c r="AJ158" s="136">
        <v>3446</v>
      </c>
      <c r="AK158" s="136">
        <v>9</v>
      </c>
      <c r="AL158" s="136">
        <v>14</v>
      </c>
      <c r="AM158" s="136">
        <v>0</v>
      </c>
      <c r="AN158" s="136">
        <v>269</v>
      </c>
      <c r="AO158" s="136">
        <v>3154</v>
      </c>
      <c r="AP158" s="136">
        <v>2092</v>
      </c>
      <c r="AQ158" s="136">
        <v>51594</v>
      </c>
      <c r="AR158" s="136">
        <v>3344</v>
      </c>
      <c r="AS158" s="136">
        <v>33988</v>
      </c>
      <c r="AT158" s="136">
        <v>88926</v>
      </c>
      <c r="AU158" s="136">
        <v>10318</v>
      </c>
      <c r="AV158" s="136">
        <v>7683</v>
      </c>
      <c r="AW158" s="136">
        <v>6125</v>
      </c>
      <c r="AX158" s="136">
        <v>4695</v>
      </c>
      <c r="AY158" s="136">
        <v>53090</v>
      </c>
      <c r="AZ158" s="136">
        <v>44770</v>
      </c>
      <c r="BA158" s="136">
        <v>58666</v>
      </c>
      <c r="BB158" s="136">
        <v>36689</v>
      </c>
      <c r="BC158" s="136">
        <v>5812</v>
      </c>
      <c r="BD158" s="136">
        <v>2613</v>
      </c>
      <c r="BE158" s="136">
        <v>246</v>
      </c>
      <c r="BF158" s="136">
        <v>72634</v>
      </c>
      <c r="BG158" s="136">
        <v>295</v>
      </c>
      <c r="BH158" s="136">
        <v>460</v>
      </c>
      <c r="BI158" s="136">
        <v>4006</v>
      </c>
      <c r="BJ158" s="136">
        <v>192030</v>
      </c>
      <c r="BK158" s="136">
        <v>48</v>
      </c>
      <c r="BL158" s="136">
        <v>60</v>
      </c>
      <c r="BM158" s="136">
        <v>328</v>
      </c>
      <c r="BN158" s="136">
        <v>3</v>
      </c>
      <c r="BO158" s="136">
        <v>1634</v>
      </c>
      <c r="BP158" s="136">
        <v>0</v>
      </c>
      <c r="BQ158" s="136">
        <v>1546</v>
      </c>
      <c r="BR158" s="136">
        <v>12458</v>
      </c>
      <c r="BS158" s="136">
        <v>4153</v>
      </c>
      <c r="BT158" s="136">
        <v>7310</v>
      </c>
      <c r="BU158" s="136">
        <v>8273996</v>
      </c>
      <c r="BV158" s="136">
        <v>5064</v>
      </c>
      <c r="BW158" s="136">
        <v>11147</v>
      </c>
      <c r="BX158" s="136">
        <v>0</v>
      </c>
      <c r="BY158" s="136">
        <v>0</v>
      </c>
      <c r="BZ158" s="136">
        <v>0</v>
      </c>
      <c r="CA158" s="136">
        <v>10338804</v>
      </c>
      <c r="CB158" s="136">
        <v>6687</v>
      </c>
      <c r="CC158" s="239">
        <v>15369</v>
      </c>
      <c r="CD158" s="155">
        <f t="shared" si="990"/>
        <v>1</v>
      </c>
      <c r="CE158" s="227">
        <f t="shared" si="973"/>
        <v>2018</v>
      </c>
      <c r="CF158" s="228">
        <f t="shared" si="974"/>
        <v>43101</v>
      </c>
      <c r="CG158" s="229">
        <f t="shared" si="975"/>
        <v>31</v>
      </c>
      <c r="CH158" s="155">
        <f t="shared" si="976"/>
        <v>81954</v>
      </c>
      <c r="CI158" s="155">
        <f t="shared" si="977"/>
        <v>1147356</v>
      </c>
      <c r="CJ158" s="155">
        <f t="shared" si="978"/>
        <v>3196206</v>
      </c>
      <c r="CK158" s="155">
        <f t="shared" si="979"/>
        <v>3905792</v>
      </c>
      <c r="CL158" s="155">
        <f t="shared" si="980"/>
        <v>2989838</v>
      </c>
      <c r="CM158" s="155">
        <f t="shared" si="981"/>
        <v>57191540</v>
      </c>
      <c r="CN158" s="155">
        <f t="shared" si="982"/>
        <v>173398224</v>
      </c>
      <c r="CO158" s="155">
        <f t="shared" si="983"/>
        <v>21726117</v>
      </c>
      <c r="CP158" s="155">
        <f t="shared" si="984"/>
        <v>113160</v>
      </c>
      <c r="CQ158" s="155">
        <f t="shared" si="985"/>
        <v>240360</v>
      </c>
      <c r="CR158" s="155">
        <f t="shared" si="986"/>
        <v>21930</v>
      </c>
      <c r="CS158" s="155">
        <f t="shared" si="987"/>
        <v>18214198</v>
      </c>
      <c r="CT158" s="155">
        <f t="shared" si="988"/>
        <v>0</v>
      </c>
      <c r="CU158" s="155">
        <f t="shared" si="989"/>
        <v>23760474</v>
      </c>
      <c r="CV158" s="230"/>
      <c r="CW158" s="141"/>
    </row>
    <row r="159" spans="1:101" x14ac:dyDescent="0.2">
      <c r="A159" s="152" t="str">
        <f t="shared" si="991"/>
        <v>2017-18JANUARYRYC</v>
      </c>
      <c r="B159" s="114" t="s">
        <v>681</v>
      </c>
      <c r="C159" s="35" t="s">
        <v>824</v>
      </c>
      <c r="D159" s="153" t="str">
        <f>INDEX($CZ$106:$DA$116,MATCH($F159,Area_Code,0),2)</f>
        <v>Y55</v>
      </c>
      <c r="E159" s="153" t="str">
        <f>INDEX($CZ$100:$DB$104,MATCH($D159,Reg_Code,0),3)</f>
        <v>Midlands and East</v>
      </c>
      <c r="F159" s="134" t="s">
        <v>700</v>
      </c>
      <c r="G159" s="134" t="s">
        <v>701</v>
      </c>
      <c r="H159" s="135">
        <v>106875</v>
      </c>
      <c r="I159" s="135">
        <v>68745</v>
      </c>
      <c r="J159" s="135">
        <v>611500</v>
      </c>
      <c r="K159" s="135">
        <v>9</v>
      </c>
      <c r="L159" s="135">
        <v>1</v>
      </c>
      <c r="M159" s="135">
        <v>56</v>
      </c>
      <c r="N159" s="135">
        <v>132</v>
      </c>
      <c r="O159" s="135">
        <v>73798</v>
      </c>
      <c r="P159" s="135">
        <v>6664</v>
      </c>
      <c r="Q159" s="135">
        <v>4436</v>
      </c>
      <c r="R159" s="135">
        <v>40031</v>
      </c>
      <c r="S159" s="135">
        <v>12544</v>
      </c>
      <c r="T159" s="135">
        <v>4994</v>
      </c>
      <c r="U159" s="135">
        <v>3432342</v>
      </c>
      <c r="V159" s="135">
        <v>515</v>
      </c>
      <c r="W159" s="135">
        <v>925</v>
      </c>
      <c r="X159" s="135">
        <v>4038287</v>
      </c>
      <c r="Y159" s="135">
        <v>910</v>
      </c>
      <c r="Z159" s="135">
        <v>1625</v>
      </c>
      <c r="AA159" s="135">
        <v>70111137</v>
      </c>
      <c r="AB159" s="135">
        <v>1751</v>
      </c>
      <c r="AC159" s="135">
        <v>3649</v>
      </c>
      <c r="AD159" s="135">
        <v>62107789</v>
      </c>
      <c r="AE159" s="135">
        <v>4951</v>
      </c>
      <c r="AF159" s="135">
        <v>12174</v>
      </c>
      <c r="AG159" s="135">
        <v>29613942</v>
      </c>
      <c r="AH159" s="135">
        <v>5930</v>
      </c>
      <c r="AI159" s="135">
        <v>13930</v>
      </c>
      <c r="AJ159" s="135">
        <v>6290</v>
      </c>
      <c r="AK159" s="135">
        <v>105</v>
      </c>
      <c r="AL159" s="135">
        <v>4157</v>
      </c>
      <c r="AM159" s="135">
        <v>396</v>
      </c>
      <c r="AN159" s="135">
        <v>79</v>
      </c>
      <c r="AO159" s="135">
        <v>1949</v>
      </c>
      <c r="AP159" s="135">
        <v>2222</v>
      </c>
      <c r="AQ159" s="135">
        <v>42631</v>
      </c>
      <c r="AR159" s="135">
        <v>2109</v>
      </c>
      <c r="AS159" s="135">
        <v>22768</v>
      </c>
      <c r="AT159" s="135">
        <v>67508</v>
      </c>
      <c r="AU159" s="135">
        <v>15056</v>
      </c>
      <c r="AV159" s="135">
        <v>11219</v>
      </c>
      <c r="AW159" s="135">
        <v>4689</v>
      </c>
      <c r="AX159" s="135">
        <v>4687</v>
      </c>
      <c r="AY159" s="135">
        <v>62086</v>
      </c>
      <c r="AZ159" s="135">
        <v>46068</v>
      </c>
      <c r="BA159" s="135">
        <v>23620</v>
      </c>
      <c r="BB159" s="135">
        <v>13700</v>
      </c>
      <c r="BC159" s="135">
        <v>9759</v>
      </c>
      <c r="BD159" s="135">
        <v>5467</v>
      </c>
      <c r="BE159" s="135">
        <v>522</v>
      </c>
      <c r="BF159" s="135">
        <v>151062</v>
      </c>
      <c r="BG159" s="135">
        <v>289</v>
      </c>
      <c r="BH159" s="135">
        <v>489</v>
      </c>
      <c r="BI159" s="135">
        <v>6335</v>
      </c>
      <c r="BJ159" s="135">
        <v>250527</v>
      </c>
      <c r="BK159" s="135">
        <v>40</v>
      </c>
      <c r="BL159" s="135">
        <v>73</v>
      </c>
      <c r="BM159" s="135">
        <v>393</v>
      </c>
      <c r="BN159" s="135">
        <v>1001</v>
      </c>
      <c r="BO159" s="135">
        <v>952</v>
      </c>
      <c r="BP159" s="135">
        <v>82</v>
      </c>
      <c r="BQ159" s="135">
        <v>1203</v>
      </c>
      <c r="BR159" s="135">
        <v>8646592</v>
      </c>
      <c r="BS159" s="135">
        <v>8638</v>
      </c>
      <c r="BT159" s="135">
        <v>19289</v>
      </c>
      <c r="BU159" s="135">
        <v>10072233</v>
      </c>
      <c r="BV159" s="135">
        <v>10580</v>
      </c>
      <c r="BW159" s="135">
        <v>22200</v>
      </c>
      <c r="BX159" s="135">
        <v>1093855</v>
      </c>
      <c r="BY159" s="135">
        <v>13340</v>
      </c>
      <c r="BZ159" s="135">
        <v>29949</v>
      </c>
      <c r="CA159" s="135">
        <v>19037678</v>
      </c>
      <c r="CB159" s="135">
        <v>15825</v>
      </c>
      <c r="CC159" s="238">
        <v>35395</v>
      </c>
      <c r="CD159" s="155">
        <f t="shared" si="990"/>
        <v>1</v>
      </c>
      <c r="CE159" s="227">
        <f t="shared" si="973"/>
        <v>2018</v>
      </c>
      <c r="CF159" s="228">
        <f t="shared" si="974"/>
        <v>43101</v>
      </c>
      <c r="CG159" s="229">
        <f t="shared" si="975"/>
        <v>31</v>
      </c>
      <c r="CH159" s="155">
        <f t="shared" si="976"/>
        <v>68745</v>
      </c>
      <c r="CI159" s="155">
        <f t="shared" si="977"/>
        <v>3849720</v>
      </c>
      <c r="CJ159" s="155">
        <f t="shared" si="978"/>
        <v>9074340</v>
      </c>
      <c r="CK159" s="155">
        <f t="shared" si="979"/>
        <v>6164200</v>
      </c>
      <c r="CL159" s="155">
        <f t="shared" si="980"/>
        <v>7208500</v>
      </c>
      <c r="CM159" s="155">
        <f t="shared" si="981"/>
        <v>146073119</v>
      </c>
      <c r="CN159" s="155">
        <f t="shared" si="982"/>
        <v>152710656</v>
      </c>
      <c r="CO159" s="155">
        <f t="shared" si="983"/>
        <v>69566420</v>
      </c>
      <c r="CP159" s="155">
        <f t="shared" si="984"/>
        <v>255258</v>
      </c>
      <c r="CQ159" s="155">
        <f t="shared" si="985"/>
        <v>462455</v>
      </c>
      <c r="CR159" s="155">
        <f t="shared" si="986"/>
        <v>19308289</v>
      </c>
      <c r="CS159" s="155">
        <f t="shared" si="987"/>
        <v>21134400</v>
      </c>
      <c r="CT159" s="155">
        <f t="shared" si="988"/>
        <v>2455818</v>
      </c>
      <c r="CU159" s="155">
        <f t="shared" si="989"/>
        <v>42580185</v>
      </c>
      <c r="CV159" s="230"/>
      <c r="CW159" s="141"/>
    </row>
    <row r="160" spans="1:101" x14ac:dyDescent="0.2">
      <c r="A160" s="152" t="str">
        <f t="shared" si="991"/>
        <v>2017-18JANUARYRYD</v>
      </c>
      <c r="B160" s="114" t="s">
        <v>681</v>
      </c>
      <c r="C160" s="35" t="s">
        <v>824</v>
      </c>
      <c r="D160" s="153" t="str">
        <f>INDEX($CZ$106:$DA$116,MATCH($F160,Area_Code,0),2)</f>
        <v>Y58</v>
      </c>
      <c r="E160" s="153" t="str">
        <f>INDEX($CZ$100:$DB$104,MATCH($D160,Reg_Code,0),3)</f>
        <v>South East</v>
      </c>
      <c r="F160" s="134" t="s">
        <v>702</v>
      </c>
      <c r="G160" s="134" t="s">
        <v>703</v>
      </c>
      <c r="H160" s="136">
        <v>69237</v>
      </c>
      <c r="I160" s="136">
        <v>63282</v>
      </c>
      <c r="J160" s="136">
        <v>1804344</v>
      </c>
      <c r="K160" s="136">
        <v>29</v>
      </c>
      <c r="L160" s="136">
        <v>4</v>
      </c>
      <c r="M160" s="136">
        <v>158</v>
      </c>
      <c r="N160" s="136">
        <v>335</v>
      </c>
      <c r="O160" s="136">
        <v>62327</v>
      </c>
      <c r="P160" s="136">
        <v>3289</v>
      </c>
      <c r="Q160" s="136">
        <v>2010</v>
      </c>
      <c r="R160" s="136">
        <v>29398</v>
      </c>
      <c r="S160" s="136">
        <v>23179</v>
      </c>
      <c r="T160" s="136">
        <v>1298</v>
      </c>
      <c r="U160" s="136">
        <v>1549791</v>
      </c>
      <c r="V160" s="136">
        <v>471</v>
      </c>
      <c r="W160" s="136">
        <v>847</v>
      </c>
      <c r="X160" s="136">
        <v>1274954</v>
      </c>
      <c r="Y160" s="136">
        <v>634</v>
      </c>
      <c r="Z160" s="136">
        <v>1141</v>
      </c>
      <c r="AA160" s="136">
        <v>28576565</v>
      </c>
      <c r="AB160" s="136">
        <v>972</v>
      </c>
      <c r="AC160" s="136">
        <v>1811</v>
      </c>
      <c r="AD160" s="136">
        <v>89034125</v>
      </c>
      <c r="AE160" s="136">
        <v>3841</v>
      </c>
      <c r="AF160" s="136">
        <v>8609</v>
      </c>
      <c r="AG160" s="136">
        <v>7895857</v>
      </c>
      <c r="AH160" s="136">
        <v>6083</v>
      </c>
      <c r="AI160" s="136">
        <v>14584</v>
      </c>
      <c r="AJ160" s="136">
        <v>2948</v>
      </c>
      <c r="AK160" s="136">
        <v>82</v>
      </c>
      <c r="AL160" s="136">
        <v>291</v>
      </c>
      <c r="AM160" s="136">
        <v>101</v>
      </c>
      <c r="AN160" s="136">
        <v>272</v>
      </c>
      <c r="AO160" s="136">
        <v>2303</v>
      </c>
      <c r="AP160" s="136">
        <v>709</v>
      </c>
      <c r="AQ160" s="136">
        <v>36266</v>
      </c>
      <c r="AR160" s="136">
        <v>1670</v>
      </c>
      <c r="AS160" s="136">
        <v>21443</v>
      </c>
      <c r="AT160" s="136">
        <v>59379</v>
      </c>
      <c r="AU160" s="136">
        <v>8191</v>
      </c>
      <c r="AV160" s="136">
        <v>6088</v>
      </c>
      <c r="AW160" s="136">
        <v>4956</v>
      </c>
      <c r="AX160" s="136">
        <v>6088</v>
      </c>
      <c r="AY160" s="136">
        <v>41134</v>
      </c>
      <c r="AZ160" s="136">
        <v>33352</v>
      </c>
      <c r="BA160" s="136">
        <v>39428</v>
      </c>
      <c r="BB160" s="136">
        <v>24830</v>
      </c>
      <c r="BC160" s="136">
        <v>2459</v>
      </c>
      <c r="BD160" s="136">
        <v>1415</v>
      </c>
      <c r="BE160" s="136">
        <v>270</v>
      </c>
      <c r="BF160" s="136">
        <v>77766</v>
      </c>
      <c r="BG160" s="136">
        <v>288</v>
      </c>
      <c r="BH160" s="136">
        <v>448</v>
      </c>
      <c r="BI160" s="136">
        <v>2532</v>
      </c>
      <c r="BJ160" s="136">
        <v>127841</v>
      </c>
      <c r="BK160" s="136">
        <v>50</v>
      </c>
      <c r="BL160" s="136">
        <v>110</v>
      </c>
      <c r="BM160" s="136">
        <v>2154</v>
      </c>
      <c r="BN160" s="136">
        <v>217</v>
      </c>
      <c r="BO160" s="136">
        <v>1526</v>
      </c>
      <c r="BP160" s="136">
        <v>0</v>
      </c>
      <c r="BQ160" s="136">
        <v>411</v>
      </c>
      <c r="BR160" s="136">
        <v>1470019</v>
      </c>
      <c r="BS160" s="136">
        <v>6774</v>
      </c>
      <c r="BT160" s="136">
        <v>14402</v>
      </c>
      <c r="BU160" s="136">
        <v>12881270</v>
      </c>
      <c r="BV160" s="136">
        <v>8441</v>
      </c>
      <c r="BW160" s="136">
        <v>18944</v>
      </c>
      <c r="BX160" s="136">
        <v>0</v>
      </c>
      <c r="BY160" s="136">
        <v>0</v>
      </c>
      <c r="BZ160" s="136">
        <v>0</v>
      </c>
      <c r="CA160" s="136">
        <v>4652042</v>
      </c>
      <c r="CB160" s="136">
        <v>11319</v>
      </c>
      <c r="CC160" s="239">
        <v>26290</v>
      </c>
      <c r="CD160" s="155">
        <f t="shared" si="990"/>
        <v>1</v>
      </c>
      <c r="CE160" s="227">
        <f t="shared" si="973"/>
        <v>2018</v>
      </c>
      <c r="CF160" s="228">
        <f t="shared" si="974"/>
        <v>43101</v>
      </c>
      <c r="CG160" s="229">
        <f t="shared" si="975"/>
        <v>31</v>
      </c>
      <c r="CH160" s="155">
        <f t="shared" si="976"/>
        <v>253128</v>
      </c>
      <c r="CI160" s="155">
        <f t="shared" si="977"/>
        <v>9998556</v>
      </c>
      <c r="CJ160" s="155">
        <f t="shared" si="978"/>
        <v>21199470</v>
      </c>
      <c r="CK160" s="155">
        <f t="shared" si="979"/>
        <v>2785783</v>
      </c>
      <c r="CL160" s="155">
        <f t="shared" si="980"/>
        <v>2293410</v>
      </c>
      <c r="CM160" s="155">
        <f t="shared" si="981"/>
        <v>53239778</v>
      </c>
      <c r="CN160" s="155">
        <f t="shared" si="982"/>
        <v>199548011</v>
      </c>
      <c r="CO160" s="155">
        <f t="shared" si="983"/>
        <v>18930032</v>
      </c>
      <c r="CP160" s="155">
        <f t="shared" si="984"/>
        <v>120960</v>
      </c>
      <c r="CQ160" s="155">
        <f t="shared" si="985"/>
        <v>278520</v>
      </c>
      <c r="CR160" s="155">
        <f t="shared" si="986"/>
        <v>3125234</v>
      </c>
      <c r="CS160" s="155">
        <f t="shared" si="987"/>
        <v>28908544</v>
      </c>
      <c r="CT160" s="155">
        <f t="shared" si="988"/>
        <v>0</v>
      </c>
      <c r="CU160" s="155">
        <f t="shared" si="989"/>
        <v>10805190</v>
      </c>
      <c r="CV160" s="230"/>
      <c r="CW160" s="141"/>
    </row>
    <row r="161" spans="1:101" x14ac:dyDescent="0.2">
      <c r="A161" s="152" t="str">
        <f t="shared" si="991"/>
        <v>2017-18JANUARYRYE</v>
      </c>
      <c r="B161" s="114" t="s">
        <v>681</v>
      </c>
      <c r="C161" s="35" t="s">
        <v>824</v>
      </c>
      <c r="D161" s="153" t="str">
        <f>INDEX($CZ$106:$DA$116,MATCH($F161,Area_Code,0),2)</f>
        <v>Y58</v>
      </c>
      <c r="E161" s="153" t="str">
        <f>INDEX($CZ$100:$DB$104,MATCH($D161,Reg_Code,0),3)</f>
        <v>South East</v>
      </c>
      <c r="F161" s="134" t="s">
        <v>704</v>
      </c>
      <c r="G161" s="134" t="s">
        <v>705</v>
      </c>
      <c r="H161" s="136">
        <v>66609</v>
      </c>
      <c r="I161" s="136">
        <v>40829</v>
      </c>
      <c r="J161" s="136">
        <v>294069</v>
      </c>
      <c r="K161" s="136">
        <v>7</v>
      </c>
      <c r="L161" s="136">
        <v>3</v>
      </c>
      <c r="M161" s="136">
        <v>33</v>
      </c>
      <c r="N161" s="136">
        <v>88</v>
      </c>
      <c r="O161" s="136">
        <v>47065</v>
      </c>
      <c r="P161" s="136">
        <v>2605</v>
      </c>
      <c r="Q161" s="136">
        <v>1636</v>
      </c>
      <c r="R161" s="136">
        <v>21190</v>
      </c>
      <c r="S161" s="136">
        <v>15279</v>
      </c>
      <c r="T161" s="136">
        <v>1482</v>
      </c>
      <c r="U161" s="136">
        <v>1104991</v>
      </c>
      <c r="V161" s="136">
        <v>424</v>
      </c>
      <c r="W161" s="136">
        <v>759</v>
      </c>
      <c r="X161" s="136">
        <v>1054007</v>
      </c>
      <c r="Y161" s="136">
        <v>644</v>
      </c>
      <c r="Z161" s="136">
        <v>1216</v>
      </c>
      <c r="AA161" s="136">
        <v>20977973</v>
      </c>
      <c r="AB161" s="136">
        <v>990</v>
      </c>
      <c r="AC161" s="136">
        <v>1985</v>
      </c>
      <c r="AD161" s="136">
        <v>52970784</v>
      </c>
      <c r="AE161" s="136">
        <v>3467</v>
      </c>
      <c r="AF161" s="136">
        <v>8113</v>
      </c>
      <c r="AG161" s="136">
        <v>7063908</v>
      </c>
      <c r="AH161" s="136">
        <v>4766</v>
      </c>
      <c r="AI161" s="136">
        <v>11154</v>
      </c>
      <c r="AJ161" s="136">
        <v>2793</v>
      </c>
      <c r="AK161" s="136">
        <v>6</v>
      </c>
      <c r="AL161" s="136">
        <v>113</v>
      </c>
      <c r="AM161" s="136">
        <v>275</v>
      </c>
      <c r="AN161" s="136">
        <v>176</v>
      </c>
      <c r="AO161" s="136">
        <v>2498</v>
      </c>
      <c r="AP161" s="136">
        <v>0</v>
      </c>
      <c r="AQ161" s="136">
        <v>25526</v>
      </c>
      <c r="AR161" s="136">
        <v>3042</v>
      </c>
      <c r="AS161" s="136">
        <v>15704</v>
      </c>
      <c r="AT161" s="136">
        <v>44272</v>
      </c>
      <c r="AU161" s="136">
        <v>5167</v>
      </c>
      <c r="AV161" s="136">
        <v>4054</v>
      </c>
      <c r="AW161" s="136">
        <v>3222</v>
      </c>
      <c r="AX161" s="136">
        <v>2534</v>
      </c>
      <c r="AY161" s="136">
        <v>29752</v>
      </c>
      <c r="AZ161" s="136">
        <v>24660</v>
      </c>
      <c r="BA161" s="136">
        <v>21997</v>
      </c>
      <c r="BB161" s="136">
        <v>17136</v>
      </c>
      <c r="BC161" s="136">
        <v>2202</v>
      </c>
      <c r="BD161" s="136">
        <v>1636</v>
      </c>
      <c r="BE161" s="136">
        <v>254</v>
      </c>
      <c r="BF161" s="136">
        <v>74120</v>
      </c>
      <c r="BG161" s="136">
        <v>292</v>
      </c>
      <c r="BH161" s="136">
        <v>469</v>
      </c>
      <c r="BI161" s="136">
        <v>2135</v>
      </c>
      <c r="BJ161" s="136">
        <v>83012</v>
      </c>
      <c r="BK161" s="136">
        <v>39</v>
      </c>
      <c r="BL161" s="136">
        <v>78</v>
      </c>
      <c r="BM161" s="136">
        <v>0</v>
      </c>
      <c r="BN161" s="136">
        <v>1806</v>
      </c>
      <c r="BO161" s="136">
        <v>1487</v>
      </c>
      <c r="BP161" s="136">
        <v>0</v>
      </c>
      <c r="BQ161" s="136">
        <v>423</v>
      </c>
      <c r="BR161" s="136">
        <v>5315336</v>
      </c>
      <c r="BS161" s="136">
        <v>2943</v>
      </c>
      <c r="BT161" s="136">
        <v>5242</v>
      </c>
      <c r="BU161" s="136">
        <v>8042919</v>
      </c>
      <c r="BV161" s="136">
        <v>5409</v>
      </c>
      <c r="BW161" s="136">
        <v>9766</v>
      </c>
      <c r="BX161" s="136">
        <v>0</v>
      </c>
      <c r="BY161" s="136">
        <v>0</v>
      </c>
      <c r="BZ161" s="136">
        <v>0</v>
      </c>
      <c r="CA161" s="136">
        <v>3655851</v>
      </c>
      <c r="CB161" s="136">
        <v>8643</v>
      </c>
      <c r="CC161" s="239">
        <v>16549</v>
      </c>
      <c r="CD161" s="155">
        <f t="shared" ref="CD161:CD191" si="992">MONTH(1&amp;C161)</f>
        <v>1</v>
      </c>
      <c r="CE161" s="227">
        <f t="shared" si="973"/>
        <v>2018</v>
      </c>
      <c r="CF161" s="228">
        <f t="shared" si="974"/>
        <v>43101</v>
      </c>
      <c r="CG161" s="229">
        <f t="shared" si="975"/>
        <v>31</v>
      </c>
      <c r="CH161" s="155">
        <f t="shared" si="976"/>
        <v>122487</v>
      </c>
      <c r="CI161" s="155">
        <f t="shared" si="977"/>
        <v>1347357</v>
      </c>
      <c r="CJ161" s="155">
        <f t="shared" si="978"/>
        <v>3592952</v>
      </c>
      <c r="CK161" s="155">
        <f t="shared" si="979"/>
        <v>1977195</v>
      </c>
      <c r="CL161" s="155">
        <f t="shared" si="980"/>
        <v>1989376</v>
      </c>
      <c r="CM161" s="155">
        <f t="shared" si="981"/>
        <v>42062150</v>
      </c>
      <c r="CN161" s="155">
        <f t="shared" si="982"/>
        <v>123958527</v>
      </c>
      <c r="CO161" s="155">
        <f t="shared" si="983"/>
        <v>16530228</v>
      </c>
      <c r="CP161" s="155">
        <f t="shared" si="984"/>
        <v>119126</v>
      </c>
      <c r="CQ161" s="155">
        <f t="shared" si="985"/>
        <v>166530</v>
      </c>
      <c r="CR161" s="155">
        <f t="shared" si="986"/>
        <v>9467052</v>
      </c>
      <c r="CS161" s="155">
        <f t="shared" si="987"/>
        <v>14522042</v>
      </c>
      <c r="CT161" s="155">
        <f t="shared" si="988"/>
        <v>0</v>
      </c>
      <c r="CU161" s="155">
        <f t="shared" si="989"/>
        <v>7000227</v>
      </c>
      <c r="CV161" s="230"/>
      <c r="CW161" s="141"/>
    </row>
    <row r="162" spans="1:101" x14ac:dyDescent="0.2">
      <c r="A162" s="152" t="str">
        <f t="shared" si="991"/>
        <v>2017-18JANUARYRYF</v>
      </c>
      <c r="B162" s="114" t="s">
        <v>681</v>
      </c>
      <c r="C162" s="35" t="s">
        <v>824</v>
      </c>
      <c r="D162" s="153" t="str">
        <f>INDEX($CZ$106:$DA$116,MATCH($F162,Area_Code,0),2)</f>
        <v>Y59</v>
      </c>
      <c r="E162" s="153" t="str">
        <f>INDEX($CZ$100:$DB$104,MATCH($D162,Reg_Code,0),3)</f>
        <v>South West</v>
      </c>
      <c r="F162" s="134" t="s">
        <v>706</v>
      </c>
      <c r="G162" s="134" t="s">
        <v>707</v>
      </c>
      <c r="H162" s="136">
        <v>102159</v>
      </c>
      <c r="I162" s="136">
        <v>70387</v>
      </c>
      <c r="J162" s="136">
        <v>323777</v>
      </c>
      <c r="K162" s="136">
        <v>5</v>
      </c>
      <c r="L162" s="136">
        <v>2</v>
      </c>
      <c r="M162" s="136">
        <v>18</v>
      </c>
      <c r="N162" s="136">
        <v>55</v>
      </c>
      <c r="O162" s="136">
        <v>75074</v>
      </c>
      <c r="P162" s="136">
        <v>5411</v>
      </c>
      <c r="Q162" s="136">
        <v>3185</v>
      </c>
      <c r="R162" s="136">
        <v>38391</v>
      </c>
      <c r="S162" s="136">
        <v>19619</v>
      </c>
      <c r="T162" s="136">
        <v>1524</v>
      </c>
      <c r="U162" s="136">
        <v>2977802</v>
      </c>
      <c r="V162" s="136">
        <v>550</v>
      </c>
      <c r="W162" s="136">
        <v>1010</v>
      </c>
      <c r="X162" s="136">
        <v>2593726</v>
      </c>
      <c r="Y162" s="136">
        <v>814</v>
      </c>
      <c r="Z162" s="136">
        <v>1462</v>
      </c>
      <c r="AA162" s="136">
        <v>68737774</v>
      </c>
      <c r="AB162" s="136">
        <v>1790</v>
      </c>
      <c r="AC162" s="136">
        <v>3758</v>
      </c>
      <c r="AD162" s="136">
        <v>75702485</v>
      </c>
      <c r="AE162" s="136">
        <v>3859</v>
      </c>
      <c r="AF162" s="136">
        <v>8924</v>
      </c>
      <c r="AG162" s="136">
        <v>8753670</v>
      </c>
      <c r="AH162" s="136">
        <v>5744</v>
      </c>
      <c r="AI162" s="136">
        <v>12951</v>
      </c>
      <c r="AJ162" s="136">
        <v>3673</v>
      </c>
      <c r="AK162" s="136">
        <v>404</v>
      </c>
      <c r="AL162" s="136">
        <v>1673</v>
      </c>
      <c r="AM162" s="136">
        <v>2170</v>
      </c>
      <c r="AN162" s="136">
        <v>374</v>
      </c>
      <c r="AO162" s="136">
        <v>1222</v>
      </c>
      <c r="AP162" s="136">
        <v>73</v>
      </c>
      <c r="AQ162" s="136">
        <v>39400</v>
      </c>
      <c r="AR162" s="136">
        <v>3282</v>
      </c>
      <c r="AS162" s="136">
        <v>28719</v>
      </c>
      <c r="AT162" s="136">
        <v>71401</v>
      </c>
      <c r="AU162" s="136">
        <v>10827</v>
      </c>
      <c r="AV162" s="136">
        <v>8654</v>
      </c>
      <c r="AW162" s="136">
        <v>6352</v>
      </c>
      <c r="AX162" s="136">
        <v>5172</v>
      </c>
      <c r="AY162" s="136">
        <v>50760</v>
      </c>
      <c r="AZ162" s="136">
        <v>43072</v>
      </c>
      <c r="BA162" s="136">
        <v>28036</v>
      </c>
      <c r="BB162" s="136">
        <v>21727</v>
      </c>
      <c r="BC162" s="136">
        <v>2815</v>
      </c>
      <c r="BD162" s="136">
        <v>1736</v>
      </c>
      <c r="BE162" s="136">
        <v>0</v>
      </c>
      <c r="BF162" s="136">
        <v>0</v>
      </c>
      <c r="BG162" s="136">
        <v>0</v>
      </c>
      <c r="BH162" s="136">
        <v>0</v>
      </c>
      <c r="BI162" s="136">
        <v>0</v>
      </c>
      <c r="BJ162" s="136">
        <v>0</v>
      </c>
      <c r="BK162" s="136">
        <v>0</v>
      </c>
      <c r="BL162" s="136">
        <v>0</v>
      </c>
      <c r="BM162" s="136">
        <v>2</v>
      </c>
      <c r="BN162" s="136">
        <v>1212</v>
      </c>
      <c r="BO162" s="136">
        <v>1087</v>
      </c>
      <c r="BP162" s="136">
        <v>26</v>
      </c>
      <c r="BQ162" s="136">
        <v>1261</v>
      </c>
      <c r="BR162" s="136">
        <v>6262233</v>
      </c>
      <c r="BS162" s="136">
        <v>5167</v>
      </c>
      <c r="BT162" s="136">
        <v>10373</v>
      </c>
      <c r="BU162" s="136">
        <v>7073225</v>
      </c>
      <c r="BV162" s="136">
        <v>6507</v>
      </c>
      <c r="BW162" s="136">
        <v>13138</v>
      </c>
      <c r="BX162" s="136">
        <v>207041</v>
      </c>
      <c r="BY162" s="136">
        <v>7963</v>
      </c>
      <c r="BZ162" s="136">
        <v>24572</v>
      </c>
      <c r="CA162" s="136">
        <v>9527581</v>
      </c>
      <c r="CB162" s="136">
        <v>7556</v>
      </c>
      <c r="CC162" s="239">
        <v>16453</v>
      </c>
      <c r="CD162" s="155">
        <f t="shared" si="992"/>
        <v>1</v>
      </c>
      <c r="CE162" s="227">
        <f t="shared" ref="CE162:CE225" si="993">LEFT($B162,4)+IF(CD162&lt;4,1,0)</f>
        <v>2018</v>
      </c>
      <c r="CF162" s="228">
        <f t="shared" ref="CF162:CF225" si="994">DATE($CE162,$CD162,1)</f>
        <v>43101</v>
      </c>
      <c r="CG162" s="229">
        <f t="shared" ref="CG162:CG225" si="995">DAY(DATE($CE162,$CD162+1,1)-1)</f>
        <v>31</v>
      </c>
      <c r="CH162" s="155">
        <f t="shared" ref="CH162:CH225" si="996">$I162*L162</f>
        <v>140774</v>
      </c>
      <c r="CI162" s="155">
        <f t="shared" ref="CI162:CI225" si="997">$I162*M162</f>
        <v>1266966</v>
      </c>
      <c r="CJ162" s="155">
        <f t="shared" ref="CJ162:CJ225" si="998">$I162*N162</f>
        <v>3871285</v>
      </c>
      <c r="CK162" s="155">
        <f t="shared" ref="CK162:CK187" si="999">P162*W162</f>
        <v>5465110</v>
      </c>
      <c r="CL162" s="155">
        <f t="shared" ref="CL162:CL225" si="1000">Q162*Z162</f>
        <v>4656470</v>
      </c>
      <c r="CM162" s="155">
        <f t="shared" ref="CM162:CM187" si="1001">R162*AC162</f>
        <v>144273378</v>
      </c>
      <c r="CN162" s="155">
        <f t="shared" ref="CN162:CN187" si="1002">S162*AF162</f>
        <v>175079956</v>
      </c>
      <c r="CO162" s="155">
        <f t="shared" ref="CO162:CO187" si="1003">T162*AI162</f>
        <v>19737324</v>
      </c>
      <c r="CP162" s="155">
        <f t="shared" si="984"/>
        <v>0</v>
      </c>
      <c r="CQ162" s="155">
        <f t="shared" si="985"/>
        <v>0</v>
      </c>
      <c r="CR162" s="155">
        <f t="shared" si="986"/>
        <v>12572076</v>
      </c>
      <c r="CS162" s="155">
        <f t="shared" si="987"/>
        <v>14281006</v>
      </c>
      <c r="CT162" s="155">
        <f t="shared" si="988"/>
        <v>638872</v>
      </c>
      <c r="CU162" s="155">
        <f t="shared" si="989"/>
        <v>20747233</v>
      </c>
      <c r="CV162" s="230"/>
      <c r="CW162" s="141"/>
    </row>
    <row r="163" spans="1:101" x14ac:dyDescent="0.2">
      <c r="A163" s="152" t="str">
        <f t="shared" si="991"/>
        <v>2017-18FEBRUARYR1F</v>
      </c>
      <c r="B163" s="114" t="s">
        <v>681</v>
      </c>
      <c r="C163" s="35" t="s">
        <v>829</v>
      </c>
      <c r="D163" s="153" t="str">
        <f>INDEX($CZ$106:$DA$116,MATCH($F163,Area_Code,0),2)</f>
        <v>Y58</v>
      </c>
      <c r="E163" s="153" t="str">
        <f>INDEX($CZ$100:$DB$104,MATCH($D163,Reg_Code,0),3)</f>
        <v>South East</v>
      </c>
      <c r="F163" s="134" t="s">
        <v>683</v>
      </c>
      <c r="G163" s="134" t="s">
        <v>684</v>
      </c>
      <c r="H163" s="136">
        <v>0</v>
      </c>
      <c r="I163" s="136">
        <v>0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>
        <v>0</v>
      </c>
      <c r="P163" s="136">
        <v>0</v>
      </c>
      <c r="Q163" s="136">
        <v>0</v>
      </c>
      <c r="R163" s="136">
        <v>0</v>
      </c>
      <c r="S163" s="136">
        <v>0</v>
      </c>
      <c r="T163" s="136">
        <v>0</v>
      </c>
      <c r="U163" s="136">
        <v>0</v>
      </c>
      <c r="V163" s="136">
        <v>0</v>
      </c>
      <c r="W163" s="136">
        <v>0</v>
      </c>
      <c r="X163" s="136">
        <v>0</v>
      </c>
      <c r="Y163" s="136">
        <v>0</v>
      </c>
      <c r="Z163" s="136">
        <v>0</v>
      </c>
      <c r="AA163" s="136">
        <v>0</v>
      </c>
      <c r="AB163" s="136">
        <v>0</v>
      </c>
      <c r="AC163" s="136">
        <v>0</v>
      </c>
      <c r="AD163" s="136">
        <v>0</v>
      </c>
      <c r="AE163" s="136">
        <v>0</v>
      </c>
      <c r="AF163" s="136">
        <v>0</v>
      </c>
      <c r="AG163" s="136">
        <v>0</v>
      </c>
      <c r="AH163" s="136">
        <v>0</v>
      </c>
      <c r="AI163" s="136">
        <v>0</v>
      </c>
      <c r="AJ163" s="136">
        <v>0</v>
      </c>
      <c r="AK163" s="136">
        <v>0</v>
      </c>
      <c r="AL163" s="136">
        <v>0</v>
      </c>
      <c r="AM163" s="136">
        <v>0</v>
      </c>
      <c r="AN163" s="136">
        <v>0</v>
      </c>
      <c r="AO163" s="136">
        <v>0</v>
      </c>
      <c r="AP163" s="136">
        <v>0</v>
      </c>
      <c r="AQ163" s="136">
        <v>0</v>
      </c>
      <c r="AR163" s="136">
        <v>0</v>
      </c>
      <c r="AS163" s="136">
        <v>0</v>
      </c>
      <c r="AT163" s="136">
        <v>0</v>
      </c>
      <c r="AU163" s="136">
        <v>0</v>
      </c>
      <c r="AV163" s="136">
        <v>0</v>
      </c>
      <c r="AW163" s="136">
        <v>0</v>
      </c>
      <c r="AX163" s="136">
        <v>0</v>
      </c>
      <c r="AY163" s="136">
        <v>0</v>
      </c>
      <c r="AZ163" s="136">
        <v>0</v>
      </c>
      <c r="BA163" s="136">
        <v>0</v>
      </c>
      <c r="BB163" s="136">
        <v>0</v>
      </c>
      <c r="BC163" s="136">
        <v>0</v>
      </c>
      <c r="BD163" s="136">
        <v>0</v>
      </c>
      <c r="BE163" s="136">
        <v>0</v>
      </c>
      <c r="BF163" s="136">
        <v>0</v>
      </c>
      <c r="BG163" s="136">
        <v>0</v>
      </c>
      <c r="BH163" s="136">
        <v>0</v>
      </c>
      <c r="BI163" s="136">
        <v>0</v>
      </c>
      <c r="BJ163" s="136">
        <v>0</v>
      </c>
      <c r="BK163" s="136">
        <v>0</v>
      </c>
      <c r="BL163" s="136">
        <v>0</v>
      </c>
      <c r="BM163" s="136">
        <v>0</v>
      </c>
      <c r="BN163" s="136">
        <v>0</v>
      </c>
      <c r="BO163" s="136">
        <v>0</v>
      </c>
      <c r="BP163" s="136">
        <v>0</v>
      </c>
      <c r="BQ163" s="136">
        <v>0</v>
      </c>
      <c r="BR163" s="136">
        <v>0</v>
      </c>
      <c r="BS163" s="136">
        <v>0</v>
      </c>
      <c r="BT163" s="136">
        <v>0</v>
      </c>
      <c r="BU163" s="136">
        <v>0</v>
      </c>
      <c r="BV163" s="136">
        <v>0</v>
      </c>
      <c r="BW163" s="136">
        <v>0</v>
      </c>
      <c r="BX163" s="136">
        <v>0</v>
      </c>
      <c r="BY163" s="136">
        <v>0</v>
      </c>
      <c r="BZ163" s="136">
        <v>0</v>
      </c>
      <c r="CA163" s="136">
        <v>0</v>
      </c>
      <c r="CB163" s="136">
        <v>0</v>
      </c>
      <c r="CC163" s="239">
        <v>0</v>
      </c>
      <c r="CD163" s="155">
        <f t="shared" si="992"/>
        <v>2</v>
      </c>
      <c r="CE163" s="227">
        <f t="shared" si="993"/>
        <v>2018</v>
      </c>
      <c r="CF163" s="228">
        <f t="shared" si="994"/>
        <v>43132</v>
      </c>
      <c r="CG163" s="229">
        <f t="shared" si="995"/>
        <v>28</v>
      </c>
      <c r="CH163" s="155">
        <f t="shared" si="996"/>
        <v>0</v>
      </c>
      <c r="CI163" s="155">
        <f t="shared" si="997"/>
        <v>0</v>
      </c>
      <c r="CJ163" s="155">
        <f t="shared" si="998"/>
        <v>0</v>
      </c>
      <c r="CK163" s="155">
        <f t="shared" si="999"/>
        <v>0</v>
      </c>
      <c r="CL163" s="155">
        <f t="shared" si="1000"/>
        <v>0</v>
      </c>
      <c r="CM163" s="155">
        <f t="shared" si="1001"/>
        <v>0</v>
      </c>
      <c r="CN163" s="155">
        <f t="shared" si="1002"/>
        <v>0</v>
      </c>
      <c r="CO163" s="155">
        <f t="shared" si="1003"/>
        <v>0</v>
      </c>
      <c r="CP163" s="155">
        <f t="shared" ref="CP163:CP226" si="1004">BE163*BH163</f>
        <v>0</v>
      </c>
      <c r="CQ163" s="155">
        <f t="shared" ref="CQ163:CQ226" si="1005">BI163*BL163</f>
        <v>0</v>
      </c>
      <c r="CR163" s="155">
        <f t="shared" ref="CR163:CR226" si="1006">BN163*BT163</f>
        <v>0</v>
      </c>
      <c r="CS163" s="155">
        <f t="shared" ref="CS163:CS226" si="1007">BO163*BW163</f>
        <v>0</v>
      </c>
      <c r="CT163" s="155">
        <f t="shared" ref="CT163:CT226" si="1008">BP163*BZ163</f>
        <v>0</v>
      </c>
      <c r="CU163" s="155">
        <f t="shared" ref="CU163:CU226" si="1009">BQ163*CC163</f>
        <v>0</v>
      </c>
      <c r="CV163" s="230"/>
      <c r="CW163" s="141"/>
    </row>
    <row r="164" spans="1:101" x14ac:dyDescent="0.2">
      <c r="A164" s="152" t="str">
        <f t="shared" si="991"/>
        <v>2017-18FEBRUARYRRU</v>
      </c>
      <c r="B164" s="114" t="s">
        <v>681</v>
      </c>
      <c r="C164" s="35" t="s">
        <v>829</v>
      </c>
      <c r="D164" s="153" t="str">
        <f>INDEX($CZ$106:$DA$116,MATCH($F164,Area_Code,0),2)</f>
        <v>Y56</v>
      </c>
      <c r="E164" s="153" t="str">
        <f>INDEX($CZ$100:$DB$104,MATCH($D164,Reg_Code,0),3)</f>
        <v>London</v>
      </c>
      <c r="F164" s="134" t="s">
        <v>686</v>
      </c>
      <c r="G164" s="134" t="s">
        <v>687</v>
      </c>
      <c r="H164" s="136">
        <v>155336</v>
      </c>
      <c r="I164" s="136">
        <v>128000</v>
      </c>
      <c r="J164" s="136">
        <v>2204364</v>
      </c>
      <c r="K164" s="136">
        <v>17</v>
      </c>
      <c r="L164" s="136">
        <v>0</v>
      </c>
      <c r="M164" s="136">
        <v>107</v>
      </c>
      <c r="N164" s="136">
        <v>195</v>
      </c>
      <c r="O164" s="136">
        <v>90171</v>
      </c>
      <c r="P164" s="136">
        <v>7770</v>
      </c>
      <c r="Q164" s="136">
        <v>5746</v>
      </c>
      <c r="R164" s="136">
        <v>48706</v>
      </c>
      <c r="S164" s="136">
        <v>19679</v>
      </c>
      <c r="T164" s="136">
        <v>2528</v>
      </c>
      <c r="U164" s="136">
        <v>3477781</v>
      </c>
      <c r="V164" s="136">
        <v>448</v>
      </c>
      <c r="W164" s="136">
        <v>707</v>
      </c>
      <c r="X164" s="136">
        <v>4671358</v>
      </c>
      <c r="Y164" s="136">
        <v>813</v>
      </c>
      <c r="Z164" s="136">
        <v>1390</v>
      </c>
      <c r="AA164" s="136">
        <v>68234130</v>
      </c>
      <c r="AB164" s="136">
        <v>1401</v>
      </c>
      <c r="AC164" s="136">
        <v>2960</v>
      </c>
      <c r="AD164" s="136">
        <v>88307323</v>
      </c>
      <c r="AE164" s="136">
        <v>4487</v>
      </c>
      <c r="AF164" s="136">
        <v>10701</v>
      </c>
      <c r="AG164" s="136">
        <v>11698750</v>
      </c>
      <c r="AH164" s="136">
        <v>4628</v>
      </c>
      <c r="AI164" s="136">
        <v>9256</v>
      </c>
      <c r="AJ164" s="136">
        <v>3680</v>
      </c>
      <c r="AK164" s="136">
        <v>334</v>
      </c>
      <c r="AL164" s="136">
        <v>1152</v>
      </c>
      <c r="AM164" s="136">
        <v>7676</v>
      </c>
      <c r="AN164" s="136">
        <v>258</v>
      </c>
      <c r="AO164" s="136">
        <v>1936</v>
      </c>
      <c r="AP164" s="136">
        <v>0</v>
      </c>
      <c r="AQ164" s="136">
        <v>57615</v>
      </c>
      <c r="AR164" s="136">
        <v>5801</v>
      </c>
      <c r="AS164" s="136">
        <v>23075</v>
      </c>
      <c r="AT164" s="136">
        <v>86491</v>
      </c>
      <c r="AU164" s="136">
        <v>20277</v>
      </c>
      <c r="AV164" s="136">
        <v>15910</v>
      </c>
      <c r="AW164" s="136">
        <v>14928</v>
      </c>
      <c r="AX164" s="136">
        <v>11933</v>
      </c>
      <c r="AY164" s="136">
        <v>72924</v>
      </c>
      <c r="AZ164" s="136">
        <v>55706</v>
      </c>
      <c r="BA164" s="136">
        <v>31973</v>
      </c>
      <c r="BB164" s="136">
        <v>22177</v>
      </c>
      <c r="BC164" s="136">
        <v>3537</v>
      </c>
      <c r="BD164" s="136">
        <v>2701</v>
      </c>
      <c r="BE164" s="136">
        <v>0</v>
      </c>
      <c r="BF164" s="136">
        <v>0</v>
      </c>
      <c r="BG164" s="136">
        <v>0</v>
      </c>
      <c r="BH164" s="136">
        <v>0</v>
      </c>
      <c r="BI164" s="136">
        <v>3629</v>
      </c>
      <c r="BJ164" s="136">
        <v>267650</v>
      </c>
      <c r="BK164" s="136">
        <v>74</v>
      </c>
      <c r="BL164" s="136">
        <v>161</v>
      </c>
      <c r="BM164" s="136">
        <v>1827</v>
      </c>
      <c r="BN164" s="136">
        <v>900</v>
      </c>
      <c r="BO164" s="136">
        <v>1427</v>
      </c>
      <c r="BP164" s="136">
        <v>56</v>
      </c>
      <c r="BQ164" s="136">
        <v>1374</v>
      </c>
      <c r="BR164" s="136">
        <v>6639133</v>
      </c>
      <c r="BS164" s="136">
        <v>7377</v>
      </c>
      <c r="BT164" s="136">
        <v>15860</v>
      </c>
      <c r="BU164" s="136">
        <v>11608549</v>
      </c>
      <c r="BV164" s="136">
        <v>8135</v>
      </c>
      <c r="BW164" s="136">
        <v>16838</v>
      </c>
      <c r="BX164" s="136">
        <v>524771</v>
      </c>
      <c r="BY164" s="136">
        <v>9371</v>
      </c>
      <c r="BZ164" s="136">
        <v>16409</v>
      </c>
      <c r="CA164" s="136">
        <v>13127079</v>
      </c>
      <c r="CB164" s="136">
        <v>9554</v>
      </c>
      <c r="CC164" s="239">
        <v>17506</v>
      </c>
      <c r="CD164" s="155">
        <f t="shared" si="992"/>
        <v>2</v>
      </c>
      <c r="CE164" s="227">
        <f t="shared" si="993"/>
        <v>2018</v>
      </c>
      <c r="CF164" s="228">
        <f t="shared" si="994"/>
        <v>43132</v>
      </c>
      <c r="CG164" s="229">
        <f t="shared" si="995"/>
        <v>28</v>
      </c>
      <c r="CH164" s="155">
        <f t="shared" si="996"/>
        <v>0</v>
      </c>
      <c r="CI164" s="155">
        <f t="shared" si="997"/>
        <v>13696000</v>
      </c>
      <c r="CJ164" s="155">
        <f t="shared" si="998"/>
        <v>24960000</v>
      </c>
      <c r="CK164" s="155">
        <f t="shared" si="999"/>
        <v>5493390</v>
      </c>
      <c r="CL164" s="155">
        <f t="shared" si="1000"/>
        <v>7986940</v>
      </c>
      <c r="CM164" s="155">
        <f t="shared" si="1001"/>
        <v>144169760</v>
      </c>
      <c r="CN164" s="155">
        <f t="shared" si="1002"/>
        <v>210584979</v>
      </c>
      <c r="CO164" s="155">
        <f t="shared" si="1003"/>
        <v>23399168</v>
      </c>
      <c r="CP164" s="155">
        <f t="shared" si="1004"/>
        <v>0</v>
      </c>
      <c r="CQ164" s="155">
        <f t="shared" si="1005"/>
        <v>584269</v>
      </c>
      <c r="CR164" s="155">
        <f t="shared" si="1006"/>
        <v>14274000</v>
      </c>
      <c r="CS164" s="155">
        <f t="shared" si="1007"/>
        <v>24027826</v>
      </c>
      <c r="CT164" s="155">
        <f t="shared" si="1008"/>
        <v>918904</v>
      </c>
      <c r="CU164" s="155">
        <f t="shared" si="1009"/>
        <v>24053244</v>
      </c>
      <c r="CV164" s="230"/>
      <c r="CW164" s="141"/>
    </row>
    <row r="165" spans="1:101" x14ac:dyDescent="0.2">
      <c r="A165" s="152" t="str">
        <f t="shared" si="991"/>
        <v>2017-18FEBRUARYRX6</v>
      </c>
      <c r="B165" s="114" t="s">
        <v>681</v>
      </c>
      <c r="C165" s="35" t="s">
        <v>829</v>
      </c>
      <c r="D165" s="153" t="str">
        <f>INDEX($CZ$106:$DA$116,MATCH($F165,Area_Code,0),2)</f>
        <v>Y54</v>
      </c>
      <c r="E165" s="153" t="str">
        <f>INDEX($CZ$100:$DB$104,MATCH($D165,Reg_Code,0),3)</f>
        <v>North</v>
      </c>
      <c r="F165" s="134" t="s">
        <v>689</v>
      </c>
      <c r="G165" s="134" t="s">
        <v>690</v>
      </c>
      <c r="H165" s="136">
        <v>39238</v>
      </c>
      <c r="I165" s="136">
        <v>26215</v>
      </c>
      <c r="J165" s="136">
        <v>78854</v>
      </c>
      <c r="K165" s="136">
        <v>3</v>
      </c>
      <c r="L165" s="136">
        <v>1</v>
      </c>
      <c r="M165" s="136">
        <v>11</v>
      </c>
      <c r="N165" s="136">
        <v>27</v>
      </c>
      <c r="O165" s="136">
        <v>30252</v>
      </c>
      <c r="P165" s="136">
        <v>2031</v>
      </c>
      <c r="Q165" s="136">
        <v>1268</v>
      </c>
      <c r="R165" s="136">
        <v>15978</v>
      </c>
      <c r="S165" s="136">
        <v>7557</v>
      </c>
      <c r="T165" s="136">
        <v>402</v>
      </c>
      <c r="U165" s="136">
        <v>799821</v>
      </c>
      <c r="V165" s="136">
        <v>394</v>
      </c>
      <c r="W165" s="136">
        <v>655</v>
      </c>
      <c r="X165" s="136">
        <v>664483</v>
      </c>
      <c r="Y165" s="136">
        <v>524</v>
      </c>
      <c r="Z165" s="136">
        <v>880</v>
      </c>
      <c r="AA165" s="136">
        <v>19127143</v>
      </c>
      <c r="AB165" s="136">
        <v>1197</v>
      </c>
      <c r="AC165" s="136">
        <v>2426</v>
      </c>
      <c r="AD165" s="136">
        <v>32636145</v>
      </c>
      <c r="AE165" s="136">
        <v>4319</v>
      </c>
      <c r="AF165" s="136">
        <v>10244</v>
      </c>
      <c r="AG165" s="136">
        <v>1756738</v>
      </c>
      <c r="AH165" s="136">
        <v>4370</v>
      </c>
      <c r="AI165" s="136">
        <v>10886</v>
      </c>
      <c r="AJ165" s="136">
        <v>1774</v>
      </c>
      <c r="AK165" s="136">
        <v>87</v>
      </c>
      <c r="AL165" s="136">
        <v>628</v>
      </c>
      <c r="AM165" s="136">
        <v>3417</v>
      </c>
      <c r="AN165" s="136">
        <v>58</v>
      </c>
      <c r="AO165" s="136">
        <v>1001</v>
      </c>
      <c r="AP165" s="136">
        <v>0</v>
      </c>
      <c r="AQ165" s="136">
        <v>17495</v>
      </c>
      <c r="AR165" s="136">
        <v>3620</v>
      </c>
      <c r="AS165" s="136">
        <v>7363</v>
      </c>
      <c r="AT165" s="136">
        <v>28478</v>
      </c>
      <c r="AU165" s="136">
        <v>3956</v>
      </c>
      <c r="AV165" s="136">
        <v>3305</v>
      </c>
      <c r="AW165" s="136">
        <v>2434</v>
      </c>
      <c r="AX165" s="136">
        <v>2071</v>
      </c>
      <c r="AY165" s="136">
        <v>22103</v>
      </c>
      <c r="AZ165" s="136">
        <v>18735</v>
      </c>
      <c r="BA165" s="136">
        <v>12421</v>
      </c>
      <c r="BB165" s="136">
        <v>8024</v>
      </c>
      <c r="BC165" s="136">
        <v>664</v>
      </c>
      <c r="BD165" s="136">
        <v>409</v>
      </c>
      <c r="BE165" s="136">
        <v>88</v>
      </c>
      <c r="BF165" s="136">
        <v>34550</v>
      </c>
      <c r="BG165" s="136">
        <v>393</v>
      </c>
      <c r="BH165" s="136">
        <v>593</v>
      </c>
      <c r="BI165" s="136">
        <v>778</v>
      </c>
      <c r="BJ165" s="136">
        <v>25197</v>
      </c>
      <c r="BK165" s="136">
        <v>32</v>
      </c>
      <c r="BL165" s="136">
        <v>65</v>
      </c>
      <c r="BM165" s="136">
        <v>1403</v>
      </c>
      <c r="BN165" s="136">
        <v>583</v>
      </c>
      <c r="BO165" s="136">
        <v>217</v>
      </c>
      <c r="BP165" s="136">
        <v>0</v>
      </c>
      <c r="BQ165" s="136">
        <v>44</v>
      </c>
      <c r="BR165" s="136">
        <v>3517207</v>
      </c>
      <c r="BS165" s="136">
        <v>6033</v>
      </c>
      <c r="BT165" s="136">
        <v>13767</v>
      </c>
      <c r="BU165" s="136">
        <v>1720227</v>
      </c>
      <c r="BV165" s="136">
        <v>7927</v>
      </c>
      <c r="BW165" s="136">
        <v>17494</v>
      </c>
      <c r="BX165" s="136">
        <v>0</v>
      </c>
      <c r="BY165" s="136">
        <v>0</v>
      </c>
      <c r="BZ165" s="136">
        <v>0</v>
      </c>
      <c r="CA165" s="136">
        <v>343911</v>
      </c>
      <c r="CB165" s="136">
        <v>7816</v>
      </c>
      <c r="CC165" s="239">
        <v>16676</v>
      </c>
      <c r="CD165" s="155">
        <f t="shared" si="992"/>
        <v>2</v>
      </c>
      <c r="CE165" s="227">
        <f t="shared" si="993"/>
        <v>2018</v>
      </c>
      <c r="CF165" s="228">
        <f t="shared" si="994"/>
        <v>43132</v>
      </c>
      <c r="CG165" s="229">
        <f t="shared" si="995"/>
        <v>28</v>
      </c>
      <c r="CH165" s="155">
        <f t="shared" si="996"/>
        <v>26215</v>
      </c>
      <c r="CI165" s="155">
        <f t="shared" si="997"/>
        <v>288365</v>
      </c>
      <c r="CJ165" s="155">
        <f t="shared" si="998"/>
        <v>707805</v>
      </c>
      <c r="CK165" s="155">
        <f t="shared" si="999"/>
        <v>1330305</v>
      </c>
      <c r="CL165" s="155">
        <f t="shared" si="1000"/>
        <v>1115840</v>
      </c>
      <c r="CM165" s="155">
        <f t="shared" si="1001"/>
        <v>38762628</v>
      </c>
      <c r="CN165" s="155">
        <f t="shared" si="1002"/>
        <v>77413908</v>
      </c>
      <c r="CO165" s="155">
        <f t="shared" si="1003"/>
        <v>4376172</v>
      </c>
      <c r="CP165" s="155">
        <f t="shared" si="1004"/>
        <v>52184</v>
      </c>
      <c r="CQ165" s="155">
        <f t="shared" si="1005"/>
        <v>50570</v>
      </c>
      <c r="CR165" s="155">
        <f t="shared" si="1006"/>
        <v>8026161</v>
      </c>
      <c r="CS165" s="155">
        <f t="shared" si="1007"/>
        <v>3796198</v>
      </c>
      <c r="CT165" s="155">
        <f t="shared" si="1008"/>
        <v>0</v>
      </c>
      <c r="CU165" s="155">
        <f t="shared" si="1009"/>
        <v>733744</v>
      </c>
      <c r="CV165" s="230"/>
      <c r="CW165" s="141"/>
    </row>
    <row r="166" spans="1:101" x14ac:dyDescent="0.2">
      <c r="A166" s="152" t="str">
        <f t="shared" si="991"/>
        <v>2017-18FEBRUARYRX7</v>
      </c>
      <c r="B166" s="114" t="s">
        <v>681</v>
      </c>
      <c r="C166" s="35" t="s">
        <v>829</v>
      </c>
      <c r="D166" s="153" t="str">
        <f>INDEX($CZ$106:$DA$116,MATCH($F166,Area_Code,0),2)</f>
        <v>Y54</v>
      </c>
      <c r="E166" s="153" t="str">
        <f>INDEX($CZ$100:$DB$104,MATCH($D166,Reg_Code,0),3)</f>
        <v>North</v>
      </c>
      <c r="F166" s="134" t="s">
        <v>691</v>
      </c>
      <c r="G166" s="134" t="s">
        <v>692</v>
      </c>
      <c r="H166" s="136">
        <v>125640</v>
      </c>
      <c r="I166" s="136">
        <v>98541</v>
      </c>
      <c r="J166" s="136">
        <v>2179693</v>
      </c>
      <c r="K166" s="136">
        <v>22</v>
      </c>
      <c r="L166" s="136">
        <v>1</v>
      </c>
      <c r="M166" s="136">
        <v>106</v>
      </c>
      <c r="N166" s="136">
        <v>161</v>
      </c>
      <c r="O166" s="136">
        <v>83170</v>
      </c>
      <c r="P166" s="136">
        <v>8662</v>
      </c>
      <c r="Q166" s="136">
        <v>6495</v>
      </c>
      <c r="R166" s="136">
        <v>43455</v>
      </c>
      <c r="S166" s="136">
        <v>18629</v>
      </c>
      <c r="T166" s="136">
        <v>3799</v>
      </c>
      <c r="U166" s="136">
        <v>4600441</v>
      </c>
      <c r="V166" s="136">
        <v>531</v>
      </c>
      <c r="W166" s="136">
        <v>893</v>
      </c>
      <c r="X166" s="136">
        <v>5818512</v>
      </c>
      <c r="Y166" s="136">
        <v>896</v>
      </c>
      <c r="Z166" s="136">
        <v>1610</v>
      </c>
      <c r="AA166" s="136">
        <v>83124637</v>
      </c>
      <c r="AB166" s="136">
        <v>1913</v>
      </c>
      <c r="AC166" s="136">
        <v>4309</v>
      </c>
      <c r="AD166" s="136">
        <v>84912757</v>
      </c>
      <c r="AE166" s="136">
        <v>4558</v>
      </c>
      <c r="AF166" s="136">
        <v>10913</v>
      </c>
      <c r="AG166" s="136">
        <v>22312927</v>
      </c>
      <c r="AH166" s="136">
        <v>5873</v>
      </c>
      <c r="AI166" s="136">
        <v>11463</v>
      </c>
      <c r="AJ166" s="136">
        <v>3488</v>
      </c>
      <c r="AK166" s="136">
        <v>267</v>
      </c>
      <c r="AL166" s="136">
        <v>1989</v>
      </c>
      <c r="AM166" s="136">
        <v>4822</v>
      </c>
      <c r="AN166" s="136">
        <v>232</v>
      </c>
      <c r="AO166" s="136">
        <v>1000</v>
      </c>
      <c r="AP166" s="136">
        <v>0</v>
      </c>
      <c r="AQ166" s="136">
        <v>54186</v>
      </c>
      <c r="AR166" s="136">
        <v>6110</v>
      </c>
      <c r="AS166" s="136">
        <v>19386</v>
      </c>
      <c r="AT166" s="136">
        <v>79682</v>
      </c>
      <c r="AU166" s="136">
        <v>17714</v>
      </c>
      <c r="AV166" s="136">
        <v>14940</v>
      </c>
      <c r="AW166" s="136">
        <v>13160</v>
      </c>
      <c r="AX166" s="136">
        <v>11270</v>
      </c>
      <c r="AY166" s="136">
        <v>56657</v>
      </c>
      <c r="AZ166" s="136">
        <v>47304</v>
      </c>
      <c r="BA166" s="136">
        <v>26562</v>
      </c>
      <c r="BB166" s="136">
        <v>20944</v>
      </c>
      <c r="BC166" s="136">
        <v>4936</v>
      </c>
      <c r="BD166" s="136">
        <v>4090</v>
      </c>
      <c r="BE166" s="136">
        <v>0</v>
      </c>
      <c r="BF166" s="136">
        <v>0</v>
      </c>
      <c r="BG166" s="136">
        <v>0</v>
      </c>
      <c r="BH166" s="136">
        <v>0</v>
      </c>
      <c r="BI166" s="136">
        <v>3404</v>
      </c>
      <c r="BJ166" s="136">
        <v>202797</v>
      </c>
      <c r="BK166" s="136">
        <v>60</v>
      </c>
      <c r="BL166" s="136">
        <v>126</v>
      </c>
      <c r="BM166" s="136">
        <v>229</v>
      </c>
      <c r="BN166" s="136">
        <v>1731</v>
      </c>
      <c r="BO166" s="136">
        <v>1109</v>
      </c>
      <c r="BP166" s="136">
        <v>76</v>
      </c>
      <c r="BQ166" s="136">
        <v>943</v>
      </c>
      <c r="BR166" s="136">
        <v>8882038</v>
      </c>
      <c r="BS166" s="136">
        <v>5131</v>
      </c>
      <c r="BT166" s="136">
        <v>10489</v>
      </c>
      <c r="BU166" s="136">
        <v>6415935</v>
      </c>
      <c r="BV166" s="136">
        <v>5785</v>
      </c>
      <c r="BW166" s="136">
        <v>12107</v>
      </c>
      <c r="BX166" s="136">
        <v>658897</v>
      </c>
      <c r="BY166" s="136">
        <v>8670</v>
      </c>
      <c r="BZ166" s="136">
        <v>17611</v>
      </c>
      <c r="CA166" s="136">
        <v>6961774</v>
      </c>
      <c r="CB166" s="136">
        <v>7383</v>
      </c>
      <c r="CC166" s="239">
        <v>16356</v>
      </c>
      <c r="CD166" s="155">
        <f t="shared" si="992"/>
        <v>2</v>
      </c>
      <c r="CE166" s="227">
        <f t="shared" si="993"/>
        <v>2018</v>
      </c>
      <c r="CF166" s="228">
        <f t="shared" si="994"/>
        <v>43132</v>
      </c>
      <c r="CG166" s="229">
        <f t="shared" si="995"/>
        <v>28</v>
      </c>
      <c r="CH166" s="155">
        <f t="shared" si="996"/>
        <v>98541</v>
      </c>
      <c r="CI166" s="155">
        <f t="shared" si="997"/>
        <v>10445346</v>
      </c>
      <c r="CJ166" s="155">
        <f t="shared" si="998"/>
        <v>15865101</v>
      </c>
      <c r="CK166" s="155">
        <f t="shared" si="999"/>
        <v>7735166</v>
      </c>
      <c r="CL166" s="155">
        <f t="shared" si="1000"/>
        <v>10456950</v>
      </c>
      <c r="CM166" s="155">
        <f t="shared" si="1001"/>
        <v>187247595</v>
      </c>
      <c r="CN166" s="155">
        <f t="shared" si="1002"/>
        <v>203298277</v>
      </c>
      <c r="CO166" s="155">
        <f t="shared" si="1003"/>
        <v>43547937</v>
      </c>
      <c r="CP166" s="155">
        <f t="shared" si="1004"/>
        <v>0</v>
      </c>
      <c r="CQ166" s="155">
        <f t="shared" si="1005"/>
        <v>428904</v>
      </c>
      <c r="CR166" s="155">
        <f t="shared" si="1006"/>
        <v>18156459</v>
      </c>
      <c r="CS166" s="155">
        <f t="shared" si="1007"/>
        <v>13426663</v>
      </c>
      <c r="CT166" s="155">
        <f t="shared" si="1008"/>
        <v>1338436</v>
      </c>
      <c r="CU166" s="155">
        <f t="shared" si="1009"/>
        <v>15423708</v>
      </c>
      <c r="CV166" s="230"/>
      <c r="CW166" s="141"/>
    </row>
    <row r="167" spans="1:101" x14ac:dyDescent="0.2">
      <c r="A167" s="152" t="str">
        <f t="shared" si="991"/>
        <v>2017-18FEBRUARYRX8</v>
      </c>
      <c r="B167" s="114" t="s">
        <v>681</v>
      </c>
      <c r="C167" s="35" t="s">
        <v>829</v>
      </c>
      <c r="D167" s="153" t="str">
        <f>INDEX($CZ$106:$DA$116,MATCH($F167,Area_Code,0),2)</f>
        <v>Y54</v>
      </c>
      <c r="E167" s="153" t="str">
        <f>INDEX($CZ$100:$DB$104,MATCH($D167,Reg_Code,0),3)</f>
        <v>North</v>
      </c>
      <c r="F167" s="134" t="s">
        <v>693</v>
      </c>
      <c r="G167" s="134" t="s">
        <v>694</v>
      </c>
      <c r="H167" s="136">
        <v>76220</v>
      </c>
      <c r="I167" s="136">
        <v>56819</v>
      </c>
      <c r="J167" s="136">
        <v>217278</v>
      </c>
      <c r="K167" s="136">
        <v>4</v>
      </c>
      <c r="L167" s="136">
        <v>1</v>
      </c>
      <c r="M167" s="136">
        <v>16</v>
      </c>
      <c r="N167" s="136">
        <v>64</v>
      </c>
      <c r="O167" s="136">
        <v>61089</v>
      </c>
      <c r="P167" s="136">
        <v>6887</v>
      </c>
      <c r="Q167" s="136">
        <v>4959</v>
      </c>
      <c r="R167" s="136">
        <v>34303</v>
      </c>
      <c r="S167" s="136">
        <v>11879</v>
      </c>
      <c r="T167" s="136">
        <v>692</v>
      </c>
      <c r="U167" s="136">
        <v>3353906</v>
      </c>
      <c r="V167" s="136">
        <v>487</v>
      </c>
      <c r="W167" s="136">
        <v>837</v>
      </c>
      <c r="X167" s="136">
        <v>3474978</v>
      </c>
      <c r="Y167" s="136">
        <v>701</v>
      </c>
      <c r="Z167" s="136">
        <v>1251</v>
      </c>
      <c r="AA167" s="136">
        <v>51715256</v>
      </c>
      <c r="AB167" s="136">
        <v>1508</v>
      </c>
      <c r="AC167" s="136">
        <v>3313</v>
      </c>
      <c r="AD167" s="136">
        <v>44267107</v>
      </c>
      <c r="AE167" s="136">
        <v>3727</v>
      </c>
      <c r="AF167" s="136">
        <v>8668</v>
      </c>
      <c r="AG167" s="136">
        <v>3580821</v>
      </c>
      <c r="AH167" s="136">
        <v>5175</v>
      </c>
      <c r="AI167" s="136">
        <v>12795</v>
      </c>
      <c r="AJ167" s="136">
        <v>4151</v>
      </c>
      <c r="AK167" s="136">
        <v>542</v>
      </c>
      <c r="AL167" s="136">
        <v>986</v>
      </c>
      <c r="AM167" s="136">
        <v>0</v>
      </c>
      <c r="AN167" s="136">
        <v>233</v>
      </c>
      <c r="AO167" s="136">
        <v>2390</v>
      </c>
      <c r="AP167" s="136">
        <v>0</v>
      </c>
      <c r="AQ167" s="136">
        <v>37222</v>
      </c>
      <c r="AR167" s="136">
        <v>5629</v>
      </c>
      <c r="AS167" s="136">
        <v>14087</v>
      </c>
      <c r="AT167" s="136">
        <v>56938</v>
      </c>
      <c r="AU167" s="136">
        <v>15980</v>
      </c>
      <c r="AV167" s="136">
        <v>11988</v>
      </c>
      <c r="AW167" s="136">
        <v>11333</v>
      </c>
      <c r="AX167" s="136">
        <v>8635</v>
      </c>
      <c r="AY167" s="136">
        <v>56014</v>
      </c>
      <c r="AZ167" s="136">
        <v>4226</v>
      </c>
      <c r="BA167" s="136">
        <v>22486</v>
      </c>
      <c r="BB167" s="136">
        <v>13979</v>
      </c>
      <c r="BC167" s="136">
        <v>1452</v>
      </c>
      <c r="BD167" s="136">
        <v>816</v>
      </c>
      <c r="BE167" s="136">
        <v>0</v>
      </c>
      <c r="BF167" s="136">
        <v>0</v>
      </c>
      <c r="BG167" s="136">
        <v>0</v>
      </c>
      <c r="BH167" s="136">
        <v>0</v>
      </c>
      <c r="BI167" s="136">
        <v>4096</v>
      </c>
      <c r="BJ167" s="136">
        <v>124088</v>
      </c>
      <c r="BK167" s="136">
        <v>30</v>
      </c>
      <c r="BL167" s="136">
        <v>52</v>
      </c>
      <c r="BM167" s="136">
        <v>47</v>
      </c>
      <c r="BN167" s="136">
        <v>328</v>
      </c>
      <c r="BO167" s="136">
        <v>193</v>
      </c>
      <c r="BP167" s="136">
        <v>56</v>
      </c>
      <c r="BQ167" s="136">
        <v>2553</v>
      </c>
      <c r="BR167" s="136">
        <v>1964763</v>
      </c>
      <c r="BS167" s="136">
        <v>5990</v>
      </c>
      <c r="BT167" s="136">
        <v>14955</v>
      </c>
      <c r="BU167" s="136">
        <v>1019368</v>
      </c>
      <c r="BV167" s="136">
        <v>5282</v>
      </c>
      <c r="BW167" s="136">
        <v>11700</v>
      </c>
      <c r="BX167" s="136">
        <v>392574</v>
      </c>
      <c r="BY167" s="136">
        <v>7010</v>
      </c>
      <c r="BZ167" s="136">
        <v>14198</v>
      </c>
      <c r="CA167" s="136">
        <v>22110241</v>
      </c>
      <c r="CB167" s="136">
        <v>8660</v>
      </c>
      <c r="CC167" s="239">
        <v>20017</v>
      </c>
      <c r="CD167" s="155">
        <f t="shared" si="992"/>
        <v>2</v>
      </c>
      <c r="CE167" s="227">
        <f t="shared" si="993"/>
        <v>2018</v>
      </c>
      <c r="CF167" s="228">
        <f t="shared" si="994"/>
        <v>43132</v>
      </c>
      <c r="CG167" s="229">
        <f t="shared" si="995"/>
        <v>28</v>
      </c>
      <c r="CH167" s="155">
        <f t="shared" si="996"/>
        <v>56819</v>
      </c>
      <c r="CI167" s="155">
        <f t="shared" si="997"/>
        <v>909104</v>
      </c>
      <c r="CJ167" s="155">
        <f t="shared" si="998"/>
        <v>3636416</v>
      </c>
      <c r="CK167" s="155">
        <f t="shared" si="999"/>
        <v>5764419</v>
      </c>
      <c r="CL167" s="155">
        <f t="shared" si="1000"/>
        <v>6203709</v>
      </c>
      <c r="CM167" s="155">
        <f t="shared" si="1001"/>
        <v>113645839</v>
      </c>
      <c r="CN167" s="155">
        <f t="shared" si="1002"/>
        <v>102967172</v>
      </c>
      <c r="CO167" s="155">
        <f t="shared" si="1003"/>
        <v>8854140</v>
      </c>
      <c r="CP167" s="155">
        <f t="shared" si="1004"/>
        <v>0</v>
      </c>
      <c r="CQ167" s="155">
        <f t="shared" si="1005"/>
        <v>212992</v>
      </c>
      <c r="CR167" s="155">
        <f t="shared" si="1006"/>
        <v>4905240</v>
      </c>
      <c r="CS167" s="155">
        <f t="shared" si="1007"/>
        <v>2258100</v>
      </c>
      <c r="CT167" s="155">
        <f t="shared" si="1008"/>
        <v>795088</v>
      </c>
      <c r="CU167" s="155">
        <f t="shared" si="1009"/>
        <v>51103401</v>
      </c>
      <c r="CV167" s="230"/>
      <c r="CW167" s="141"/>
    </row>
    <row r="168" spans="1:101" x14ac:dyDescent="0.2">
      <c r="A168" s="152" t="str">
        <f t="shared" si="991"/>
        <v>2017-18FEBRUARYRX9</v>
      </c>
      <c r="B168" s="114" t="s">
        <v>681</v>
      </c>
      <c r="C168" s="35" t="s">
        <v>829</v>
      </c>
      <c r="D168" s="153" t="str">
        <f>INDEX($CZ$106:$DA$116,MATCH($F168,Area_Code,0),2)</f>
        <v>Y55</v>
      </c>
      <c r="E168" s="153" t="str">
        <f>INDEX($CZ$100:$DB$104,MATCH($D168,Reg_Code,0),3)</f>
        <v>Midlands and East</v>
      </c>
      <c r="F168" s="134" t="s">
        <v>696</v>
      </c>
      <c r="G168" s="134" t="s">
        <v>697</v>
      </c>
      <c r="H168" s="136">
        <v>82691</v>
      </c>
      <c r="I168" s="136">
        <v>67383</v>
      </c>
      <c r="J168" s="136">
        <v>306981</v>
      </c>
      <c r="K168" s="136">
        <v>5</v>
      </c>
      <c r="L168" s="136">
        <v>2</v>
      </c>
      <c r="M168" s="136">
        <v>22</v>
      </c>
      <c r="N168" s="136">
        <v>69</v>
      </c>
      <c r="O168" s="136">
        <v>55547</v>
      </c>
      <c r="P168" s="136">
        <v>6197</v>
      </c>
      <c r="Q168" s="136">
        <v>4124</v>
      </c>
      <c r="R168" s="136">
        <v>33410</v>
      </c>
      <c r="S168" s="136">
        <v>9374</v>
      </c>
      <c r="T168" s="136">
        <v>207</v>
      </c>
      <c r="U168" s="136">
        <v>3517030</v>
      </c>
      <c r="V168" s="136">
        <v>568</v>
      </c>
      <c r="W168" s="136">
        <v>991</v>
      </c>
      <c r="X168" s="136">
        <v>5348281</v>
      </c>
      <c r="Y168" s="136">
        <v>1297</v>
      </c>
      <c r="Z168" s="136">
        <v>3180</v>
      </c>
      <c r="AA168" s="136">
        <v>82988335</v>
      </c>
      <c r="AB168" s="136">
        <v>2484</v>
      </c>
      <c r="AC168" s="136">
        <v>5435</v>
      </c>
      <c r="AD168" s="136">
        <v>57864515</v>
      </c>
      <c r="AE168" s="136">
        <v>6173</v>
      </c>
      <c r="AF168" s="136">
        <v>14753</v>
      </c>
      <c r="AG168" s="136">
        <v>1011354</v>
      </c>
      <c r="AH168" s="136">
        <v>4886</v>
      </c>
      <c r="AI168" s="136">
        <v>11061</v>
      </c>
      <c r="AJ168" s="136">
        <v>4524</v>
      </c>
      <c r="AK168" s="136">
        <v>1544</v>
      </c>
      <c r="AL168" s="136">
        <v>1679</v>
      </c>
      <c r="AM168" s="136">
        <v>11</v>
      </c>
      <c r="AN168" s="136">
        <v>496</v>
      </c>
      <c r="AO168" s="136">
        <v>805</v>
      </c>
      <c r="AP168" s="136">
        <v>7</v>
      </c>
      <c r="AQ168" s="136">
        <v>33256</v>
      </c>
      <c r="AR168" s="136">
        <v>2250</v>
      </c>
      <c r="AS168" s="136">
        <v>15517</v>
      </c>
      <c r="AT168" s="136">
        <v>51023</v>
      </c>
      <c r="AU168" s="136">
        <v>11106</v>
      </c>
      <c r="AV168" s="136">
        <v>8798</v>
      </c>
      <c r="AW168" s="136">
        <v>7620</v>
      </c>
      <c r="AX168" s="136">
        <v>6124</v>
      </c>
      <c r="AY168" s="136">
        <v>45696</v>
      </c>
      <c r="AZ168" s="136">
        <v>38425</v>
      </c>
      <c r="BA168" s="136">
        <v>12911</v>
      </c>
      <c r="BB168" s="136">
        <v>10385</v>
      </c>
      <c r="BC168" s="136">
        <v>287</v>
      </c>
      <c r="BD168" s="136">
        <v>226</v>
      </c>
      <c r="BE168" s="136">
        <v>363</v>
      </c>
      <c r="BF168" s="136">
        <v>110339</v>
      </c>
      <c r="BG168" s="136">
        <v>304</v>
      </c>
      <c r="BH168" s="136">
        <v>528</v>
      </c>
      <c r="BI168" s="136">
        <v>2828</v>
      </c>
      <c r="BJ168" s="136">
        <v>122155</v>
      </c>
      <c r="BK168" s="136">
        <v>43</v>
      </c>
      <c r="BL168" s="136">
        <v>121</v>
      </c>
      <c r="BM168" s="136">
        <v>1332</v>
      </c>
      <c r="BN168" s="136">
        <v>167</v>
      </c>
      <c r="BO168" s="136">
        <v>128</v>
      </c>
      <c r="BP168" s="136">
        <v>2</v>
      </c>
      <c r="BQ168" s="136">
        <v>1538</v>
      </c>
      <c r="BR168" s="136">
        <v>1284170</v>
      </c>
      <c r="BS168" s="136">
        <v>7690</v>
      </c>
      <c r="BT168" s="136">
        <v>17120</v>
      </c>
      <c r="BU168" s="136">
        <v>897030</v>
      </c>
      <c r="BV168" s="136">
        <v>7008</v>
      </c>
      <c r="BW168" s="136">
        <v>12964</v>
      </c>
      <c r="BX168" s="136">
        <v>9790</v>
      </c>
      <c r="BY168" s="136">
        <v>4895</v>
      </c>
      <c r="BZ168" s="136">
        <v>8418</v>
      </c>
      <c r="CA168" s="136">
        <v>20324299</v>
      </c>
      <c r="CB168" s="136">
        <v>13215</v>
      </c>
      <c r="CC168" s="239">
        <v>24761</v>
      </c>
      <c r="CD168" s="155">
        <f t="shared" si="992"/>
        <v>2</v>
      </c>
      <c r="CE168" s="227">
        <f t="shared" si="993"/>
        <v>2018</v>
      </c>
      <c r="CF168" s="228">
        <f t="shared" si="994"/>
        <v>43132</v>
      </c>
      <c r="CG168" s="229">
        <f t="shared" si="995"/>
        <v>28</v>
      </c>
      <c r="CH168" s="155">
        <f t="shared" si="996"/>
        <v>134766</v>
      </c>
      <c r="CI168" s="155">
        <f t="shared" si="997"/>
        <v>1482426</v>
      </c>
      <c r="CJ168" s="155">
        <f t="shared" si="998"/>
        <v>4649427</v>
      </c>
      <c r="CK168" s="155">
        <f t="shared" si="999"/>
        <v>6141227</v>
      </c>
      <c r="CL168" s="155">
        <f t="shared" si="1000"/>
        <v>13114320</v>
      </c>
      <c r="CM168" s="155">
        <f t="shared" si="1001"/>
        <v>181583350</v>
      </c>
      <c r="CN168" s="155">
        <f t="shared" si="1002"/>
        <v>138294622</v>
      </c>
      <c r="CO168" s="155">
        <f t="shared" si="1003"/>
        <v>2289627</v>
      </c>
      <c r="CP168" s="155">
        <f t="shared" si="1004"/>
        <v>191664</v>
      </c>
      <c r="CQ168" s="155">
        <f t="shared" si="1005"/>
        <v>342188</v>
      </c>
      <c r="CR168" s="155">
        <f t="shared" si="1006"/>
        <v>2859040</v>
      </c>
      <c r="CS168" s="155">
        <f t="shared" si="1007"/>
        <v>1659392</v>
      </c>
      <c r="CT168" s="155">
        <f t="shared" si="1008"/>
        <v>16836</v>
      </c>
      <c r="CU168" s="155">
        <f t="shared" si="1009"/>
        <v>38082418</v>
      </c>
      <c r="CV168" s="230"/>
      <c r="CW168" s="141"/>
    </row>
    <row r="169" spans="1:101" x14ac:dyDescent="0.2">
      <c r="A169" s="152" t="str">
        <f t="shared" si="991"/>
        <v>2017-18FEBRUARYRYA</v>
      </c>
      <c r="B169" s="114" t="s">
        <v>681</v>
      </c>
      <c r="C169" s="35" t="s">
        <v>829</v>
      </c>
      <c r="D169" s="153" t="str">
        <f>INDEX($CZ$106:$DA$116,MATCH($F169,Area_Code,0),2)</f>
        <v>Y55</v>
      </c>
      <c r="E169" s="153" t="str">
        <f>INDEX($CZ$100:$DB$104,MATCH($D169,Reg_Code,0),3)</f>
        <v>Midlands and East</v>
      </c>
      <c r="F169" s="134" t="s">
        <v>698</v>
      </c>
      <c r="G169" s="134" t="s">
        <v>699</v>
      </c>
      <c r="H169" s="136">
        <v>103801</v>
      </c>
      <c r="I169" s="136">
        <v>74762</v>
      </c>
      <c r="J169" s="136">
        <v>290879</v>
      </c>
      <c r="K169" s="136">
        <v>4</v>
      </c>
      <c r="L169" s="136">
        <v>1</v>
      </c>
      <c r="M169" s="136">
        <v>21</v>
      </c>
      <c r="N169" s="136">
        <v>46</v>
      </c>
      <c r="O169" s="136">
        <v>81802</v>
      </c>
      <c r="P169" s="136">
        <v>4968</v>
      </c>
      <c r="Q169" s="136">
        <v>3090</v>
      </c>
      <c r="R169" s="136">
        <v>37759</v>
      </c>
      <c r="S169" s="136">
        <v>30867</v>
      </c>
      <c r="T169" s="136">
        <v>1930</v>
      </c>
      <c r="U169" s="136">
        <v>2101070</v>
      </c>
      <c r="V169" s="136">
        <v>423</v>
      </c>
      <c r="W169" s="136">
        <v>726</v>
      </c>
      <c r="X169" s="136">
        <v>1584551</v>
      </c>
      <c r="Y169" s="136">
        <v>513</v>
      </c>
      <c r="Z169" s="136">
        <v>917</v>
      </c>
      <c r="AA169" s="136">
        <v>29962139</v>
      </c>
      <c r="AB169" s="136">
        <v>794</v>
      </c>
      <c r="AC169" s="136">
        <v>1462</v>
      </c>
      <c r="AD169" s="136">
        <v>77023333</v>
      </c>
      <c r="AE169" s="136">
        <v>2495</v>
      </c>
      <c r="AF169" s="136">
        <v>5807</v>
      </c>
      <c r="AG169" s="136">
        <v>7045920</v>
      </c>
      <c r="AH169" s="136">
        <v>3651</v>
      </c>
      <c r="AI169" s="136">
        <v>9743</v>
      </c>
      <c r="AJ169" s="136">
        <v>2919</v>
      </c>
      <c r="AK169" s="136">
        <v>5</v>
      </c>
      <c r="AL169" s="136">
        <v>8</v>
      </c>
      <c r="AM169" s="136">
        <v>0</v>
      </c>
      <c r="AN169" s="136">
        <v>248</v>
      </c>
      <c r="AO169" s="136">
        <v>2658</v>
      </c>
      <c r="AP169" s="136">
        <v>1741</v>
      </c>
      <c r="AQ169" s="136">
        <v>46046</v>
      </c>
      <c r="AR169" s="136">
        <v>3010</v>
      </c>
      <c r="AS169" s="136">
        <v>29827</v>
      </c>
      <c r="AT169" s="136">
        <v>78883</v>
      </c>
      <c r="AU169" s="136">
        <v>9318</v>
      </c>
      <c r="AV169" s="136">
        <v>6925</v>
      </c>
      <c r="AW169" s="136">
        <v>5720</v>
      </c>
      <c r="AX169" s="136">
        <v>4342</v>
      </c>
      <c r="AY169" s="136">
        <v>47499</v>
      </c>
      <c r="AZ169" s="136">
        <v>39873</v>
      </c>
      <c r="BA169" s="136">
        <v>52813</v>
      </c>
      <c r="BB169" s="136">
        <v>32392</v>
      </c>
      <c r="BC169" s="136">
        <v>4377</v>
      </c>
      <c r="BD169" s="136">
        <v>2033</v>
      </c>
      <c r="BE169" s="136">
        <v>212</v>
      </c>
      <c r="BF169" s="136">
        <v>60742</v>
      </c>
      <c r="BG169" s="136">
        <v>287</v>
      </c>
      <c r="BH169" s="136">
        <v>453</v>
      </c>
      <c r="BI169" s="136">
        <v>3493</v>
      </c>
      <c r="BJ169" s="136">
        <v>281567</v>
      </c>
      <c r="BK169" s="136">
        <v>81</v>
      </c>
      <c r="BL169" s="136">
        <v>59</v>
      </c>
      <c r="BM169" s="136">
        <v>256</v>
      </c>
      <c r="BN169" s="136">
        <v>0</v>
      </c>
      <c r="BO169" s="136">
        <v>1642</v>
      </c>
      <c r="BP169" s="136">
        <v>0</v>
      </c>
      <c r="BQ169" s="136">
        <v>1461</v>
      </c>
      <c r="BR169" s="136">
        <v>0</v>
      </c>
      <c r="BS169" s="136">
        <v>0</v>
      </c>
      <c r="BT169" s="136">
        <v>0</v>
      </c>
      <c r="BU169" s="136">
        <v>8034817</v>
      </c>
      <c r="BV169" s="136">
        <v>4893</v>
      </c>
      <c r="BW169" s="136">
        <v>10261</v>
      </c>
      <c r="BX169" s="136">
        <v>0</v>
      </c>
      <c r="BY169" s="136">
        <v>0</v>
      </c>
      <c r="BZ169" s="136">
        <v>0</v>
      </c>
      <c r="CA169" s="136">
        <v>10070825</v>
      </c>
      <c r="CB169" s="136">
        <v>6893</v>
      </c>
      <c r="CC169" s="239">
        <v>15006</v>
      </c>
      <c r="CD169" s="155">
        <f t="shared" si="992"/>
        <v>2</v>
      </c>
      <c r="CE169" s="227">
        <f t="shared" si="993"/>
        <v>2018</v>
      </c>
      <c r="CF169" s="228">
        <f t="shared" si="994"/>
        <v>43132</v>
      </c>
      <c r="CG169" s="229">
        <f t="shared" si="995"/>
        <v>28</v>
      </c>
      <c r="CH169" s="155">
        <f t="shared" si="996"/>
        <v>74762</v>
      </c>
      <c r="CI169" s="155">
        <f t="shared" si="997"/>
        <v>1570002</v>
      </c>
      <c r="CJ169" s="155">
        <f t="shared" si="998"/>
        <v>3439052</v>
      </c>
      <c r="CK169" s="155">
        <f t="shared" si="999"/>
        <v>3606768</v>
      </c>
      <c r="CL169" s="155">
        <f t="shared" si="1000"/>
        <v>2833530</v>
      </c>
      <c r="CM169" s="155">
        <f t="shared" si="1001"/>
        <v>55203658</v>
      </c>
      <c r="CN169" s="155">
        <f t="shared" si="1002"/>
        <v>179244669</v>
      </c>
      <c r="CO169" s="155">
        <f t="shared" si="1003"/>
        <v>18803990</v>
      </c>
      <c r="CP169" s="155">
        <f t="shared" si="1004"/>
        <v>96036</v>
      </c>
      <c r="CQ169" s="155">
        <f t="shared" si="1005"/>
        <v>206087</v>
      </c>
      <c r="CR169" s="155">
        <f t="shared" si="1006"/>
        <v>0</v>
      </c>
      <c r="CS169" s="155">
        <f t="shared" si="1007"/>
        <v>16848562</v>
      </c>
      <c r="CT169" s="155">
        <f t="shared" si="1008"/>
        <v>0</v>
      </c>
      <c r="CU169" s="155">
        <f t="shared" si="1009"/>
        <v>21923766</v>
      </c>
      <c r="CV169" s="230"/>
      <c r="CW169" s="141"/>
    </row>
    <row r="170" spans="1:101" x14ac:dyDescent="0.2">
      <c r="A170" s="152" t="str">
        <f t="shared" si="991"/>
        <v>2017-18FEBRUARYRYC</v>
      </c>
      <c r="B170" s="114" t="s">
        <v>681</v>
      </c>
      <c r="C170" s="35" t="s">
        <v>829</v>
      </c>
      <c r="D170" s="153" t="str">
        <f>INDEX($CZ$106:$DA$116,MATCH($F170,Area_Code,0),2)</f>
        <v>Y55</v>
      </c>
      <c r="E170" s="153" t="str">
        <f>INDEX($CZ$100:$DB$104,MATCH($D170,Reg_Code,0),3)</f>
        <v>Midlands and East</v>
      </c>
      <c r="F170" s="134" t="s">
        <v>700</v>
      </c>
      <c r="G170" s="134" t="s">
        <v>701</v>
      </c>
      <c r="H170" s="135">
        <v>96257</v>
      </c>
      <c r="I170" s="135">
        <v>60678</v>
      </c>
      <c r="J170" s="135">
        <v>398922</v>
      </c>
      <c r="K170" s="135">
        <v>7</v>
      </c>
      <c r="L170" s="135">
        <v>1</v>
      </c>
      <c r="M170" s="135">
        <v>40</v>
      </c>
      <c r="N170" s="135">
        <v>100</v>
      </c>
      <c r="O170" s="135">
        <v>66951</v>
      </c>
      <c r="P170" s="135">
        <v>5924</v>
      </c>
      <c r="Q170" s="135">
        <v>4006</v>
      </c>
      <c r="R170" s="135">
        <v>35732</v>
      </c>
      <c r="S170" s="135">
        <v>12537</v>
      </c>
      <c r="T170" s="135">
        <v>4688</v>
      </c>
      <c r="U170" s="135">
        <v>3092865</v>
      </c>
      <c r="V170" s="135">
        <v>522</v>
      </c>
      <c r="W170" s="135">
        <v>938</v>
      </c>
      <c r="X170" s="135">
        <v>3470320</v>
      </c>
      <c r="Y170" s="135">
        <v>866</v>
      </c>
      <c r="Z170" s="135">
        <v>1585</v>
      </c>
      <c r="AA170" s="135">
        <v>57627255</v>
      </c>
      <c r="AB170" s="135">
        <v>1613</v>
      </c>
      <c r="AC170" s="135">
        <v>3362</v>
      </c>
      <c r="AD170" s="135">
        <v>58038233</v>
      </c>
      <c r="AE170" s="135">
        <v>4629</v>
      </c>
      <c r="AF170" s="135">
        <v>11256</v>
      </c>
      <c r="AG170" s="135">
        <v>28101811</v>
      </c>
      <c r="AH170" s="135">
        <v>5994</v>
      </c>
      <c r="AI170" s="135">
        <v>14465</v>
      </c>
      <c r="AJ170" s="135">
        <v>5010</v>
      </c>
      <c r="AK170" s="135">
        <v>82</v>
      </c>
      <c r="AL170" s="135">
        <v>3114</v>
      </c>
      <c r="AM170" s="135">
        <v>310</v>
      </c>
      <c r="AN170" s="135">
        <v>53</v>
      </c>
      <c r="AO170" s="135">
        <v>1761</v>
      </c>
      <c r="AP170" s="135">
        <v>1937</v>
      </c>
      <c r="AQ170" s="135">
        <v>39718</v>
      </c>
      <c r="AR170" s="135">
        <v>1941</v>
      </c>
      <c r="AS170" s="135">
        <v>20282</v>
      </c>
      <c r="AT170" s="135">
        <v>61941</v>
      </c>
      <c r="AU170" s="135">
        <v>13420</v>
      </c>
      <c r="AV170" s="135">
        <v>9945</v>
      </c>
      <c r="AW170" s="135">
        <v>4223</v>
      </c>
      <c r="AX170" s="135">
        <v>4222</v>
      </c>
      <c r="AY170" s="135">
        <v>56533</v>
      </c>
      <c r="AZ170" s="135">
        <v>42122</v>
      </c>
      <c r="BA170" s="135">
        <v>23671</v>
      </c>
      <c r="BB170" s="135">
        <v>13778</v>
      </c>
      <c r="BC170" s="135">
        <v>9207</v>
      </c>
      <c r="BD170" s="135">
        <v>5120</v>
      </c>
      <c r="BE170" s="135">
        <v>425</v>
      </c>
      <c r="BF170" s="135">
        <v>130608</v>
      </c>
      <c r="BG170" s="135">
        <v>307</v>
      </c>
      <c r="BH170" s="135">
        <v>556</v>
      </c>
      <c r="BI170" s="135">
        <v>5591</v>
      </c>
      <c r="BJ170" s="135">
        <v>205697</v>
      </c>
      <c r="BK170" s="135">
        <v>37</v>
      </c>
      <c r="BL170" s="135">
        <v>67</v>
      </c>
      <c r="BM170" s="135">
        <v>49</v>
      </c>
      <c r="BN170" s="135">
        <v>887</v>
      </c>
      <c r="BO170" s="135">
        <v>872</v>
      </c>
      <c r="BP170" s="135">
        <v>59</v>
      </c>
      <c r="BQ170" s="135">
        <v>1193</v>
      </c>
      <c r="BR170" s="135">
        <v>6830775</v>
      </c>
      <c r="BS170" s="135">
        <v>7701</v>
      </c>
      <c r="BT170" s="135">
        <v>16479</v>
      </c>
      <c r="BU170" s="135">
        <v>8469173</v>
      </c>
      <c r="BV170" s="135">
        <v>9712</v>
      </c>
      <c r="BW170" s="135">
        <v>22057</v>
      </c>
      <c r="BX170" s="135">
        <v>678182</v>
      </c>
      <c r="BY170" s="135">
        <v>11495</v>
      </c>
      <c r="BZ170" s="135">
        <v>26293</v>
      </c>
      <c r="CA170" s="135">
        <v>16676684</v>
      </c>
      <c r="CB170" s="135">
        <v>13979</v>
      </c>
      <c r="CC170" s="238">
        <v>32183</v>
      </c>
      <c r="CD170" s="155">
        <f t="shared" si="992"/>
        <v>2</v>
      </c>
      <c r="CE170" s="227">
        <f t="shared" si="993"/>
        <v>2018</v>
      </c>
      <c r="CF170" s="228">
        <f t="shared" si="994"/>
        <v>43132</v>
      </c>
      <c r="CG170" s="229">
        <f t="shared" si="995"/>
        <v>28</v>
      </c>
      <c r="CH170" s="155">
        <f t="shared" si="996"/>
        <v>60678</v>
      </c>
      <c r="CI170" s="155">
        <f t="shared" si="997"/>
        <v>2427120</v>
      </c>
      <c r="CJ170" s="155">
        <f t="shared" si="998"/>
        <v>6067800</v>
      </c>
      <c r="CK170" s="155">
        <f t="shared" si="999"/>
        <v>5556712</v>
      </c>
      <c r="CL170" s="155">
        <f t="shared" si="1000"/>
        <v>6349510</v>
      </c>
      <c r="CM170" s="155">
        <f t="shared" si="1001"/>
        <v>120130984</v>
      </c>
      <c r="CN170" s="155">
        <f t="shared" si="1002"/>
        <v>141116472</v>
      </c>
      <c r="CO170" s="155">
        <f t="shared" si="1003"/>
        <v>67811920</v>
      </c>
      <c r="CP170" s="155">
        <f t="shared" si="1004"/>
        <v>236300</v>
      </c>
      <c r="CQ170" s="155">
        <f t="shared" si="1005"/>
        <v>374597</v>
      </c>
      <c r="CR170" s="155">
        <f t="shared" si="1006"/>
        <v>14616873</v>
      </c>
      <c r="CS170" s="155">
        <f t="shared" si="1007"/>
        <v>19233704</v>
      </c>
      <c r="CT170" s="155">
        <f t="shared" si="1008"/>
        <v>1551287</v>
      </c>
      <c r="CU170" s="155">
        <f t="shared" si="1009"/>
        <v>38394319</v>
      </c>
      <c r="CV170" s="230"/>
      <c r="CW170" s="141"/>
    </row>
    <row r="171" spans="1:101" x14ac:dyDescent="0.2">
      <c r="A171" s="152" t="str">
        <f t="shared" si="991"/>
        <v>2017-18FEBRUARYRYD</v>
      </c>
      <c r="B171" s="114" t="s">
        <v>681</v>
      </c>
      <c r="C171" s="35" t="s">
        <v>829</v>
      </c>
      <c r="D171" s="153" t="str">
        <f>INDEX($CZ$106:$DA$116,MATCH($F171,Area_Code,0),2)</f>
        <v>Y58</v>
      </c>
      <c r="E171" s="153" t="str">
        <f>INDEX($CZ$100:$DB$104,MATCH($D171,Reg_Code,0),3)</f>
        <v>South East</v>
      </c>
      <c r="F171" s="134" t="s">
        <v>702</v>
      </c>
      <c r="G171" s="134" t="s">
        <v>703</v>
      </c>
      <c r="H171" s="136">
        <v>65269</v>
      </c>
      <c r="I171" s="136">
        <v>57945</v>
      </c>
      <c r="J171" s="136">
        <v>2342301</v>
      </c>
      <c r="K171" s="136">
        <v>40</v>
      </c>
      <c r="L171" s="136">
        <v>4</v>
      </c>
      <c r="M171" s="136">
        <v>185</v>
      </c>
      <c r="N171" s="136">
        <v>306</v>
      </c>
      <c r="O171" s="136">
        <v>55412</v>
      </c>
      <c r="P171" s="136">
        <v>2994</v>
      </c>
      <c r="Q171" s="136">
        <v>1885</v>
      </c>
      <c r="R171" s="136">
        <v>26006</v>
      </c>
      <c r="S171" s="136">
        <v>20426</v>
      </c>
      <c r="T171" s="136">
        <v>1037</v>
      </c>
      <c r="U171" s="136">
        <v>1492960</v>
      </c>
      <c r="V171" s="136">
        <v>499</v>
      </c>
      <c r="W171" s="136">
        <v>891</v>
      </c>
      <c r="X171" s="136">
        <v>1280901</v>
      </c>
      <c r="Y171" s="136">
        <v>680</v>
      </c>
      <c r="Z171" s="136">
        <v>1227</v>
      </c>
      <c r="AA171" s="136">
        <v>27660169</v>
      </c>
      <c r="AB171" s="136">
        <v>1064</v>
      </c>
      <c r="AC171" s="136">
        <v>1975</v>
      </c>
      <c r="AD171" s="136">
        <v>107697419</v>
      </c>
      <c r="AE171" s="136">
        <v>5273</v>
      </c>
      <c r="AF171" s="136">
        <v>11984</v>
      </c>
      <c r="AG171" s="136">
        <v>9108127</v>
      </c>
      <c r="AH171" s="136">
        <v>8783</v>
      </c>
      <c r="AI171" s="136">
        <v>20465</v>
      </c>
      <c r="AJ171" s="136">
        <v>2930</v>
      </c>
      <c r="AK171" s="136">
        <v>96</v>
      </c>
      <c r="AL171" s="136">
        <v>424</v>
      </c>
      <c r="AM171" s="136">
        <v>56</v>
      </c>
      <c r="AN171" s="136">
        <v>268</v>
      </c>
      <c r="AO171" s="136">
        <v>2142</v>
      </c>
      <c r="AP171" s="136">
        <v>539</v>
      </c>
      <c r="AQ171" s="136">
        <v>32227</v>
      </c>
      <c r="AR171" s="136">
        <v>1538</v>
      </c>
      <c r="AS171" s="136">
        <v>18717</v>
      </c>
      <c r="AT171" s="136">
        <v>52482</v>
      </c>
      <c r="AU171" s="136">
        <v>7474</v>
      </c>
      <c r="AV171" s="136">
        <v>5487</v>
      </c>
      <c r="AW171" s="136">
        <v>4655</v>
      </c>
      <c r="AX171" s="136">
        <v>5487</v>
      </c>
      <c r="AY171" s="136">
        <v>36633</v>
      </c>
      <c r="AZ171" s="136">
        <v>29426</v>
      </c>
      <c r="BA171" s="136">
        <v>35822</v>
      </c>
      <c r="BB171" s="136">
        <v>21877</v>
      </c>
      <c r="BC171" s="136">
        <v>1969</v>
      </c>
      <c r="BD171" s="136">
        <v>1102</v>
      </c>
      <c r="BE171" s="136">
        <v>209</v>
      </c>
      <c r="BF171" s="136">
        <v>67316</v>
      </c>
      <c r="BG171" s="136">
        <v>322</v>
      </c>
      <c r="BH171" s="136">
        <v>522</v>
      </c>
      <c r="BI171" s="136">
        <v>2264</v>
      </c>
      <c r="BJ171" s="136">
        <v>140353</v>
      </c>
      <c r="BK171" s="136">
        <v>62</v>
      </c>
      <c r="BL171" s="136">
        <v>152</v>
      </c>
      <c r="BM171" s="136">
        <v>2003</v>
      </c>
      <c r="BN171" s="136">
        <v>190</v>
      </c>
      <c r="BO171" s="136">
        <v>1351</v>
      </c>
      <c r="BP171" s="136">
        <v>0</v>
      </c>
      <c r="BQ171" s="136">
        <v>462</v>
      </c>
      <c r="BR171" s="136">
        <v>1197734</v>
      </c>
      <c r="BS171" s="136">
        <v>6304</v>
      </c>
      <c r="BT171" s="136">
        <v>15717</v>
      </c>
      <c r="BU171" s="136">
        <v>14075720</v>
      </c>
      <c r="BV171" s="136">
        <v>10419</v>
      </c>
      <c r="BW171" s="136">
        <v>22430</v>
      </c>
      <c r="BX171" s="136">
        <v>0</v>
      </c>
      <c r="BY171" s="136">
        <v>0</v>
      </c>
      <c r="BZ171" s="136">
        <v>0</v>
      </c>
      <c r="CA171" s="136">
        <v>6173238</v>
      </c>
      <c r="CB171" s="136">
        <v>13362</v>
      </c>
      <c r="CC171" s="239">
        <v>31832</v>
      </c>
      <c r="CD171" s="155">
        <f t="shared" si="992"/>
        <v>2</v>
      </c>
      <c r="CE171" s="227">
        <f t="shared" si="993"/>
        <v>2018</v>
      </c>
      <c r="CF171" s="228">
        <f t="shared" si="994"/>
        <v>43132</v>
      </c>
      <c r="CG171" s="229">
        <f t="shared" si="995"/>
        <v>28</v>
      </c>
      <c r="CH171" s="155">
        <f t="shared" si="996"/>
        <v>231780</v>
      </c>
      <c r="CI171" s="155">
        <f t="shared" si="997"/>
        <v>10719825</v>
      </c>
      <c r="CJ171" s="155">
        <f t="shared" si="998"/>
        <v>17731170</v>
      </c>
      <c r="CK171" s="155">
        <f t="shared" si="999"/>
        <v>2667654</v>
      </c>
      <c r="CL171" s="155">
        <f t="shared" si="1000"/>
        <v>2312895</v>
      </c>
      <c r="CM171" s="155">
        <f t="shared" si="1001"/>
        <v>51361850</v>
      </c>
      <c r="CN171" s="155">
        <f t="shared" si="1002"/>
        <v>244785184</v>
      </c>
      <c r="CO171" s="155">
        <f t="shared" si="1003"/>
        <v>21222205</v>
      </c>
      <c r="CP171" s="155">
        <f t="shared" si="1004"/>
        <v>109098</v>
      </c>
      <c r="CQ171" s="155">
        <f t="shared" si="1005"/>
        <v>344128</v>
      </c>
      <c r="CR171" s="155">
        <f t="shared" si="1006"/>
        <v>2986230</v>
      </c>
      <c r="CS171" s="155">
        <f t="shared" si="1007"/>
        <v>30302930</v>
      </c>
      <c r="CT171" s="155">
        <f t="shared" si="1008"/>
        <v>0</v>
      </c>
      <c r="CU171" s="155">
        <f t="shared" si="1009"/>
        <v>14706384</v>
      </c>
      <c r="CV171" s="230"/>
      <c r="CW171" s="141"/>
    </row>
    <row r="172" spans="1:101" x14ac:dyDescent="0.2">
      <c r="A172" s="152" t="str">
        <f t="shared" si="991"/>
        <v>2017-18FEBRUARYRYE</v>
      </c>
      <c r="B172" s="114" t="s">
        <v>681</v>
      </c>
      <c r="C172" s="35" t="s">
        <v>829</v>
      </c>
      <c r="D172" s="153" t="str">
        <f>INDEX($CZ$106:$DA$116,MATCH($F172,Area_Code,0),2)</f>
        <v>Y58</v>
      </c>
      <c r="E172" s="153" t="str">
        <f>INDEX($CZ$100:$DB$104,MATCH($D172,Reg_Code,0),3)</f>
        <v>South East</v>
      </c>
      <c r="F172" s="134" t="s">
        <v>704</v>
      </c>
      <c r="G172" s="134" t="s">
        <v>705</v>
      </c>
      <c r="H172" s="136">
        <v>59609</v>
      </c>
      <c r="I172" s="136">
        <v>36959</v>
      </c>
      <c r="J172" s="136">
        <v>299002</v>
      </c>
      <c r="K172" s="136">
        <v>8</v>
      </c>
      <c r="L172" s="136">
        <v>3</v>
      </c>
      <c r="M172" s="136">
        <v>40</v>
      </c>
      <c r="N172" s="136">
        <v>99</v>
      </c>
      <c r="O172" s="136">
        <v>41782</v>
      </c>
      <c r="P172" s="136">
        <v>2296</v>
      </c>
      <c r="Q172" s="136">
        <v>1412</v>
      </c>
      <c r="R172" s="136">
        <v>18422</v>
      </c>
      <c r="S172" s="136">
        <v>13892</v>
      </c>
      <c r="T172" s="136">
        <v>1391</v>
      </c>
      <c r="U172" s="136">
        <v>976779</v>
      </c>
      <c r="V172" s="136">
        <v>425</v>
      </c>
      <c r="W172" s="136">
        <v>776</v>
      </c>
      <c r="X172" s="136">
        <v>919538</v>
      </c>
      <c r="Y172" s="136">
        <v>651</v>
      </c>
      <c r="Z172" s="136">
        <v>1208</v>
      </c>
      <c r="AA172" s="136">
        <v>17989028</v>
      </c>
      <c r="AB172" s="136">
        <v>976</v>
      </c>
      <c r="AC172" s="136">
        <v>1939</v>
      </c>
      <c r="AD172" s="136">
        <v>46928992</v>
      </c>
      <c r="AE172" s="136">
        <v>3378</v>
      </c>
      <c r="AF172" s="136">
        <v>7958</v>
      </c>
      <c r="AG172" s="136">
        <v>7077230</v>
      </c>
      <c r="AH172" s="136">
        <v>5088</v>
      </c>
      <c r="AI172" s="136">
        <v>11457</v>
      </c>
      <c r="AJ172" s="136">
        <v>2536</v>
      </c>
      <c r="AK172" s="136">
        <v>18</v>
      </c>
      <c r="AL172" s="136">
        <v>95</v>
      </c>
      <c r="AM172" s="136">
        <v>212</v>
      </c>
      <c r="AN172" s="136">
        <v>198</v>
      </c>
      <c r="AO172" s="136">
        <v>2225</v>
      </c>
      <c r="AP172" s="136">
        <v>0</v>
      </c>
      <c r="AQ172" s="136">
        <v>22926</v>
      </c>
      <c r="AR172" s="136">
        <v>2584</v>
      </c>
      <c r="AS172" s="136">
        <v>13736</v>
      </c>
      <c r="AT172" s="136">
        <v>39246</v>
      </c>
      <c r="AU172" s="136">
        <v>4661</v>
      </c>
      <c r="AV172" s="136">
        <v>3631</v>
      </c>
      <c r="AW172" s="136">
        <v>2875</v>
      </c>
      <c r="AX172" s="136">
        <v>2286</v>
      </c>
      <c r="AY172" s="136">
        <v>25821</v>
      </c>
      <c r="AZ172" s="136">
        <v>21517</v>
      </c>
      <c r="BA172" s="136">
        <v>20205</v>
      </c>
      <c r="BB172" s="136">
        <v>15594</v>
      </c>
      <c r="BC172" s="136">
        <v>2109</v>
      </c>
      <c r="BD172" s="136">
        <v>1528</v>
      </c>
      <c r="BE172" s="136">
        <v>193</v>
      </c>
      <c r="BF172" s="136">
        <v>59100</v>
      </c>
      <c r="BG172" s="136">
        <v>306</v>
      </c>
      <c r="BH172" s="136">
        <v>542</v>
      </c>
      <c r="BI172" s="136">
        <v>1817</v>
      </c>
      <c r="BJ172" s="136">
        <v>71114</v>
      </c>
      <c r="BK172" s="136">
        <v>39</v>
      </c>
      <c r="BL172" s="136">
        <v>81</v>
      </c>
      <c r="BM172" s="136">
        <v>2</v>
      </c>
      <c r="BN172" s="136">
        <v>1662</v>
      </c>
      <c r="BO172" s="136">
        <v>1221</v>
      </c>
      <c r="BP172" s="136">
        <v>0</v>
      </c>
      <c r="BQ172" s="136">
        <v>360</v>
      </c>
      <c r="BR172" s="136">
        <v>4720261</v>
      </c>
      <c r="BS172" s="136">
        <v>2840</v>
      </c>
      <c r="BT172" s="136">
        <v>4844</v>
      </c>
      <c r="BU172" s="136">
        <v>6707275</v>
      </c>
      <c r="BV172" s="136">
        <v>5493</v>
      </c>
      <c r="BW172" s="136">
        <v>9802</v>
      </c>
      <c r="BX172" s="136">
        <v>0</v>
      </c>
      <c r="BY172" s="136">
        <v>0</v>
      </c>
      <c r="BZ172" s="136">
        <v>0</v>
      </c>
      <c r="CA172" s="136">
        <v>3085161</v>
      </c>
      <c r="CB172" s="136">
        <v>8570</v>
      </c>
      <c r="CC172" s="239">
        <v>16675</v>
      </c>
      <c r="CD172" s="155">
        <f t="shared" si="992"/>
        <v>2</v>
      </c>
      <c r="CE172" s="227">
        <f t="shared" si="993"/>
        <v>2018</v>
      </c>
      <c r="CF172" s="228">
        <f t="shared" si="994"/>
        <v>43132</v>
      </c>
      <c r="CG172" s="229">
        <f t="shared" si="995"/>
        <v>28</v>
      </c>
      <c r="CH172" s="155">
        <f t="shared" si="996"/>
        <v>110877</v>
      </c>
      <c r="CI172" s="155">
        <f t="shared" si="997"/>
        <v>1478360</v>
      </c>
      <c r="CJ172" s="155">
        <f t="shared" si="998"/>
        <v>3658941</v>
      </c>
      <c r="CK172" s="155">
        <f t="shared" si="999"/>
        <v>1781696</v>
      </c>
      <c r="CL172" s="155">
        <f t="shared" si="1000"/>
        <v>1705696</v>
      </c>
      <c r="CM172" s="155">
        <f t="shared" si="1001"/>
        <v>35720258</v>
      </c>
      <c r="CN172" s="155">
        <f t="shared" si="1002"/>
        <v>110552536</v>
      </c>
      <c r="CO172" s="155">
        <f t="shared" si="1003"/>
        <v>15936687</v>
      </c>
      <c r="CP172" s="155">
        <f t="shared" si="1004"/>
        <v>104606</v>
      </c>
      <c r="CQ172" s="155">
        <f t="shared" si="1005"/>
        <v>147177</v>
      </c>
      <c r="CR172" s="155">
        <f t="shared" si="1006"/>
        <v>8050728</v>
      </c>
      <c r="CS172" s="155">
        <f t="shared" si="1007"/>
        <v>11968242</v>
      </c>
      <c r="CT172" s="155">
        <f t="shared" si="1008"/>
        <v>0</v>
      </c>
      <c r="CU172" s="155">
        <f t="shared" si="1009"/>
        <v>6003000</v>
      </c>
      <c r="CV172" s="230"/>
      <c r="CW172" s="141"/>
    </row>
    <row r="173" spans="1:101" x14ac:dyDescent="0.2">
      <c r="A173" s="152" t="str">
        <f t="shared" si="991"/>
        <v>2017-18FEBRUARYRYF</v>
      </c>
      <c r="B173" s="114" t="s">
        <v>681</v>
      </c>
      <c r="C173" s="35" t="s">
        <v>829</v>
      </c>
      <c r="D173" s="153" t="str">
        <f>INDEX($CZ$106:$DA$116,MATCH($F173,Area_Code,0),2)</f>
        <v>Y59</v>
      </c>
      <c r="E173" s="153" t="str">
        <f>INDEX($CZ$100:$DB$104,MATCH($D173,Reg_Code,0),3)</f>
        <v>South West</v>
      </c>
      <c r="F173" s="134" t="s">
        <v>706</v>
      </c>
      <c r="G173" s="134" t="s">
        <v>707</v>
      </c>
      <c r="H173" s="136">
        <v>96262</v>
      </c>
      <c r="I173" s="136">
        <v>65221</v>
      </c>
      <c r="J173" s="136">
        <v>433582</v>
      </c>
      <c r="K173" s="136">
        <v>7</v>
      </c>
      <c r="L173" s="136">
        <v>2</v>
      </c>
      <c r="M173" s="136">
        <v>33</v>
      </c>
      <c r="N173" s="136">
        <v>74</v>
      </c>
      <c r="O173" s="136">
        <v>67596</v>
      </c>
      <c r="P173" s="136">
        <v>5037</v>
      </c>
      <c r="Q173" s="136">
        <v>3050</v>
      </c>
      <c r="R173" s="136">
        <v>34445</v>
      </c>
      <c r="S173" s="136">
        <v>17630</v>
      </c>
      <c r="T173" s="136">
        <v>860</v>
      </c>
      <c r="U173" s="136">
        <v>2810235</v>
      </c>
      <c r="V173" s="136">
        <v>558</v>
      </c>
      <c r="W173" s="136">
        <v>1020</v>
      </c>
      <c r="X173" s="136">
        <v>2508242</v>
      </c>
      <c r="Y173" s="136">
        <v>822</v>
      </c>
      <c r="Z173" s="136">
        <v>1487</v>
      </c>
      <c r="AA173" s="136">
        <v>65458821</v>
      </c>
      <c r="AB173" s="136">
        <v>1900</v>
      </c>
      <c r="AC173" s="136">
        <v>3921</v>
      </c>
      <c r="AD173" s="136">
        <v>71405938</v>
      </c>
      <c r="AE173" s="136">
        <v>4050</v>
      </c>
      <c r="AF173" s="136">
        <v>9465</v>
      </c>
      <c r="AG173" s="136">
        <v>6798346</v>
      </c>
      <c r="AH173" s="136">
        <v>7905</v>
      </c>
      <c r="AI173" s="136">
        <v>16878</v>
      </c>
      <c r="AJ173" s="136">
        <v>3472</v>
      </c>
      <c r="AK173" s="136">
        <v>289</v>
      </c>
      <c r="AL173" s="136">
        <v>1027</v>
      </c>
      <c r="AM173" s="136">
        <v>3727</v>
      </c>
      <c r="AN173" s="136">
        <v>482</v>
      </c>
      <c r="AO173" s="136">
        <v>1674</v>
      </c>
      <c r="AP173" s="136">
        <v>137</v>
      </c>
      <c r="AQ173" s="136">
        <v>35466</v>
      </c>
      <c r="AR173" s="136">
        <v>3007</v>
      </c>
      <c r="AS173" s="136">
        <v>25651</v>
      </c>
      <c r="AT173" s="136">
        <v>64124</v>
      </c>
      <c r="AU173" s="136">
        <v>10137</v>
      </c>
      <c r="AV173" s="136">
        <v>7905</v>
      </c>
      <c r="AW173" s="136">
        <v>6146</v>
      </c>
      <c r="AX173" s="136">
        <v>4848</v>
      </c>
      <c r="AY173" s="136">
        <v>45374</v>
      </c>
      <c r="AZ173" s="136">
        <v>38700</v>
      </c>
      <c r="BA173" s="136">
        <v>25279</v>
      </c>
      <c r="BB173" s="136">
        <v>19634</v>
      </c>
      <c r="BC173" s="136">
        <v>1273</v>
      </c>
      <c r="BD173" s="136">
        <v>921</v>
      </c>
      <c r="BE173" s="136">
        <v>494</v>
      </c>
      <c r="BF173" s="136">
        <v>166035</v>
      </c>
      <c r="BG173" s="136">
        <v>336</v>
      </c>
      <c r="BH173" s="136">
        <v>568</v>
      </c>
      <c r="BI173" s="136">
        <v>2279</v>
      </c>
      <c r="BJ173" s="136">
        <v>61830</v>
      </c>
      <c r="BK173" s="136">
        <v>27</v>
      </c>
      <c r="BL173" s="136">
        <v>46</v>
      </c>
      <c r="BM173" s="136">
        <v>0</v>
      </c>
      <c r="BN173" s="136">
        <v>1085</v>
      </c>
      <c r="BO173" s="136">
        <v>964</v>
      </c>
      <c r="BP173" s="136">
        <v>15</v>
      </c>
      <c r="BQ173" s="136">
        <v>1020</v>
      </c>
      <c r="BR173" s="136">
        <v>5945347</v>
      </c>
      <c r="BS173" s="136">
        <v>5480</v>
      </c>
      <c r="BT173" s="136">
        <v>11395</v>
      </c>
      <c r="BU173" s="136">
        <v>6459255</v>
      </c>
      <c r="BV173" s="136">
        <v>6700</v>
      </c>
      <c r="BW173" s="136">
        <v>13848</v>
      </c>
      <c r="BX173" s="136">
        <v>103128</v>
      </c>
      <c r="BY173" s="136">
        <v>6875</v>
      </c>
      <c r="BZ173" s="136">
        <v>11077</v>
      </c>
      <c r="CA173" s="136">
        <v>7885453</v>
      </c>
      <c r="CB173" s="136">
        <v>7731</v>
      </c>
      <c r="CC173" s="239">
        <v>16691</v>
      </c>
      <c r="CD173" s="155">
        <f t="shared" si="992"/>
        <v>2</v>
      </c>
      <c r="CE173" s="227">
        <f t="shared" si="993"/>
        <v>2018</v>
      </c>
      <c r="CF173" s="228">
        <f t="shared" si="994"/>
        <v>43132</v>
      </c>
      <c r="CG173" s="229">
        <f t="shared" si="995"/>
        <v>28</v>
      </c>
      <c r="CH173" s="155">
        <f t="shared" si="996"/>
        <v>130442</v>
      </c>
      <c r="CI173" s="155">
        <f t="shared" si="997"/>
        <v>2152293</v>
      </c>
      <c r="CJ173" s="155">
        <f t="shared" si="998"/>
        <v>4826354</v>
      </c>
      <c r="CK173" s="155">
        <f t="shared" si="999"/>
        <v>5137740</v>
      </c>
      <c r="CL173" s="155">
        <f t="shared" si="1000"/>
        <v>4535350</v>
      </c>
      <c r="CM173" s="155">
        <f t="shared" si="1001"/>
        <v>135058845</v>
      </c>
      <c r="CN173" s="155">
        <f t="shared" si="1002"/>
        <v>166867950</v>
      </c>
      <c r="CO173" s="155">
        <f t="shared" si="1003"/>
        <v>14515080</v>
      </c>
      <c r="CP173" s="155">
        <f t="shared" si="1004"/>
        <v>280592</v>
      </c>
      <c r="CQ173" s="155">
        <f t="shared" si="1005"/>
        <v>104834</v>
      </c>
      <c r="CR173" s="155">
        <f t="shared" si="1006"/>
        <v>12363575</v>
      </c>
      <c r="CS173" s="155">
        <f t="shared" si="1007"/>
        <v>13349472</v>
      </c>
      <c r="CT173" s="155">
        <f t="shared" si="1008"/>
        <v>166155</v>
      </c>
      <c r="CU173" s="155">
        <f t="shared" si="1009"/>
        <v>17024820</v>
      </c>
      <c r="CV173" s="230"/>
      <c r="CW173" s="141"/>
    </row>
    <row r="174" spans="1:101" x14ac:dyDescent="0.2">
      <c r="A174" s="152" t="str">
        <f t="shared" si="991"/>
        <v>2017-18MARCHR1F</v>
      </c>
      <c r="B174" s="114" t="s">
        <v>681</v>
      </c>
      <c r="C174" s="35" t="s">
        <v>830</v>
      </c>
      <c r="D174" s="153" t="str">
        <f>INDEX($CZ$106:$DA$116,MATCH($F174,Area_Code,0),2)</f>
        <v>Y58</v>
      </c>
      <c r="E174" s="153" t="str">
        <f>INDEX($CZ$100:$DB$104,MATCH($D174,Reg_Code,0),3)</f>
        <v>South East</v>
      </c>
      <c r="F174" s="134" t="s">
        <v>683</v>
      </c>
      <c r="G174" s="134" t="s">
        <v>684</v>
      </c>
      <c r="H174" s="136">
        <v>0</v>
      </c>
      <c r="I174" s="136">
        <v>0</v>
      </c>
      <c r="J174" s="136">
        <v>0</v>
      </c>
      <c r="K174" s="136">
        <v>0</v>
      </c>
      <c r="L174" s="136">
        <v>0</v>
      </c>
      <c r="M174" s="136">
        <v>0</v>
      </c>
      <c r="N174" s="136">
        <v>0</v>
      </c>
      <c r="O174" s="136">
        <v>0</v>
      </c>
      <c r="P174" s="136">
        <v>0</v>
      </c>
      <c r="Q174" s="136">
        <v>0</v>
      </c>
      <c r="R174" s="136">
        <v>0</v>
      </c>
      <c r="S174" s="136">
        <v>0</v>
      </c>
      <c r="T174" s="136">
        <v>0</v>
      </c>
      <c r="U174" s="136">
        <v>0</v>
      </c>
      <c r="V174" s="136">
        <v>0</v>
      </c>
      <c r="W174" s="136">
        <v>0</v>
      </c>
      <c r="X174" s="136">
        <v>0</v>
      </c>
      <c r="Y174" s="136">
        <v>0</v>
      </c>
      <c r="Z174" s="136">
        <v>0</v>
      </c>
      <c r="AA174" s="136">
        <v>0</v>
      </c>
      <c r="AB174" s="136">
        <v>0</v>
      </c>
      <c r="AC174" s="136">
        <v>0</v>
      </c>
      <c r="AD174" s="136">
        <v>0</v>
      </c>
      <c r="AE174" s="136">
        <v>0</v>
      </c>
      <c r="AF174" s="136">
        <v>0</v>
      </c>
      <c r="AG174" s="136">
        <v>0</v>
      </c>
      <c r="AH174" s="136">
        <v>0</v>
      </c>
      <c r="AI174" s="136">
        <v>0</v>
      </c>
      <c r="AJ174" s="136">
        <v>0</v>
      </c>
      <c r="AK174" s="136">
        <v>0</v>
      </c>
      <c r="AL174" s="136">
        <v>0</v>
      </c>
      <c r="AM174" s="136">
        <v>0</v>
      </c>
      <c r="AN174" s="136">
        <v>0</v>
      </c>
      <c r="AO174" s="136">
        <v>0</v>
      </c>
      <c r="AP174" s="136">
        <v>0</v>
      </c>
      <c r="AQ174" s="136">
        <v>0</v>
      </c>
      <c r="AR174" s="136">
        <v>0</v>
      </c>
      <c r="AS174" s="136">
        <v>0</v>
      </c>
      <c r="AT174" s="136">
        <v>0</v>
      </c>
      <c r="AU174" s="136">
        <v>0</v>
      </c>
      <c r="AV174" s="136">
        <v>0</v>
      </c>
      <c r="AW174" s="136">
        <v>0</v>
      </c>
      <c r="AX174" s="136">
        <v>0</v>
      </c>
      <c r="AY174" s="136">
        <v>0</v>
      </c>
      <c r="AZ174" s="136">
        <v>0</v>
      </c>
      <c r="BA174" s="136">
        <v>0</v>
      </c>
      <c r="BB174" s="136">
        <v>0</v>
      </c>
      <c r="BC174" s="136">
        <v>0</v>
      </c>
      <c r="BD174" s="136">
        <v>0</v>
      </c>
      <c r="BE174" s="136">
        <v>0</v>
      </c>
      <c r="BF174" s="136">
        <v>0</v>
      </c>
      <c r="BG174" s="136">
        <v>0</v>
      </c>
      <c r="BH174" s="136">
        <v>0</v>
      </c>
      <c r="BI174" s="136">
        <v>0</v>
      </c>
      <c r="BJ174" s="136">
        <v>0</v>
      </c>
      <c r="BK174" s="136">
        <v>0</v>
      </c>
      <c r="BL174" s="136">
        <v>0</v>
      </c>
      <c r="BM174" s="136">
        <v>0</v>
      </c>
      <c r="BN174" s="136">
        <v>0</v>
      </c>
      <c r="BO174" s="136">
        <v>0</v>
      </c>
      <c r="BP174" s="136">
        <v>0</v>
      </c>
      <c r="BQ174" s="136">
        <v>0</v>
      </c>
      <c r="BR174" s="136">
        <v>0</v>
      </c>
      <c r="BS174" s="136">
        <v>0</v>
      </c>
      <c r="BT174" s="136">
        <v>0</v>
      </c>
      <c r="BU174" s="136">
        <v>0</v>
      </c>
      <c r="BV174" s="136">
        <v>0</v>
      </c>
      <c r="BW174" s="136">
        <v>0</v>
      </c>
      <c r="BX174" s="136">
        <v>0</v>
      </c>
      <c r="BY174" s="136">
        <v>0</v>
      </c>
      <c r="BZ174" s="136">
        <v>0</v>
      </c>
      <c r="CA174" s="136">
        <v>0</v>
      </c>
      <c r="CB174" s="136">
        <v>0</v>
      </c>
      <c r="CC174" s="239">
        <v>0</v>
      </c>
      <c r="CD174" s="155">
        <f t="shared" si="992"/>
        <v>3</v>
      </c>
      <c r="CE174" s="227">
        <f t="shared" si="993"/>
        <v>2018</v>
      </c>
      <c r="CF174" s="228">
        <f t="shared" si="994"/>
        <v>43160</v>
      </c>
      <c r="CG174" s="229">
        <f t="shared" si="995"/>
        <v>31</v>
      </c>
      <c r="CH174" s="155">
        <f t="shared" si="996"/>
        <v>0</v>
      </c>
      <c r="CI174" s="155">
        <f t="shared" si="997"/>
        <v>0</v>
      </c>
      <c r="CJ174" s="155">
        <f t="shared" si="998"/>
        <v>0</v>
      </c>
      <c r="CK174" s="155">
        <f t="shared" si="999"/>
        <v>0</v>
      </c>
      <c r="CL174" s="155">
        <f t="shared" si="1000"/>
        <v>0</v>
      </c>
      <c r="CM174" s="155">
        <f t="shared" si="1001"/>
        <v>0</v>
      </c>
      <c r="CN174" s="155">
        <f t="shared" si="1002"/>
        <v>0</v>
      </c>
      <c r="CO174" s="155">
        <f t="shared" si="1003"/>
        <v>0</v>
      </c>
      <c r="CP174" s="155">
        <f t="shared" si="1004"/>
        <v>0</v>
      </c>
      <c r="CQ174" s="155">
        <f t="shared" si="1005"/>
        <v>0</v>
      </c>
      <c r="CR174" s="155">
        <f t="shared" si="1006"/>
        <v>0</v>
      </c>
      <c r="CS174" s="155">
        <f t="shared" si="1007"/>
        <v>0</v>
      </c>
      <c r="CT174" s="155">
        <f t="shared" si="1008"/>
        <v>0</v>
      </c>
      <c r="CU174" s="155">
        <f t="shared" si="1009"/>
        <v>0</v>
      </c>
      <c r="CV174" s="230"/>
      <c r="CW174" s="141"/>
    </row>
    <row r="175" spans="1:101" x14ac:dyDescent="0.2">
      <c r="A175" s="152" t="str">
        <f t="shared" si="991"/>
        <v>2017-18MARCHRRU</v>
      </c>
      <c r="B175" s="114" t="s">
        <v>681</v>
      </c>
      <c r="C175" s="35" t="s">
        <v>830</v>
      </c>
      <c r="D175" s="153" t="str">
        <f>INDEX($CZ$106:$DA$116,MATCH($F175,Area_Code,0),2)</f>
        <v>Y56</v>
      </c>
      <c r="E175" s="153" t="str">
        <f>INDEX($CZ$100:$DB$104,MATCH($D175,Reg_Code,0),3)</f>
        <v>London</v>
      </c>
      <c r="F175" s="134" t="s">
        <v>686</v>
      </c>
      <c r="G175" s="134" t="s">
        <v>687</v>
      </c>
      <c r="H175" s="136">
        <v>172967</v>
      </c>
      <c r="I175" s="136">
        <v>143404</v>
      </c>
      <c r="J175" s="136">
        <v>2341580</v>
      </c>
      <c r="K175" s="136">
        <v>16</v>
      </c>
      <c r="L175" s="136">
        <v>0</v>
      </c>
      <c r="M175" s="136">
        <v>103</v>
      </c>
      <c r="N175" s="136">
        <v>189</v>
      </c>
      <c r="O175" s="136">
        <v>99947</v>
      </c>
      <c r="P175" s="136">
        <v>8660</v>
      </c>
      <c r="Q175" s="136">
        <v>6419</v>
      </c>
      <c r="R175" s="136">
        <v>54677</v>
      </c>
      <c r="S175" s="136">
        <v>21082</v>
      </c>
      <c r="T175" s="136">
        <v>2786</v>
      </c>
      <c r="U175" s="136">
        <v>3849233</v>
      </c>
      <c r="V175" s="136">
        <v>444</v>
      </c>
      <c r="W175" s="136">
        <v>718</v>
      </c>
      <c r="X175" s="136">
        <v>5095605</v>
      </c>
      <c r="Y175" s="136">
        <v>794</v>
      </c>
      <c r="Z175" s="136">
        <v>1368</v>
      </c>
      <c r="AA175" s="136">
        <v>76603986</v>
      </c>
      <c r="AB175" s="136">
        <v>1401</v>
      </c>
      <c r="AC175" s="136">
        <v>2961</v>
      </c>
      <c r="AD175" s="136">
        <v>90152038</v>
      </c>
      <c r="AE175" s="136">
        <v>4276</v>
      </c>
      <c r="AF175" s="136">
        <v>10285</v>
      </c>
      <c r="AG175" s="136">
        <v>12627215</v>
      </c>
      <c r="AH175" s="136">
        <v>4532</v>
      </c>
      <c r="AI175" s="136">
        <v>9396</v>
      </c>
      <c r="AJ175" s="136">
        <v>4212</v>
      </c>
      <c r="AK175" s="136">
        <v>328</v>
      </c>
      <c r="AL175" s="136">
        <v>1359</v>
      </c>
      <c r="AM175" s="136">
        <v>8254</v>
      </c>
      <c r="AN175" s="136">
        <v>241</v>
      </c>
      <c r="AO175" s="136">
        <v>2284</v>
      </c>
      <c r="AP175" s="136">
        <v>0</v>
      </c>
      <c r="AQ175" s="136">
        <v>64100</v>
      </c>
      <c r="AR175" s="136">
        <v>6459</v>
      </c>
      <c r="AS175" s="136">
        <v>25176</v>
      </c>
      <c r="AT175" s="136">
        <v>95735</v>
      </c>
      <c r="AU175" s="136">
        <v>22417</v>
      </c>
      <c r="AV175" s="136">
        <v>17746</v>
      </c>
      <c r="AW175" s="136">
        <v>16489</v>
      </c>
      <c r="AX175" s="136">
        <v>13354</v>
      </c>
      <c r="AY175" s="136">
        <v>81179</v>
      </c>
      <c r="AZ175" s="136">
        <v>62491</v>
      </c>
      <c r="BA175" s="136">
        <v>34425</v>
      </c>
      <c r="BB175" s="136">
        <v>23847</v>
      </c>
      <c r="BC175" s="136">
        <v>3815</v>
      </c>
      <c r="BD175" s="136">
        <v>2950</v>
      </c>
      <c r="BE175" s="136">
        <v>0</v>
      </c>
      <c r="BF175" s="136">
        <v>0</v>
      </c>
      <c r="BG175" s="136">
        <v>0</v>
      </c>
      <c r="BH175" s="136">
        <v>0</v>
      </c>
      <c r="BI175" s="136">
        <v>4111</v>
      </c>
      <c r="BJ175" s="136">
        <v>301180</v>
      </c>
      <c r="BK175" s="136">
        <v>73</v>
      </c>
      <c r="BL175" s="136">
        <v>160</v>
      </c>
      <c r="BM175" s="136">
        <v>1958</v>
      </c>
      <c r="BN175" s="136">
        <v>966</v>
      </c>
      <c r="BO175" s="136">
        <v>1625</v>
      </c>
      <c r="BP175" s="136">
        <v>67</v>
      </c>
      <c r="BQ175" s="136">
        <v>1524</v>
      </c>
      <c r="BR175" s="136">
        <v>7271208</v>
      </c>
      <c r="BS175" s="136">
        <v>7527</v>
      </c>
      <c r="BT175" s="136">
        <v>14916</v>
      </c>
      <c r="BU175" s="136">
        <v>13383125</v>
      </c>
      <c r="BV175" s="136">
        <v>8236</v>
      </c>
      <c r="BW175" s="136">
        <v>16905</v>
      </c>
      <c r="BX175" s="136">
        <v>645555</v>
      </c>
      <c r="BY175" s="136">
        <v>9635</v>
      </c>
      <c r="BZ175" s="136">
        <v>18034</v>
      </c>
      <c r="CA175" s="136">
        <v>14864888</v>
      </c>
      <c r="CB175" s="136">
        <v>9754</v>
      </c>
      <c r="CC175" s="239">
        <v>17340</v>
      </c>
      <c r="CD175" s="155">
        <f t="shared" si="992"/>
        <v>3</v>
      </c>
      <c r="CE175" s="227">
        <f t="shared" si="993"/>
        <v>2018</v>
      </c>
      <c r="CF175" s="228">
        <f t="shared" si="994"/>
        <v>43160</v>
      </c>
      <c r="CG175" s="229">
        <f t="shared" si="995"/>
        <v>31</v>
      </c>
      <c r="CH175" s="155">
        <f t="shared" si="996"/>
        <v>0</v>
      </c>
      <c r="CI175" s="155">
        <f t="shared" si="997"/>
        <v>14770612</v>
      </c>
      <c r="CJ175" s="155">
        <f t="shared" si="998"/>
        <v>27103356</v>
      </c>
      <c r="CK175" s="155">
        <f t="shared" si="999"/>
        <v>6217880</v>
      </c>
      <c r="CL175" s="155">
        <f t="shared" si="1000"/>
        <v>8781192</v>
      </c>
      <c r="CM175" s="155">
        <f t="shared" si="1001"/>
        <v>161898597</v>
      </c>
      <c r="CN175" s="155">
        <f t="shared" si="1002"/>
        <v>216828370</v>
      </c>
      <c r="CO175" s="155">
        <f t="shared" si="1003"/>
        <v>26177256</v>
      </c>
      <c r="CP175" s="155">
        <f t="shared" si="1004"/>
        <v>0</v>
      </c>
      <c r="CQ175" s="155">
        <f t="shared" si="1005"/>
        <v>657760</v>
      </c>
      <c r="CR175" s="155">
        <f t="shared" si="1006"/>
        <v>14408856</v>
      </c>
      <c r="CS175" s="155">
        <f t="shared" si="1007"/>
        <v>27470625</v>
      </c>
      <c r="CT175" s="155">
        <f t="shared" si="1008"/>
        <v>1208278</v>
      </c>
      <c r="CU175" s="155">
        <f t="shared" si="1009"/>
        <v>26426160</v>
      </c>
      <c r="CV175" s="230"/>
      <c r="CW175" s="141"/>
    </row>
    <row r="176" spans="1:101" x14ac:dyDescent="0.2">
      <c r="A176" s="152" t="str">
        <f t="shared" si="991"/>
        <v>2017-18MARCHRX6</v>
      </c>
      <c r="B176" s="114" t="s">
        <v>681</v>
      </c>
      <c r="C176" s="35" t="s">
        <v>830</v>
      </c>
      <c r="D176" s="153" t="str">
        <f>INDEX($CZ$106:$DA$116,MATCH($F176,Area_Code,0),2)</f>
        <v>Y54</v>
      </c>
      <c r="E176" s="153" t="str">
        <f>INDEX($CZ$100:$DB$104,MATCH($D176,Reg_Code,0),3)</f>
        <v>North</v>
      </c>
      <c r="F176" s="134" t="s">
        <v>689</v>
      </c>
      <c r="G176" s="134" t="s">
        <v>690</v>
      </c>
      <c r="H176" s="136">
        <v>44568</v>
      </c>
      <c r="I176" s="136">
        <v>30106</v>
      </c>
      <c r="J176" s="136">
        <v>140129</v>
      </c>
      <c r="K176" s="136">
        <v>5</v>
      </c>
      <c r="L176" s="136">
        <v>1</v>
      </c>
      <c r="M176" s="136">
        <v>20</v>
      </c>
      <c r="N176" s="136">
        <v>51</v>
      </c>
      <c r="O176" s="136">
        <v>34060</v>
      </c>
      <c r="P176" s="136">
        <v>2319</v>
      </c>
      <c r="Q176" s="136">
        <v>1330</v>
      </c>
      <c r="R176" s="136">
        <v>18674</v>
      </c>
      <c r="S176" s="136">
        <v>7817</v>
      </c>
      <c r="T176" s="136">
        <v>405</v>
      </c>
      <c r="U176" s="136">
        <v>900619</v>
      </c>
      <c r="V176" s="136">
        <v>388</v>
      </c>
      <c r="W176" s="136">
        <v>660</v>
      </c>
      <c r="X176" s="136">
        <v>715883</v>
      </c>
      <c r="Y176" s="136">
        <v>538</v>
      </c>
      <c r="Z176" s="136">
        <v>943</v>
      </c>
      <c r="AA176" s="136">
        <v>25501717</v>
      </c>
      <c r="AB176" s="136">
        <v>1366</v>
      </c>
      <c r="AC176" s="136">
        <v>2839</v>
      </c>
      <c r="AD176" s="136">
        <v>41025576</v>
      </c>
      <c r="AE176" s="136">
        <v>5248</v>
      </c>
      <c r="AF176" s="136">
        <v>12442</v>
      </c>
      <c r="AG176" s="136">
        <v>1839418</v>
      </c>
      <c r="AH176" s="136">
        <v>4542</v>
      </c>
      <c r="AI176" s="136">
        <v>10528</v>
      </c>
      <c r="AJ176" s="136">
        <v>2127</v>
      </c>
      <c r="AK176" s="136">
        <v>97</v>
      </c>
      <c r="AL176" s="136">
        <v>806</v>
      </c>
      <c r="AM176" s="136">
        <v>4124</v>
      </c>
      <c r="AN176" s="136">
        <v>104</v>
      </c>
      <c r="AO176" s="136">
        <v>1120</v>
      </c>
      <c r="AP176" s="136">
        <v>0</v>
      </c>
      <c r="AQ176" s="136">
        <v>19442</v>
      </c>
      <c r="AR176" s="136">
        <v>4270</v>
      </c>
      <c r="AS176" s="136">
        <v>8221</v>
      </c>
      <c r="AT176" s="136">
        <v>31933</v>
      </c>
      <c r="AU176" s="136">
        <v>4498</v>
      </c>
      <c r="AV176" s="136">
        <v>3766</v>
      </c>
      <c r="AW176" s="136">
        <v>2629</v>
      </c>
      <c r="AX176" s="136">
        <v>2250</v>
      </c>
      <c r="AY176" s="136">
        <v>25554</v>
      </c>
      <c r="AZ176" s="136">
        <v>21595</v>
      </c>
      <c r="BA176" s="136">
        <v>13244</v>
      </c>
      <c r="BB176" s="136">
        <v>8300</v>
      </c>
      <c r="BC176" s="136">
        <v>693</v>
      </c>
      <c r="BD176" s="136">
        <v>431</v>
      </c>
      <c r="BE176" s="136">
        <v>116</v>
      </c>
      <c r="BF176" s="136">
        <v>49060</v>
      </c>
      <c r="BG176" s="136">
        <v>423</v>
      </c>
      <c r="BH176" s="136">
        <v>738</v>
      </c>
      <c r="BI176" s="136">
        <v>875</v>
      </c>
      <c r="BJ176" s="136">
        <v>28638</v>
      </c>
      <c r="BK176" s="136">
        <v>33</v>
      </c>
      <c r="BL176" s="136">
        <v>63</v>
      </c>
      <c r="BM176" s="136">
        <v>1652</v>
      </c>
      <c r="BN176" s="136">
        <v>547</v>
      </c>
      <c r="BO176" s="136">
        <v>190</v>
      </c>
      <c r="BP176" s="136">
        <v>0</v>
      </c>
      <c r="BQ176" s="136">
        <v>48</v>
      </c>
      <c r="BR176" s="136">
        <v>3288991</v>
      </c>
      <c r="BS176" s="136">
        <v>6013</v>
      </c>
      <c r="BT176" s="136">
        <v>14983</v>
      </c>
      <c r="BU176" s="136">
        <v>1347799</v>
      </c>
      <c r="BV176" s="136">
        <v>7094</v>
      </c>
      <c r="BW176" s="136">
        <v>15453</v>
      </c>
      <c r="BX176" s="136">
        <v>0</v>
      </c>
      <c r="BY176" s="136">
        <v>0</v>
      </c>
      <c r="BZ176" s="136">
        <v>0</v>
      </c>
      <c r="CA176" s="136">
        <v>463294</v>
      </c>
      <c r="CB176" s="136">
        <v>9652</v>
      </c>
      <c r="CC176" s="239">
        <v>22842</v>
      </c>
      <c r="CD176" s="155">
        <f t="shared" si="992"/>
        <v>3</v>
      </c>
      <c r="CE176" s="227">
        <f t="shared" si="993"/>
        <v>2018</v>
      </c>
      <c r="CF176" s="228">
        <f t="shared" si="994"/>
        <v>43160</v>
      </c>
      <c r="CG176" s="229">
        <f t="shared" si="995"/>
        <v>31</v>
      </c>
      <c r="CH176" s="155">
        <f t="shared" si="996"/>
        <v>30106</v>
      </c>
      <c r="CI176" s="155">
        <f t="shared" si="997"/>
        <v>602120</v>
      </c>
      <c r="CJ176" s="155">
        <f t="shared" si="998"/>
        <v>1535406</v>
      </c>
      <c r="CK176" s="155">
        <f t="shared" si="999"/>
        <v>1530540</v>
      </c>
      <c r="CL176" s="155">
        <f t="shared" si="1000"/>
        <v>1254190</v>
      </c>
      <c r="CM176" s="155">
        <f t="shared" si="1001"/>
        <v>53015486</v>
      </c>
      <c r="CN176" s="155">
        <f t="shared" si="1002"/>
        <v>97259114</v>
      </c>
      <c r="CO176" s="155">
        <f t="shared" si="1003"/>
        <v>4263840</v>
      </c>
      <c r="CP176" s="155">
        <f t="shared" si="1004"/>
        <v>85608</v>
      </c>
      <c r="CQ176" s="155">
        <f t="shared" si="1005"/>
        <v>55125</v>
      </c>
      <c r="CR176" s="155">
        <f t="shared" si="1006"/>
        <v>8195701</v>
      </c>
      <c r="CS176" s="155">
        <f t="shared" si="1007"/>
        <v>2936070</v>
      </c>
      <c r="CT176" s="155">
        <f t="shared" si="1008"/>
        <v>0</v>
      </c>
      <c r="CU176" s="155">
        <f t="shared" si="1009"/>
        <v>1096416</v>
      </c>
      <c r="CV176" s="230"/>
      <c r="CW176" s="141"/>
    </row>
    <row r="177" spans="1:101" x14ac:dyDescent="0.2">
      <c r="A177" s="152" t="str">
        <f t="shared" si="991"/>
        <v>2017-18MARCHRX7</v>
      </c>
      <c r="B177" s="114" t="s">
        <v>681</v>
      </c>
      <c r="C177" s="35" t="s">
        <v>830</v>
      </c>
      <c r="D177" s="153" t="str">
        <f>INDEX($CZ$106:$DA$116,MATCH($F177,Area_Code,0),2)</f>
        <v>Y54</v>
      </c>
      <c r="E177" s="153" t="str">
        <f>INDEX($CZ$100:$DB$104,MATCH($D177,Reg_Code,0),3)</f>
        <v>North</v>
      </c>
      <c r="F177" s="134" t="s">
        <v>691</v>
      </c>
      <c r="G177" s="134" t="s">
        <v>692</v>
      </c>
      <c r="H177" s="136">
        <v>145761</v>
      </c>
      <c r="I177" s="136">
        <v>112661</v>
      </c>
      <c r="J177" s="136">
        <v>2754684</v>
      </c>
      <c r="K177" s="136">
        <v>24</v>
      </c>
      <c r="L177" s="136">
        <v>1</v>
      </c>
      <c r="M177" s="136">
        <v>114</v>
      </c>
      <c r="N177" s="136">
        <v>173</v>
      </c>
      <c r="O177" s="136">
        <v>96248</v>
      </c>
      <c r="P177" s="136">
        <v>10450</v>
      </c>
      <c r="Q177" s="136">
        <v>7693</v>
      </c>
      <c r="R177" s="136">
        <v>51616</v>
      </c>
      <c r="S177" s="136">
        <v>20702</v>
      </c>
      <c r="T177" s="136">
        <v>3962</v>
      </c>
      <c r="U177" s="136">
        <v>6164000</v>
      </c>
      <c r="V177" s="136">
        <v>590</v>
      </c>
      <c r="W177" s="136">
        <v>1000</v>
      </c>
      <c r="X177" s="136">
        <v>7432972</v>
      </c>
      <c r="Y177" s="136">
        <v>966</v>
      </c>
      <c r="Z177" s="136">
        <v>1792</v>
      </c>
      <c r="AA177" s="136">
        <v>113775393</v>
      </c>
      <c r="AB177" s="136">
        <v>2204</v>
      </c>
      <c r="AC177" s="136">
        <v>5108</v>
      </c>
      <c r="AD177" s="136">
        <v>107404538</v>
      </c>
      <c r="AE177" s="136">
        <v>5188</v>
      </c>
      <c r="AF177" s="136">
        <v>12420</v>
      </c>
      <c r="AG177" s="136">
        <v>24338336</v>
      </c>
      <c r="AH177" s="136">
        <v>6143</v>
      </c>
      <c r="AI177" s="136">
        <v>11791</v>
      </c>
      <c r="AJ177" s="136">
        <v>3893</v>
      </c>
      <c r="AK177" s="136">
        <v>307</v>
      </c>
      <c r="AL177" s="136">
        <v>2508</v>
      </c>
      <c r="AM177" s="136">
        <v>4973</v>
      </c>
      <c r="AN177" s="136">
        <v>199</v>
      </c>
      <c r="AO177" s="136">
        <v>879</v>
      </c>
      <c r="AP177" s="136">
        <v>0</v>
      </c>
      <c r="AQ177" s="136">
        <v>61842</v>
      </c>
      <c r="AR177" s="136">
        <v>7057</v>
      </c>
      <c r="AS177" s="136">
        <v>23456</v>
      </c>
      <c r="AT177" s="136">
        <v>92355</v>
      </c>
      <c r="AU177" s="136">
        <v>20764</v>
      </c>
      <c r="AV177" s="136">
        <v>17538</v>
      </c>
      <c r="AW177" s="136">
        <v>15076</v>
      </c>
      <c r="AX177" s="136">
        <v>12981</v>
      </c>
      <c r="AY177" s="136">
        <v>69351</v>
      </c>
      <c r="AZ177" s="136">
        <v>57982</v>
      </c>
      <c r="BA177" s="136">
        <v>30488</v>
      </c>
      <c r="BB177" s="136">
        <v>23793</v>
      </c>
      <c r="BC177" s="136">
        <v>5177</v>
      </c>
      <c r="BD177" s="136">
        <v>4295</v>
      </c>
      <c r="BE177" s="136">
        <v>0</v>
      </c>
      <c r="BF177" s="136">
        <v>0</v>
      </c>
      <c r="BG177" s="136">
        <v>0</v>
      </c>
      <c r="BH177" s="136">
        <v>0</v>
      </c>
      <c r="BI177" s="136">
        <v>4205</v>
      </c>
      <c r="BJ177" s="136">
        <v>267136</v>
      </c>
      <c r="BK177" s="136">
        <v>64</v>
      </c>
      <c r="BL177" s="136">
        <v>137</v>
      </c>
      <c r="BM177" s="136">
        <v>255</v>
      </c>
      <c r="BN177" s="136">
        <v>1796</v>
      </c>
      <c r="BO177" s="136">
        <v>1267</v>
      </c>
      <c r="BP177" s="136">
        <v>101</v>
      </c>
      <c r="BQ177" s="136">
        <v>1088</v>
      </c>
      <c r="BR177" s="136">
        <v>10218072</v>
      </c>
      <c r="BS177" s="136">
        <v>5689</v>
      </c>
      <c r="BT177" s="136">
        <v>11778</v>
      </c>
      <c r="BU177" s="136">
        <v>8103232</v>
      </c>
      <c r="BV177" s="136">
        <v>6396</v>
      </c>
      <c r="BW177" s="136">
        <v>13883</v>
      </c>
      <c r="BX177" s="136">
        <v>806602</v>
      </c>
      <c r="BY177" s="136">
        <v>7986</v>
      </c>
      <c r="BZ177" s="136">
        <v>15349</v>
      </c>
      <c r="CA177" s="136">
        <v>8874661</v>
      </c>
      <c r="CB177" s="136">
        <v>8157</v>
      </c>
      <c r="CC177" s="239">
        <v>18347</v>
      </c>
      <c r="CD177" s="155">
        <f t="shared" si="992"/>
        <v>3</v>
      </c>
      <c r="CE177" s="227">
        <f t="shared" si="993"/>
        <v>2018</v>
      </c>
      <c r="CF177" s="228">
        <f t="shared" si="994"/>
        <v>43160</v>
      </c>
      <c r="CG177" s="229">
        <f t="shared" si="995"/>
        <v>31</v>
      </c>
      <c r="CH177" s="155">
        <f t="shared" si="996"/>
        <v>112661</v>
      </c>
      <c r="CI177" s="155">
        <f t="shared" si="997"/>
        <v>12843354</v>
      </c>
      <c r="CJ177" s="155">
        <f t="shared" si="998"/>
        <v>19490353</v>
      </c>
      <c r="CK177" s="155">
        <f t="shared" si="999"/>
        <v>10450000</v>
      </c>
      <c r="CL177" s="155">
        <f t="shared" si="1000"/>
        <v>13785856</v>
      </c>
      <c r="CM177" s="155">
        <f t="shared" si="1001"/>
        <v>263654528</v>
      </c>
      <c r="CN177" s="155">
        <f t="shared" si="1002"/>
        <v>257118840</v>
      </c>
      <c r="CO177" s="155">
        <f t="shared" si="1003"/>
        <v>46715942</v>
      </c>
      <c r="CP177" s="155">
        <f t="shared" si="1004"/>
        <v>0</v>
      </c>
      <c r="CQ177" s="155">
        <f t="shared" si="1005"/>
        <v>576085</v>
      </c>
      <c r="CR177" s="155">
        <f t="shared" si="1006"/>
        <v>21153288</v>
      </c>
      <c r="CS177" s="155">
        <f t="shared" si="1007"/>
        <v>17589761</v>
      </c>
      <c r="CT177" s="155">
        <f t="shared" si="1008"/>
        <v>1550249</v>
      </c>
      <c r="CU177" s="155">
        <f t="shared" si="1009"/>
        <v>19961536</v>
      </c>
      <c r="CV177" s="230"/>
      <c r="CW177" s="141"/>
    </row>
    <row r="178" spans="1:101" x14ac:dyDescent="0.2">
      <c r="A178" s="152" t="str">
        <f t="shared" si="991"/>
        <v>2017-18MARCHRX8</v>
      </c>
      <c r="B178" s="114" t="s">
        <v>681</v>
      </c>
      <c r="C178" s="35" t="s">
        <v>830</v>
      </c>
      <c r="D178" s="153" t="str">
        <f>INDEX($CZ$106:$DA$116,MATCH($F178,Area_Code,0),2)</f>
        <v>Y54</v>
      </c>
      <c r="E178" s="153" t="str">
        <f>INDEX($CZ$100:$DB$104,MATCH($D178,Reg_Code,0),3)</f>
        <v>North</v>
      </c>
      <c r="F178" s="134" t="s">
        <v>693</v>
      </c>
      <c r="G178" s="134" t="s">
        <v>694</v>
      </c>
      <c r="H178" s="136">
        <v>86796</v>
      </c>
      <c r="I178" s="136">
        <v>64642</v>
      </c>
      <c r="J178" s="136">
        <v>301452</v>
      </c>
      <c r="K178" s="136">
        <v>5</v>
      </c>
      <c r="L178" s="136">
        <v>1</v>
      </c>
      <c r="M178" s="136">
        <v>21</v>
      </c>
      <c r="N178" s="136">
        <v>75</v>
      </c>
      <c r="O178" s="136">
        <v>67124</v>
      </c>
      <c r="P178" s="136">
        <v>7312</v>
      </c>
      <c r="Q178" s="136">
        <v>5285</v>
      </c>
      <c r="R178" s="136">
        <v>37585</v>
      </c>
      <c r="S178" s="136">
        <v>12553</v>
      </c>
      <c r="T178" s="136">
        <v>750</v>
      </c>
      <c r="U178" s="136">
        <v>3632935</v>
      </c>
      <c r="V178" s="136">
        <v>497</v>
      </c>
      <c r="W178" s="136">
        <v>855</v>
      </c>
      <c r="X178" s="136">
        <v>3862760</v>
      </c>
      <c r="Y178" s="136">
        <v>731</v>
      </c>
      <c r="Z178" s="136">
        <v>1303</v>
      </c>
      <c r="AA178" s="136">
        <v>57788153</v>
      </c>
      <c r="AB178" s="136">
        <v>1538</v>
      </c>
      <c r="AC178" s="136">
        <v>3328</v>
      </c>
      <c r="AD178" s="136">
        <v>46659364</v>
      </c>
      <c r="AE178" s="136">
        <v>3717</v>
      </c>
      <c r="AF178" s="136">
        <v>8596</v>
      </c>
      <c r="AG178" s="136">
        <v>3626066</v>
      </c>
      <c r="AH178" s="136">
        <v>4835</v>
      </c>
      <c r="AI178" s="136">
        <v>11857</v>
      </c>
      <c r="AJ178" s="136">
        <v>5024</v>
      </c>
      <c r="AK178" s="136">
        <v>641</v>
      </c>
      <c r="AL178" s="136">
        <v>1288</v>
      </c>
      <c r="AM178" s="136">
        <v>3836</v>
      </c>
      <c r="AN178" s="136">
        <v>476</v>
      </c>
      <c r="AO178" s="136">
        <v>2619</v>
      </c>
      <c r="AP178" s="136">
        <v>2655</v>
      </c>
      <c r="AQ178" s="136">
        <v>40358</v>
      </c>
      <c r="AR178" s="136">
        <v>6371</v>
      </c>
      <c r="AS178" s="136">
        <v>15371</v>
      </c>
      <c r="AT178" s="136">
        <v>62100</v>
      </c>
      <c r="AU178" s="136">
        <v>16795</v>
      </c>
      <c r="AV178" s="136">
        <v>12721</v>
      </c>
      <c r="AW178" s="136">
        <v>11938</v>
      </c>
      <c r="AX178" s="136">
        <v>9189</v>
      </c>
      <c r="AY178" s="136">
        <v>60522</v>
      </c>
      <c r="AZ178" s="136">
        <v>45934</v>
      </c>
      <c r="BA178" s="136">
        <v>23590</v>
      </c>
      <c r="BB178" s="136">
        <v>14671</v>
      </c>
      <c r="BC178" s="136">
        <v>1484</v>
      </c>
      <c r="BD178" s="136">
        <v>882</v>
      </c>
      <c r="BE178" s="136">
        <v>0</v>
      </c>
      <c r="BF178" s="136">
        <v>0</v>
      </c>
      <c r="BG178" s="136">
        <v>0</v>
      </c>
      <c r="BH178" s="136">
        <v>0</v>
      </c>
      <c r="BI178" s="136">
        <v>4323</v>
      </c>
      <c r="BJ178" s="136">
        <v>134435</v>
      </c>
      <c r="BK178" s="136">
        <v>31</v>
      </c>
      <c r="BL178" s="136">
        <v>53</v>
      </c>
      <c r="BM178" s="136">
        <v>100</v>
      </c>
      <c r="BN178" s="136">
        <v>333</v>
      </c>
      <c r="BO178" s="136">
        <v>242</v>
      </c>
      <c r="BP178" s="136">
        <v>62</v>
      </c>
      <c r="BQ178" s="136">
        <v>3163</v>
      </c>
      <c r="BR178" s="136">
        <v>1502877</v>
      </c>
      <c r="BS178" s="136">
        <v>4513</v>
      </c>
      <c r="BT178" s="136">
        <v>11570</v>
      </c>
      <c r="BU178" s="136">
        <v>1255356</v>
      </c>
      <c r="BV178" s="136">
        <v>5187</v>
      </c>
      <c r="BW178" s="136">
        <v>11789</v>
      </c>
      <c r="BX178" s="136">
        <v>468339</v>
      </c>
      <c r="BY178" s="136">
        <v>7554</v>
      </c>
      <c r="BZ178" s="136">
        <v>14152</v>
      </c>
      <c r="CA178" s="136">
        <v>31329570</v>
      </c>
      <c r="CB178" s="136">
        <v>9905</v>
      </c>
      <c r="CC178" s="239">
        <v>23473</v>
      </c>
      <c r="CD178" s="155">
        <f t="shared" si="992"/>
        <v>3</v>
      </c>
      <c r="CE178" s="227">
        <f t="shared" si="993"/>
        <v>2018</v>
      </c>
      <c r="CF178" s="228">
        <f t="shared" si="994"/>
        <v>43160</v>
      </c>
      <c r="CG178" s="229">
        <f t="shared" si="995"/>
        <v>31</v>
      </c>
      <c r="CH178" s="155">
        <f t="shared" si="996"/>
        <v>64642</v>
      </c>
      <c r="CI178" s="155">
        <f t="shared" si="997"/>
        <v>1357482</v>
      </c>
      <c r="CJ178" s="155">
        <f t="shared" si="998"/>
        <v>4848150</v>
      </c>
      <c r="CK178" s="155">
        <f t="shared" si="999"/>
        <v>6251760</v>
      </c>
      <c r="CL178" s="155">
        <f t="shared" si="1000"/>
        <v>6886355</v>
      </c>
      <c r="CM178" s="155">
        <f t="shared" si="1001"/>
        <v>125082880</v>
      </c>
      <c r="CN178" s="155">
        <f t="shared" si="1002"/>
        <v>107905588</v>
      </c>
      <c r="CO178" s="155">
        <f t="shared" si="1003"/>
        <v>8892750</v>
      </c>
      <c r="CP178" s="155">
        <f t="shared" si="1004"/>
        <v>0</v>
      </c>
      <c r="CQ178" s="155">
        <f t="shared" si="1005"/>
        <v>229119</v>
      </c>
      <c r="CR178" s="155">
        <f t="shared" si="1006"/>
        <v>3852810</v>
      </c>
      <c r="CS178" s="155">
        <f t="shared" si="1007"/>
        <v>2852938</v>
      </c>
      <c r="CT178" s="155">
        <f t="shared" si="1008"/>
        <v>877424</v>
      </c>
      <c r="CU178" s="155">
        <f t="shared" si="1009"/>
        <v>74245099</v>
      </c>
      <c r="CV178" s="230"/>
      <c r="CW178" s="141"/>
    </row>
    <row r="179" spans="1:101" x14ac:dyDescent="0.2">
      <c r="A179" s="152" t="str">
        <f t="shared" si="991"/>
        <v>2017-18MARCHRX9</v>
      </c>
      <c r="B179" s="114" t="s">
        <v>681</v>
      </c>
      <c r="C179" s="35" t="s">
        <v>830</v>
      </c>
      <c r="D179" s="153" t="str">
        <f>INDEX($CZ$106:$DA$116,MATCH($F179,Area_Code,0),2)</f>
        <v>Y55</v>
      </c>
      <c r="E179" s="153" t="str">
        <f>INDEX($CZ$100:$DB$104,MATCH($D179,Reg_Code,0),3)</f>
        <v>Midlands and East</v>
      </c>
      <c r="F179" s="134" t="s">
        <v>696</v>
      </c>
      <c r="G179" s="134" t="s">
        <v>697</v>
      </c>
      <c r="H179" s="136">
        <v>92380</v>
      </c>
      <c r="I179" s="136">
        <v>75501</v>
      </c>
      <c r="J179" s="136">
        <v>327217</v>
      </c>
      <c r="K179" s="136">
        <v>4</v>
      </c>
      <c r="L179" s="136">
        <v>2</v>
      </c>
      <c r="M179" s="136">
        <v>20</v>
      </c>
      <c r="N179" s="136">
        <v>63</v>
      </c>
      <c r="O179" s="136">
        <v>60055</v>
      </c>
      <c r="P179" s="136">
        <v>6500</v>
      </c>
      <c r="Q179" s="136">
        <v>4256</v>
      </c>
      <c r="R179" s="136">
        <v>36588</v>
      </c>
      <c r="S179" s="136">
        <v>10345</v>
      </c>
      <c r="T179" s="136">
        <v>192</v>
      </c>
      <c r="U179" s="136">
        <v>3798823</v>
      </c>
      <c r="V179" s="136">
        <v>584</v>
      </c>
      <c r="W179" s="136">
        <v>1051</v>
      </c>
      <c r="X179" s="136">
        <v>5307005</v>
      </c>
      <c r="Y179" s="136">
        <v>1247</v>
      </c>
      <c r="Z179" s="136">
        <v>2743</v>
      </c>
      <c r="AA179" s="136">
        <v>98762707</v>
      </c>
      <c r="AB179" s="136">
        <v>2699</v>
      </c>
      <c r="AC179" s="136">
        <v>6018</v>
      </c>
      <c r="AD179" s="136">
        <v>65026451</v>
      </c>
      <c r="AE179" s="136">
        <v>6286</v>
      </c>
      <c r="AF179" s="136">
        <v>15355</v>
      </c>
      <c r="AG179" s="136">
        <v>812794</v>
      </c>
      <c r="AH179" s="136">
        <v>4233</v>
      </c>
      <c r="AI179" s="136">
        <v>10690</v>
      </c>
      <c r="AJ179" s="136">
        <v>4901</v>
      </c>
      <c r="AK179" s="136">
        <v>1651</v>
      </c>
      <c r="AL179" s="136">
        <v>1677</v>
      </c>
      <c r="AM179" s="136">
        <v>10</v>
      </c>
      <c r="AN179" s="136">
        <v>615</v>
      </c>
      <c r="AO179" s="136">
        <v>958</v>
      </c>
      <c r="AP179" s="136">
        <v>20</v>
      </c>
      <c r="AQ179" s="136">
        <v>35982</v>
      </c>
      <c r="AR179" s="136">
        <v>2530</v>
      </c>
      <c r="AS179" s="136">
        <v>16642</v>
      </c>
      <c r="AT179" s="136">
        <v>55154</v>
      </c>
      <c r="AU179" s="136">
        <v>11539</v>
      </c>
      <c r="AV179" s="136">
        <v>9072</v>
      </c>
      <c r="AW179" s="136">
        <v>7772</v>
      </c>
      <c r="AX179" s="136">
        <v>6197</v>
      </c>
      <c r="AY179" s="136">
        <v>49663</v>
      </c>
      <c r="AZ179" s="136">
        <v>41891</v>
      </c>
      <c r="BA179" s="136">
        <v>14362</v>
      </c>
      <c r="BB179" s="136">
        <v>11379</v>
      </c>
      <c r="BC179" s="136">
        <v>250</v>
      </c>
      <c r="BD179" s="136">
        <v>197</v>
      </c>
      <c r="BE179" s="136">
        <v>419</v>
      </c>
      <c r="BF179" s="136">
        <v>124925</v>
      </c>
      <c r="BG179" s="136">
        <v>298</v>
      </c>
      <c r="BH179" s="136">
        <v>519</v>
      </c>
      <c r="BI179" s="136">
        <v>3132</v>
      </c>
      <c r="BJ179" s="136">
        <v>143604</v>
      </c>
      <c r="BK179" s="136">
        <v>46</v>
      </c>
      <c r="BL179" s="136">
        <v>417</v>
      </c>
      <c r="BM179" s="136">
        <v>1241</v>
      </c>
      <c r="BN179" s="136">
        <v>163</v>
      </c>
      <c r="BO179" s="136">
        <v>110</v>
      </c>
      <c r="BP179" s="136">
        <v>1</v>
      </c>
      <c r="BQ179" s="136">
        <v>1255</v>
      </c>
      <c r="BR179" s="136">
        <v>1174788</v>
      </c>
      <c r="BS179" s="136">
        <v>7207</v>
      </c>
      <c r="BT179" s="136">
        <v>17024</v>
      </c>
      <c r="BU179" s="136">
        <v>793202</v>
      </c>
      <c r="BV179" s="136">
        <v>7211</v>
      </c>
      <c r="BW179" s="136">
        <v>15015</v>
      </c>
      <c r="BX179" s="136">
        <v>8120</v>
      </c>
      <c r="BY179" s="136">
        <v>8120</v>
      </c>
      <c r="BZ179" s="136">
        <v>8120</v>
      </c>
      <c r="CA179" s="136">
        <v>16261536</v>
      </c>
      <c r="CB179" s="136">
        <v>12957</v>
      </c>
      <c r="CC179" s="239">
        <v>26508</v>
      </c>
      <c r="CD179" s="155">
        <f t="shared" si="992"/>
        <v>3</v>
      </c>
      <c r="CE179" s="227">
        <f t="shared" si="993"/>
        <v>2018</v>
      </c>
      <c r="CF179" s="228">
        <f t="shared" si="994"/>
        <v>43160</v>
      </c>
      <c r="CG179" s="229">
        <f t="shared" si="995"/>
        <v>31</v>
      </c>
      <c r="CH179" s="155">
        <f t="shared" si="996"/>
        <v>151002</v>
      </c>
      <c r="CI179" s="155">
        <f t="shared" si="997"/>
        <v>1510020</v>
      </c>
      <c r="CJ179" s="155">
        <f t="shared" si="998"/>
        <v>4756563</v>
      </c>
      <c r="CK179" s="155">
        <f t="shared" si="999"/>
        <v>6831500</v>
      </c>
      <c r="CL179" s="155">
        <f t="shared" si="1000"/>
        <v>11674208</v>
      </c>
      <c r="CM179" s="155">
        <f t="shared" si="1001"/>
        <v>220186584</v>
      </c>
      <c r="CN179" s="155">
        <f t="shared" si="1002"/>
        <v>158847475</v>
      </c>
      <c r="CO179" s="155">
        <f t="shared" si="1003"/>
        <v>2052480</v>
      </c>
      <c r="CP179" s="155">
        <f t="shared" si="1004"/>
        <v>217461</v>
      </c>
      <c r="CQ179" s="155">
        <f t="shared" si="1005"/>
        <v>1306044</v>
      </c>
      <c r="CR179" s="155">
        <f t="shared" si="1006"/>
        <v>2774912</v>
      </c>
      <c r="CS179" s="155">
        <f t="shared" si="1007"/>
        <v>1651650</v>
      </c>
      <c r="CT179" s="155">
        <f t="shared" si="1008"/>
        <v>8120</v>
      </c>
      <c r="CU179" s="155">
        <f t="shared" si="1009"/>
        <v>33267540</v>
      </c>
      <c r="CV179" s="230"/>
      <c r="CW179" s="141"/>
    </row>
    <row r="180" spans="1:101" x14ac:dyDescent="0.2">
      <c r="A180" s="152" t="str">
        <f t="shared" si="991"/>
        <v>2017-18MARCHRYA</v>
      </c>
      <c r="B180" s="114" t="s">
        <v>681</v>
      </c>
      <c r="C180" s="35" t="s">
        <v>830</v>
      </c>
      <c r="D180" s="153" t="str">
        <f>INDEX($CZ$106:$DA$116,MATCH($F180,Area_Code,0),2)</f>
        <v>Y55</v>
      </c>
      <c r="E180" s="153" t="str">
        <f>INDEX($CZ$100:$DB$104,MATCH($D180,Reg_Code,0),3)</f>
        <v>Midlands and East</v>
      </c>
      <c r="F180" s="134" t="s">
        <v>698</v>
      </c>
      <c r="G180" s="134" t="s">
        <v>699</v>
      </c>
      <c r="H180" s="136">
        <v>112960</v>
      </c>
      <c r="I180" s="136">
        <v>82631</v>
      </c>
      <c r="J180" s="136">
        <v>294667</v>
      </c>
      <c r="K180" s="136">
        <v>4</v>
      </c>
      <c r="L180" s="136">
        <v>1</v>
      </c>
      <c r="M180" s="136">
        <v>18</v>
      </c>
      <c r="N180" s="136">
        <v>52</v>
      </c>
      <c r="O180" s="136">
        <v>88056</v>
      </c>
      <c r="P180" s="136">
        <v>5209</v>
      </c>
      <c r="Q180" s="136">
        <v>3235</v>
      </c>
      <c r="R180" s="136">
        <v>40990</v>
      </c>
      <c r="S180" s="136">
        <v>33131</v>
      </c>
      <c r="T180" s="136">
        <v>1831</v>
      </c>
      <c r="U180" s="136">
        <v>2237579</v>
      </c>
      <c r="V180" s="136">
        <v>430</v>
      </c>
      <c r="W180" s="136">
        <v>751</v>
      </c>
      <c r="X180" s="136">
        <v>1673640</v>
      </c>
      <c r="Y180" s="136">
        <v>517</v>
      </c>
      <c r="Z180" s="136">
        <v>904</v>
      </c>
      <c r="AA180" s="136">
        <v>35111082</v>
      </c>
      <c r="AB180" s="136">
        <v>857</v>
      </c>
      <c r="AC180" s="136">
        <v>1608</v>
      </c>
      <c r="AD180" s="136">
        <v>85301731</v>
      </c>
      <c r="AE180" s="136">
        <v>2575</v>
      </c>
      <c r="AF180" s="136">
        <v>6141</v>
      </c>
      <c r="AG180" s="136">
        <v>6528271</v>
      </c>
      <c r="AH180" s="136">
        <v>3565</v>
      </c>
      <c r="AI180" s="136">
        <v>9215</v>
      </c>
      <c r="AJ180" s="136">
        <v>3359</v>
      </c>
      <c r="AK180" s="136">
        <v>8</v>
      </c>
      <c r="AL180" s="136">
        <v>18</v>
      </c>
      <c r="AM180" s="136">
        <v>0</v>
      </c>
      <c r="AN180" s="136">
        <v>250</v>
      </c>
      <c r="AO180" s="136">
        <v>3083</v>
      </c>
      <c r="AP180" s="136">
        <v>1851</v>
      </c>
      <c r="AQ180" s="136">
        <v>49621</v>
      </c>
      <c r="AR180" s="136">
        <v>3125</v>
      </c>
      <c r="AS180" s="136">
        <v>31951</v>
      </c>
      <c r="AT180" s="136">
        <v>84697</v>
      </c>
      <c r="AU180" s="136">
        <v>9601</v>
      </c>
      <c r="AV180" s="136">
        <v>7190</v>
      </c>
      <c r="AW180" s="136">
        <v>5901</v>
      </c>
      <c r="AX180" s="136">
        <v>4531</v>
      </c>
      <c r="AY180" s="136">
        <v>51624</v>
      </c>
      <c r="AZ180" s="136">
        <v>43164</v>
      </c>
      <c r="BA180" s="136">
        <v>54846</v>
      </c>
      <c r="BB180" s="136">
        <v>34710</v>
      </c>
      <c r="BC180" s="136">
        <v>4149</v>
      </c>
      <c r="BD180" s="136">
        <v>1946</v>
      </c>
      <c r="BE180" s="136">
        <v>203</v>
      </c>
      <c r="BF180" s="136">
        <v>62558</v>
      </c>
      <c r="BG180" s="136">
        <v>308</v>
      </c>
      <c r="BH180" s="136">
        <v>513</v>
      </c>
      <c r="BI180" s="136">
        <v>3610</v>
      </c>
      <c r="BJ180" s="136">
        <v>190141</v>
      </c>
      <c r="BK180" s="136">
        <v>53</v>
      </c>
      <c r="BL180" s="136">
        <v>60</v>
      </c>
      <c r="BM180" s="136">
        <v>288</v>
      </c>
      <c r="BN180" s="136">
        <v>3</v>
      </c>
      <c r="BO180" s="136">
        <v>1632</v>
      </c>
      <c r="BP180" s="136">
        <v>0</v>
      </c>
      <c r="BQ180" s="136">
        <v>1613</v>
      </c>
      <c r="BR180" s="136">
        <v>18940</v>
      </c>
      <c r="BS180" s="136">
        <v>6313</v>
      </c>
      <c r="BT180" s="136">
        <v>13888</v>
      </c>
      <c r="BU180" s="136">
        <v>7809583</v>
      </c>
      <c r="BV180" s="136">
        <v>4785</v>
      </c>
      <c r="BW180" s="136">
        <v>10333</v>
      </c>
      <c r="BX180" s="136">
        <v>0</v>
      </c>
      <c r="BY180" s="136">
        <v>0</v>
      </c>
      <c r="BZ180" s="136">
        <v>0</v>
      </c>
      <c r="CA180" s="136">
        <v>10085382</v>
      </c>
      <c r="CB180" s="136">
        <v>6253</v>
      </c>
      <c r="CC180" s="239">
        <v>14630</v>
      </c>
      <c r="CD180" s="155">
        <f t="shared" si="992"/>
        <v>3</v>
      </c>
      <c r="CE180" s="227">
        <f t="shared" si="993"/>
        <v>2018</v>
      </c>
      <c r="CF180" s="228">
        <f t="shared" si="994"/>
        <v>43160</v>
      </c>
      <c r="CG180" s="229">
        <f t="shared" si="995"/>
        <v>31</v>
      </c>
      <c r="CH180" s="155">
        <f t="shared" si="996"/>
        <v>82631</v>
      </c>
      <c r="CI180" s="155">
        <f t="shared" si="997"/>
        <v>1487358</v>
      </c>
      <c r="CJ180" s="155">
        <f t="shared" si="998"/>
        <v>4296812</v>
      </c>
      <c r="CK180" s="155">
        <f t="shared" si="999"/>
        <v>3911959</v>
      </c>
      <c r="CL180" s="155">
        <f t="shared" si="1000"/>
        <v>2924440</v>
      </c>
      <c r="CM180" s="155">
        <f t="shared" si="1001"/>
        <v>65911920</v>
      </c>
      <c r="CN180" s="155">
        <f t="shared" si="1002"/>
        <v>203457471</v>
      </c>
      <c r="CO180" s="155">
        <f t="shared" si="1003"/>
        <v>16872665</v>
      </c>
      <c r="CP180" s="155">
        <f t="shared" si="1004"/>
        <v>104139</v>
      </c>
      <c r="CQ180" s="155">
        <f t="shared" si="1005"/>
        <v>216600</v>
      </c>
      <c r="CR180" s="155">
        <f t="shared" si="1006"/>
        <v>41664</v>
      </c>
      <c r="CS180" s="155">
        <f t="shared" si="1007"/>
        <v>16863456</v>
      </c>
      <c r="CT180" s="155">
        <f t="shared" si="1008"/>
        <v>0</v>
      </c>
      <c r="CU180" s="155">
        <f t="shared" si="1009"/>
        <v>23598190</v>
      </c>
      <c r="CV180" s="230"/>
      <c r="CW180" s="141"/>
    </row>
    <row r="181" spans="1:101" x14ac:dyDescent="0.2">
      <c r="A181" s="152" t="str">
        <f t="shared" si="991"/>
        <v>2017-18MARCHRYC</v>
      </c>
      <c r="B181" s="114" t="s">
        <v>681</v>
      </c>
      <c r="C181" s="35" t="s">
        <v>830</v>
      </c>
      <c r="D181" s="153" t="str">
        <f>INDEX($CZ$106:$DA$116,MATCH($F181,Area_Code,0),2)</f>
        <v>Y55</v>
      </c>
      <c r="E181" s="153" t="str">
        <f>INDEX($CZ$100:$DB$104,MATCH($D181,Reg_Code,0),3)</f>
        <v>Midlands and East</v>
      </c>
      <c r="F181" s="134" t="s">
        <v>700</v>
      </c>
      <c r="G181" s="134" t="s">
        <v>701</v>
      </c>
      <c r="H181" s="136">
        <v>106335</v>
      </c>
      <c r="I181" s="136">
        <v>68141</v>
      </c>
      <c r="J181" s="136">
        <v>435754</v>
      </c>
      <c r="K181" s="136">
        <v>6</v>
      </c>
      <c r="L181" s="136">
        <v>1</v>
      </c>
      <c r="M181" s="136">
        <v>38</v>
      </c>
      <c r="N181" s="136">
        <v>98</v>
      </c>
      <c r="O181" s="136">
        <v>73932</v>
      </c>
      <c r="P181" s="136">
        <v>6767</v>
      </c>
      <c r="Q181" s="136">
        <v>4485</v>
      </c>
      <c r="R181" s="136">
        <v>40518</v>
      </c>
      <c r="S181" s="136">
        <v>13218</v>
      </c>
      <c r="T181" s="136">
        <v>5121</v>
      </c>
      <c r="U181" s="136">
        <v>3567925</v>
      </c>
      <c r="V181" s="136">
        <v>527</v>
      </c>
      <c r="W181" s="136">
        <v>940</v>
      </c>
      <c r="X181" s="136">
        <v>4034567</v>
      </c>
      <c r="Y181" s="136">
        <v>900</v>
      </c>
      <c r="Z181" s="136">
        <v>1689</v>
      </c>
      <c r="AA181" s="136">
        <v>66679390</v>
      </c>
      <c r="AB181" s="136">
        <v>1646</v>
      </c>
      <c r="AC181" s="136">
        <v>3383</v>
      </c>
      <c r="AD181" s="136">
        <v>66522362</v>
      </c>
      <c r="AE181" s="136">
        <v>5033</v>
      </c>
      <c r="AF181" s="136">
        <v>12555</v>
      </c>
      <c r="AG181" s="136">
        <v>31219993</v>
      </c>
      <c r="AH181" s="136">
        <v>6096</v>
      </c>
      <c r="AI181" s="136">
        <v>14558</v>
      </c>
      <c r="AJ181" s="136">
        <v>5143</v>
      </c>
      <c r="AK181" s="136">
        <v>85</v>
      </c>
      <c r="AL181" s="136">
        <v>3031</v>
      </c>
      <c r="AM181" s="136">
        <v>328</v>
      </c>
      <c r="AN181" s="136">
        <v>70</v>
      </c>
      <c r="AO181" s="136">
        <v>1957</v>
      </c>
      <c r="AP181" s="136">
        <v>5158</v>
      </c>
      <c r="AQ181" s="136">
        <v>42434</v>
      </c>
      <c r="AR181" s="136">
        <v>3466</v>
      </c>
      <c r="AS181" s="136">
        <v>22889</v>
      </c>
      <c r="AT181" s="136">
        <v>68789</v>
      </c>
      <c r="AU181" s="136">
        <v>15277</v>
      </c>
      <c r="AV181" s="136">
        <v>11317</v>
      </c>
      <c r="AW181" s="136">
        <v>4710</v>
      </c>
      <c r="AX181" s="136">
        <v>4707</v>
      </c>
      <c r="AY181" s="136">
        <v>64003</v>
      </c>
      <c r="AZ181" s="136">
        <v>47456</v>
      </c>
      <c r="BA181" s="136">
        <v>25755</v>
      </c>
      <c r="BB181" s="136">
        <v>14525</v>
      </c>
      <c r="BC181" s="136">
        <v>10338</v>
      </c>
      <c r="BD181" s="136">
        <v>5618</v>
      </c>
      <c r="BE181" s="136">
        <v>534</v>
      </c>
      <c r="BF181" s="136">
        <v>159069</v>
      </c>
      <c r="BG181" s="136">
        <v>298</v>
      </c>
      <c r="BH181" s="136">
        <v>501</v>
      </c>
      <c r="BI181" s="136">
        <v>6378</v>
      </c>
      <c r="BJ181" s="136">
        <v>242385</v>
      </c>
      <c r="BK181" s="136">
        <v>38</v>
      </c>
      <c r="BL181" s="136">
        <v>67</v>
      </c>
      <c r="BM181" s="136">
        <v>41</v>
      </c>
      <c r="BN181" s="136">
        <v>956</v>
      </c>
      <c r="BO181" s="136">
        <v>779</v>
      </c>
      <c r="BP181" s="136">
        <v>66</v>
      </c>
      <c r="BQ181" s="136">
        <v>1323</v>
      </c>
      <c r="BR181" s="136">
        <v>7722372</v>
      </c>
      <c r="BS181" s="136">
        <v>8078</v>
      </c>
      <c r="BT181" s="136">
        <v>18618</v>
      </c>
      <c r="BU181" s="136">
        <v>8130928</v>
      </c>
      <c r="BV181" s="136">
        <v>10438</v>
      </c>
      <c r="BW181" s="136">
        <v>24453</v>
      </c>
      <c r="BX181" s="136">
        <v>876846</v>
      </c>
      <c r="BY181" s="136">
        <v>13286</v>
      </c>
      <c r="BZ181" s="136">
        <v>25857</v>
      </c>
      <c r="CA181" s="136">
        <v>19353404</v>
      </c>
      <c r="CB181" s="136">
        <v>14628</v>
      </c>
      <c r="CC181" s="239">
        <v>32295</v>
      </c>
      <c r="CD181" s="155">
        <f t="shared" si="992"/>
        <v>3</v>
      </c>
      <c r="CE181" s="227">
        <f t="shared" si="993"/>
        <v>2018</v>
      </c>
      <c r="CF181" s="228">
        <f t="shared" si="994"/>
        <v>43160</v>
      </c>
      <c r="CG181" s="229">
        <f t="shared" si="995"/>
        <v>31</v>
      </c>
      <c r="CH181" s="155">
        <f t="shared" si="996"/>
        <v>68141</v>
      </c>
      <c r="CI181" s="155">
        <f t="shared" si="997"/>
        <v>2589358</v>
      </c>
      <c r="CJ181" s="155">
        <f t="shared" si="998"/>
        <v>6677818</v>
      </c>
      <c r="CK181" s="155">
        <f t="shared" si="999"/>
        <v>6360980</v>
      </c>
      <c r="CL181" s="155">
        <f t="shared" si="1000"/>
        <v>7575165</v>
      </c>
      <c r="CM181" s="155">
        <f t="shared" si="1001"/>
        <v>137072394</v>
      </c>
      <c r="CN181" s="155">
        <f t="shared" si="1002"/>
        <v>165951990</v>
      </c>
      <c r="CO181" s="155">
        <f t="shared" si="1003"/>
        <v>74551518</v>
      </c>
      <c r="CP181" s="155">
        <f t="shared" si="1004"/>
        <v>267534</v>
      </c>
      <c r="CQ181" s="155">
        <f t="shared" si="1005"/>
        <v>427326</v>
      </c>
      <c r="CR181" s="155">
        <f t="shared" si="1006"/>
        <v>17798808</v>
      </c>
      <c r="CS181" s="155">
        <f t="shared" si="1007"/>
        <v>19048887</v>
      </c>
      <c r="CT181" s="155">
        <f t="shared" si="1008"/>
        <v>1706562</v>
      </c>
      <c r="CU181" s="155">
        <f t="shared" si="1009"/>
        <v>42726285</v>
      </c>
      <c r="CV181" s="230"/>
      <c r="CW181" s="141"/>
    </row>
    <row r="182" spans="1:101" x14ac:dyDescent="0.2">
      <c r="A182" s="152" t="str">
        <f t="shared" si="991"/>
        <v>2017-18MARCHRYD</v>
      </c>
      <c r="B182" s="114" t="s">
        <v>681</v>
      </c>
      <c r="C182" s="35" t="s">
        <v>830</v>
      </c>
      <c r="D182" s="153" t="str">
        <f>INDEX($CZ$106:$DA$116,MATCH($F182,Area_Code,0),2)</f>
        <v>Y58</v>
      </c>
      <c r="E182" s="153" t="str">
        <f>INDEX($CZ$100:$DB$104,MATCH($D182,Reg_Code,0),3)</f>
        <v>South East</v>
      </c>
      <c r="F182" s="134" t="s">
        <v>702</v>
      </c>
      <c r="G182" s="134" t="s">
        <v>703</v>
      </c>
      <c r="H182" s="136">
        <v>75672</v>
      </c>
      <c r="I182" s="136">
        <v>67743</v>
      </c>
      <c r="J182" s="136">
        <v>2925720</v>
      </c>
      <c r="K182" s="136">
        <v>43</v>
      </c>
      <c r="L182" s="136">
        <v>4</v>
      </c>
      <c r="M182" s="136">
        <v>205</v>
      </c>
      <c r="N182" s="136">
        <v>341</v>
      </c>
      <c r="O182" s="136">
        <v>60714</v>
      </c>
      <c r="P182" s="136">
        <v>3412</v>
      </c>
      <c r="Q182" s="136">
        <v>2104</v>
      </c>
      <c r="R182" s="136">
        <v>29786</v>
      </c>
      <c r="S182" s="136">
        <v>20890</v>
      </c>
      <c r="T182" s="136">
        <v>1072</v>
      </c>
      <c r="U182" s="136">
        <v>1693275</v>
      </c>
      <c r="V182" s="136">
        <v>496</v>
      </c>
      <c r="W182" s="136">
        <v>910</v>
      </c>
      <c r="X182" s="136">
        <v>1451253</v>
      </c>
      <c r="Y182" s="136">
        <v>690</v>
      </c>
      <c r="Z182" s="136">
        <v>1299</v>
      </c>
      <c r="AA182" s="136">
        <v>35441611</v>
      </c>
      <c r="AB182" s="136">
        <v>1190</v>
      </c>
      <c r="AC182" s="136">
        <v>2250</v>
      </c>
      <c r="AD182" s="136">
        <v>124183162</v>
      </c>
      <c r="AE182" s="136">
        <v>5945</v>
      </c>
      <c r="AF182" s="136">
        <v>13931</v>
      </c>
      <c r="AG182" s="136">
        <v>9667184</v>
      </c>
      <c r="AH182" s="136">
        <v>9018</v>
      </c>
      <c r="AI182" s="136">
        <v>21287</v>
      </c>
      <c r="AJ182" s="136">
        <v>3603</v>
      </c>
      <c r="AK182" s="136">
        <v>125</v>
      </c>
      <c r="AL182" s="136">
        <v>529</v>
      </c>
      <c r="AM182" s="136">
        <v>110</v>
      </c>
      <c r="AN182" s="136">
        <v>282</v>
      </c>
      <c r="AO182" s="136">
        <v>2667</v>
      </c>
      <c r="AP182" s="136">
        <v>628</v>
      </c>
      <c r="AQ182" s="136">
        <v>35596</v>
      </c>
      <c r="AR182" s="136">
        <v>1626</v>
      </c>
      <c r="AS182" s="136">
        <v>19889</v>
      </c>
      <c r="AT182" s="136">
        <v>57111</v>
      </c>
      <c r="AU182" s="136">
        <v>8217</v>
      </c>
      <c r="AV182" s="136">
        <v>5955</v>
      </c>
      <c r="AW182" s="136">
        <v>5067</v>
      </c>
      <c r="AX182" s="136">
        <v>5955</v>
      </c>
      <c r="AY182" s="136">
        <v>42224</v>
      </c>
      <c r="AZ182" s="136">
        <v>33297</v>
      </c>
      <c r="BA182" s="136">
        <v>37374</v>
      </c>
      <c r="BB182" s="136">
        <v>22334</v>
      </c>
      <c r="BC182" s="136">
        <v>2023</v>
      </c>
      <c r="BD182" s="136">
        <v>1140</v>
      </c>
      <c r="BE182" s="136">
        <v>275</v>
      </c>
      <c r="BF182" s="136">
        <v>85070</v>
      </c>
      <c r="BG182" s="136">
        <v>309</v>
      </c>
      <c r="BH182" s="136">
        <v>510</v>
      </c>
      <c r="BI182" s="136">
        <v>2591</v>
      </c>
      <c r="BJ182" s="136">
        <v>170760</v>
      </c>
      <c r="BK182" s="136">
        <v>66</v>
      </c>
      <c r="BL182" s="136">
        <v>163</v>
      </c>
      <c r="BM182" s="136">
        <v>1942</v>
      </c>
      <c r="BN182" s="136">
        <v>211</v>
      </c>
      <c r="BO182" s="136">
        <v>1258</v>
      </c>
      <c r="BP182" s="136">
        <v>0</v>
      </c>
      <c r="BQ182" s="136">
        <v>473</v>
      </c>
      <c r="BR182" s="136">
        <v>1678102</v>
      </c>
      <c r="BS182" s="136">
        <v>7953</v>
      </c>
      <c r="BT182" s="136">
        <v>20776</v>
      </c>
      <c r="BU182" s="136">
        <v>12677897</v>
      </c>
      <c r="BV182" s="136">
        <v>10078</v>
      </c>
      <c r="BW182" s="136">
        <v>24804</v>
      </c>
      <c r="BX182" s="136">
        <v>0</v>
      </c>
      <c r="BY182" s="136">
        <v>0</v>
      </c>
      <c r="BZ182" s="136">
        <v>0</v>
      </c>
      <c r="CA182" s="136">
        <v>7085730</v>
      </c>
      <c r="CB182" s="136">
        <v>14980</v>
      </c>
      <c r="CC182" s="239">
        <v>39392</v>
      </c>
      <c r="CD182" s="155">
        <f t="shared" si="992"/>
        <v>3</v>
      </c>
      <c r="CE182" s="227">
        <f t="shared" si="993"/>
        <v>2018</v>
      </c>
      <c r="CF182" s="228">
        <f t="shared" si="994"/>
        <v>43160</v>
      </c>
      <c r="CG182" s="229">
        <f t="shared" si="995"/>
        <v>31</v>
      </c>
      <c r="CH182" s="155">
        <f t="shared" si="996"/>
        <v>270972</v>
      </c>
      <c r="CI182" s="155">
        <f t="shared" si="997"/>
        <v>13887315</v>
      </c>
      <c r="CJ182" s="155">
        <f t="shared" si="998"/>
        <v>23100363</v>
      </c>
      <c r="CK182" s="155">
        <f t="shared" si="999"/>
        <v>3104920</v>
      </c>
      <c r="CL182" s="155">
        <f t="shared" si="1000"/>
        <v>2733096</v>
      </c>
      <c r="CM182" s="155">
        <f t="shared" si="1001"/>
        <v>67018500</v>
      </c>
      <c r="CN182" s="155">
        <f t="shared" si="1002"/>
        <v>291018590</v>
      </c>
      <c r="CO182" s="155">
        <f t="shared" si="1003"/>
        <v>22819664</v>
      </c>
      <c r="CP182" s="155">
        <f t="shared" si="1004"/>
        <v>140250</v>
      </c>
      <c r="CQ182" s="155">
        <f t="shared" si="1005"/>
        <v>422333</v>
      </c>
      <c r="CR182" s="155">
        <f t="shared" si="1006"/>
        <v>4383736</v>
      </c>
      <c r="CS182" s="155">
        <f t="shared" si="1007"/>
        <v>31203432</v>
      </c>
      <c r="CT182" s="155">
        <f t="shared" si="1008"/>
        <v>0</v>
      </c>
      <c r="CU182" s="155">
        <f t="shared" si="1009"/>
        <v>18632416</v>
      </c>
      <c r="CV182" s="230"/>
      <c r="CW182" s="141"/>
    </row>
    <row r="183" spans="1:101" x14ac:dyDescent="0.2">
      <c r="A183" s="152" t="str">
        <f t="shared" si="991"/>
        <v>2017-18MARCHRYE</v>
      </c>
      <c r="B183" s="114" t="s">
        <v>681</v>
      </c>
      <c r="C183" s="35" t="s">
        <v>830</v>
      </c>
      <c r="D183" s="153" t="str">
        <f>INDEX($CZ$106:$DA$116,MATCH($F183,Area_Code,0),2)</f>
        <v>Y58</v>
      </c>
      <c r="E183" s="153" t="str">
        <f>INDEX($CZ$100:$DB$104,MATCH($D183,Reg_Code,0),3)</f>
        <v>South East</v>
      </c>
      <c r="F183" s="134" t="s">
        <v>704</v>
      </c>
      <c r="G183" s="134" t="s">
        <v>705</v>
      </c>
      <c r="H183" s="136">
        <v>70356</v>
      </c>
      <c r="I183" s="136">
        <v>44980</v>
      </c>
      <c r="J183" s="136">
        <v>392998</v>
      </c>
      <c r="K183" s="136">
        <v>9</v>
      </c>
      <c r="L183" s="136">
        <v>3</v>
      </c>
      <c r="M183" s="136">
        <v>46</v>
      </c>
      <c r="N183" s="136">
        <v>103</v>
      </c>
      <c r="O183" s="136">
        <v>47064</v>
      </c>
      <c r="P183" s="136">
        <v>2656</v>
      </c>
      <c r="Q183" s="136">
        <v>1662</v>
      </c>
      <c r="R183" s="136">
        <v>21744</v>
      </c>
      <c r="S183" s="136">
        <v>14025</v>
      </c>
      <c r="T183" s="136">
        <v>1450</v>
      </c>
      <c r="U183" s="136">
        <v>1183396</v>
      </c>
      <c r="V183" s="136">
        <v>446</v>
      </c>
      <c r="W183" s="136">
        <v>814</v>
      </c>
      <c r="X183" s="136">
        <v>1217146</v>
      </c>
      <c r="Y183" s="136">
        <v>732</v>
      </c>
      <c r="Z183" s="136">
        <v>1417</v>
      </c>
      <c r="AA183" s="136">
        <v>25871955</v>
      </c>
      <c r="AB183" s="136">
        <v>1190</v>
      </c>
      <c r="AC183" s="136">
        <v>2495</v>
      </c>
      <c r="AD183" s="136">
        <v>59755985</v>
      </c>
      <c r="AE183" s="136">
        <v>4261</v>
      </c>
      <c r="AF183" s="136">
        <v>10050</v>
      </c>
      <c r="AG183" s="136">
        <v>9289453</v>
      </c>
      <c r="AH183" s="136">
        <v>6407</v>
      </c>
      <c r="AI183" s="136">
        <v>14585</v>
      </c>
      <c r="AJ183" s="136">
        <v>3360</v>
      </c>
      <c r="AK183" s="136">
        <v>15</v>
      </c>
      <c r="AL183" s="136">
        <v>149</v>
      </c>
      <c r="AM183" s="136">
        <v>263</v>
      </c>
      <c r="AN183" s="136">
        <v>269</v>
      </c>
      <c r="AO183" s="136">
        <v>2927</v>
      </c>
      <c r="AP183" s="136">
        <v>0</v>
      </c>
      <c r="AQ183" s="136">
        <v>25497</v>
      </c>
      <c r="AR183" s="136">
        <v>3001</v>
      </c>
      <c r="AS183" s="136">
        <v>15206</v>
      </c>
      <c r="AT183" s="136">
        <v>43704</v>
      </c>
      <c r="AU183" s="136">
        <v>5338</v>
      </c>
      <c r="AV183" s="136">
        <v>4208</v>
      </c>
      <c r="AW183" s="136">
        <v>3404</v>
      </c>
      <c r="AX183" s="136">
        <v>2711</v>
      </c>
      <c r="AY183" s="136">
        <v>30761</v>
      </c>
      <c r="AZ183" s="136">
        <v>25649</v>
      </c>
      <c r="BA183" s="136">
        <v>20584</v>
      </c>
      <c r="BB183" s="136">
        <v>15874</v>
      </c>
      <c r="BC183" s="136">
        <v>2193</v>
      </c>
      <c r="BD183" s="136">
        <v>1597</v>
      </c>
      <c r="BE183" s="136">
        <v>211</v>
      </c>
      <c r="BF183" s="136">
        <v>65223</v>
      </c>
      <c r="BG183" s="136">
        <v>309</v>
      </c>
      <c r="BH183" s="136">
        <v>528</v>
      </c>
      <c r="BI183" s="136">
        <v>2124</v>
      </c>
      <c r="BJ183" s="136">
        <v>85481</v>
      </c>
      <c r="BK183" s="136">
        <v>40</v>
      </c>
      <c r="BL183" s="136">
        <v>80</v>
      </c>
      <c r="BM183" s="136">
        <v>3</v>
      </c>
      <c r="BN183" s="136">
        <v>1962</v>
      </c>
      <c r="BO183" s="136">
        <v>1450</v>
      </c>
      <c r="BP183" s="136">
        <v>0</v>
      </c>
      <c r="BQ183" s="136">
        <v>414</v>
      </c>
      <c r="BR183" s="136">
        <v>6335530</v>
      </c>
      <c r="BS183" s="136">
        <v>3229</v>
      </c>
      <c r="BT183" s="136">
        <v>5658</v>
      </c>
      <c r="BU183" s="136">
        <v>9661449</v>
      </c>
      <c r="BV183" s="136">
        <v>6663</v>
      </c>
      <c r="BW183" s="136">
        <v>11356</v>
      </c>
      <c r="BX183" s="136">
        <v>0</v>
      </c>
      <c r="BY183" s="136">
        <v>0</v>
      </c>
      <c r="BZ183" s="136">
        <v>0</v>
      </c>
      <c r="CA183" s="136">
        <v>4224188</v>
      </c>
      <c r="CB183" s="136">
        <v>10203</v>
      </c>
      <c r="CC183" s="239">
        <v>18775</v>
      </c>
      <c r="CD183" s="155">
        <f t="shared" si="992"/>
        <v>3</v>
      </c>
      <c r="CE183" s="227">
        <f t="shared" si="993"/>
        <v>2018</v>
      </c>
      <c r="CF183" s="228">
        <f t="shared" si="994"/>
        <v>43160</v>
      </c>
      <c r="CG183" s="229">
        <f t="shared" si="995"/>
        <v>31</v>
      </c>
      <c r="CH183" s="155">
        <f t="shared" si="996"/>
        <v>134940</v>
      </c>
      <c r="CI183" s="155">
        <f t="shared" si="997"/>
        <v>2069080</v>
      </c>
      <c r="CJ183" s="155">
        <f t="shared" si="998"/>
        <v>4632940</v>
      </c>
      <c r="CK183" s="155">
        <f t="shared" si="999"/>
        <v>2161984</v>
      </c>
      <c r="CL183" s="155">
        <f t="shared" si="1000"/>
        <v>2355054</v>
      </c>
      <c r="CM183" s="155">
        <f t="shared" si="1001"/>
        <v>54251280</v>
      </c>
      <c r="CN183" s="155">
        <f t="shared" si="1002"/>
        <v>140951250</v>
      </c>
      <c r="CO183" s="155">
        <f t="shared" si="1003"/>
        <v>21148250</v>
      </c>
      <c r="CP183" s="155">
        <f t="shared" si="1004"/>
        <v>111408</v>
      </c>
      <c r="CQ183" s="155">
        <f t="shared" si="1005"/>
        <v>169920</v>
      </c>
      <c r="CR183" s="155">
        <f t="shared" si="1006"/>
        <v>11100996</v>
      </c>
      <c r="CS183" s="155">
        <f t="shared" si="1007"/>
        <v>16466200</v>
      </c>
      <c r="CT183" s="155">
        <f t="shared" si="1008"/>
        <v>0</v>
      </c>
      <c r="CU183" s="155">
        <f t="shared" si="1009"/>
        <v>7772850</v>
      </c>
      <c r="CV183" s="230"/>
      <c r="CW183" s="141"/>
    </row>
    <row r="184" spans="1:101" x14ac:dyDescent="0.2">
      <c r="A184" s="152" t="str">
        <f t="shared" si="991"/>
        <v>2017-18MARCHRYF</v>
      </c>
      <c r="B184" s="114" t="s">
        <v>681</v>
      </c>
      <c r="C184" s="35" t="s">
        <v>830</v>
      </c>
      <c r="D184" s="153" t="str">
        <f>INDEX($CZ$106:$DA$116,MATCH($F184,Area_Code,0),2)</f>
        <v>Y59</v>
      </c>
      <c r="E184" s="153" t="str">
        <f>INDEX($CZ$100:$DB$104,MATCH($D184,Reg_Code,0),3)</f>
        <v>South West</v>
      </c>
      <c r="F184" s="134" t="s">
        <v>706</v>
      </c>
      <c r="G184" s="134" t="s">
        <v>707</v>
      </c>
      <c r="H184" s="136">
        <v>111364</v>
      </c>
      <c r="I184" s="136">
        <v>77347</v>
      </c>
      <c r="J184" s="136">
        <v>657752</v>
      </c>
      <c r="K184" s="136">
        <v>9</v>
      </c>
      <c r="L184" s="136">
        <v>2</v>
      </c>
      <c r="M184" s="136">
        <v>40</v>
      </c>
      <c r="N184" s="136">
        <v>98</v>
      </c>
      <c r="O184" s="136">
        <v>75414</v>
      </c>
      <c r="P184" s="136">
        <v>5647</v>
      </c>
      <c r="Q184" s="136">
        <v>3465</v>
      </c>
      <c r="R184" s="136">
        <v>39096</v>
      </c>
      <c r="S184" s="136">
        <v>18854</v>
      </c>
      <c r="T184" s="136">
        <v>818</v>
      </c>
      <c r="U184" s="136">
        <v>3295867</v>
      </c>
      <c r="V184" s="136">
        <v>584</v>
      </c>
      <c r="W184" s="136">
        <v>1062</v>
      </c>
      <c r="X184" s="136">
        <v>3023540</v>
      </c>
      <c r="Y184" s="136">
        <v>873</v>
      </c>
      <c r="Z184" s="136">
        <v>1633</v>
      </c>
      <c r="AA184" s="136">
        <v>82391142</v>
      </c>
      <c r="AB184" s="136">
        <v>2107</v>
      </c>
      <c r="AC184" s="136">
        <v>4410</v>
      </c>
      <c r="AD184" s="136">
        <v>93165072</v>
      </c>
      <c r="AE184" s="136">
        <v>4941</v>
      </c>
      <c r="AF184" s="136">
        <v>11713</v>
      </c>
      <c r="AG184" s="136">
        <v>7669656</v>
      </c>
      <c r="AH184" s="136">
        <v>9376</v>
      </c>
      <c r="AI184" s="136">
        <v>19945</v>
      </c>
      <c r="AJ184" s="136">
        <v>4627</v>
      </c>
      <c r="AK184" s="136">
        <v>402</v>
      </c>
      <c r="AL184" s="136">
        <v>1355</v>
      </c>
      <c r="AM184" s="136">
        <v>4244</v>
      </c>
      <c r="AN184" s="136">
        <v>645</v>
      </c>
      <c r="AO184" s="136">
        <v>2225</v>
      </c>
      <c r="AP184" s="136">
        <v>165</v>
      </c>
      <c r="AQ184" s="136">
        <v>39104</v>
      </c>
      <c r="AR184" s="136">
        <v>3297</v>
      </c>
      <c r="AS184" s="136">
        <v>28386</v>
      </c>
      <c r="AT184" s="136">
        <v>70787</v>
      </c>
      <c r="AU184" s="136">
        <v>11557</v>
      </c>
      <c r="AV184" s="136">
        <v>8978</v>
      </c>
      <c r="AW184" s="136">
        <v>7175</v>
      </c>
      <c r="AX184" s="136">
        <v>5660</v>
      </c>
      <c r="AY184" s="136">
        <v>51387</v>
      </c>
      <c r="AZ184" s="136">
        <v>44055</v>
      </c>
      <c r="BA184" s="136">
        <v>27408</v>
      </c>
      <c r="BB184" s="136">
        <v>20912</v>
      </c>
      <c r="BC184" s="136">
        <v>1211</v>
      </c>
      <c r="BD184" s="136">
        <v>902</v>
      </c>
      <c r="BE184" s="136">
        <v>459</v>
      </c>
      <c r="BF184" s="136">
        <v>171422</v>
      </c>
      <c r="BG184" s="136">
        <v>373</v>
      </c>
      <c r="BH184" s="136">
        <v>632</v>
      </c>
      <c r="BI184" s="136">
        <v>2463</v>
      </c>
      <c r="BJ184" s="136">
        <v>78458</v>
      </c>
      <c r="BK184" s="136">
        <v>32</v>
      </c>
      <c r="BL184" s="136">
        <v>60</v>
      </c>
      <c r="BM184" s="136">
        <v>2</v>
      </c>
      <c r="BN184" s="136">
        <v>1032</v>
      </c>
      <c r="BO184" s="136">
        <v>968</v>
      </c>
      <c r="BP184" s="136">
        <v>24</v>
      </c>
      <c r="BQ184" s="136">
        <v>1143</v>
      </c>
      <c r="BR184" s="136">
        <v>5842386</v>
      </c>
      <c r="BS184" s="136">
        <v>5661</v>
      </c>
      <c r="BT184" s="136">
        <v>12725</v>
      </c>
      <c r="BU184" s="136">
        <v>6677584</v>
      </c>
      <c r="BV184" s="136">
        <v>6898</v>
      </c>
      <c r="BW184" s="136">
        <v>14554</v>
      </c>
      <c r="BX184" s="136">
        <v>141505</v>
      </c>
      <c r="BY184" s="136">
        <v>5896</v>
      </c>
      <c r="BZ184" s="136">
        <v>12972</v>
      </c>
      <c r="CA184" s="136">
        <v>10598586</v>
      </c>
      <c r="CB184" s="136">
        <v>9273</v>
      </c>
      <c r="CC184" s="239">
        <v>20797</v>
      </c>
      <c r="CD184" s="155">
        <f t="shared" si="992"/>
        <v>3</v>
      </c>
      <c r="CE184" s="227">
        <f t="shared" si="993"/>
        <v>2018</v>
      </c>
      <c r="CF184" s="228">
        <f t="shared" si="994"/>
        <v>43160</v>
      </c>
      <c r="CG184" s="229">
        <f t="shared" si="995"/>
        <v>31</v>
      </c>
      <c r="CH184" s="155">
        <f t="shared" si="996"/>
        <v>154694</v>
      </c>
      <c r="CI184" s="155">
        <f t="shared" si="997"/>
        <v>3093880</v>
      </c>
      <c r="CJ184" s="155">
        <f t="shared" si="998"/>
        <v>7580006</v>
      </c>
      <c r="CK184" s="155">
        <f t="shared" si="999"/>
        <v>5997114</v>
      </c>
      <c r="CL184" s="155">
        <f t="shared" si="1000"/>
        <v>5658345</v>
      </c>
      <c r="CM184" s="155">
        <f t="shared" si="1001"/>
        <v>172413360</v>
      </c>
      <c r="CN184" s="155">
        <f t="shared" si="1002"/>
        <v>220836902</v>
      </c>
      <c r="CO184" s="155">
        <f t="shared" si="1003"/>
        <v>16315010</v>
      </c>
      <c r="CP184" s="155">
        <f t="shared" si="1004"/>
        <v>290088</v>
      </c>
      <c r="CQ184" s="155">
        <f t="shared" si="1005"/>
        <v>147780</v>
      </c>
      <c r="CR184" s="155">
        <f t="shared" si="1006"/>
        <v>13132200</v>
      </c>
      <c r="CS184" s="155">
        <f t="shared" si="1007"/>
        <v>14088272</v>
      </c>
      <c r="CT184" s="155">
        <f t="shared" si="1008"/>
        <v>311328</v>
      </c>
      <c r="CU184" s="155">
        <f t="shared" si="1009"/>
        <v>23770971</v>
      </c>
      <c r="CV184" s="230"/>
      <c r="CW184" s="141"/>
    </row>
    <row r="185" spans="1:101" x14ac:dyDescent="0.2">
      <c r="A185" s="152" t="str">
        <f t="shared" si="991"/>
        <v>2018-19APRILR1F</v>
      </c>
      <c r="B185" s="114" t="s">
        <v>831</v>
      </c>
      <c r="C185" s="35" t="s">
        <v>832</v>
      </c>
      <c r="D185" s="153" t="str">
        <f>INDEX($CZ$106:$DA$116,MATCH($F185,Area_Code,0),2)</f>
        <v>Y58</v>
      </c>
      <c r="E185" s="153" t="str">
        <f>INDEX($CZ$100:$DB$104,MATCH($D185,Reg_Code,0),3)</f>
        <v>South East</v>
      </c>
      <c r="F185" s="134" t="s">
        <v>683</v>
      </c>
      <c r="G185" s="134" t="s">
        <v>684</v>
      </c>
      <c r="H185" s="136">
        <v>2376</v>
      </c>
      <c r="I185" s="136">
        <v>1260</v>
      </c>
      <c r="J185" s="136">
        <v>6095</v>
      </c>
      <c r="K185" s="136">
        <v>5</v>
      </c>
      <c r="L185" s="136">
        <v>1</v>
      </c>
      <c r="M185" s="136">
        <v>21.05</v>
      </c>
      <c r="N185" s="136">
        <v>87</v>
      </c>
      <c r="O185" s="136">
        <v>2130</v>
      </c>
      <c r="P185" s="136">
        <v>35</v>
      </c>
      <c r="Q185" s="136">
        <v>17</v>
      </c>
      <c r="R185" s="136">
        <v>735</v>
      </c>
      <c r="S185" s="136">
        <v>779</v>
      </c>
      <c r="T185" s="136">
        <v>188</v>
      </c>
      <c r="U185" s="136">
        <v>16226</v>
      </c>
      <c r="V185" s="136">
        <v>464</v>
      </c>
      <c r="W185" s="136">
        <v>997</v>
      </c>
      <c r="X185" s="136">
        <v>8686</v>
      </c>
      <c r="Y185" s="136">
        <v>511</v>
      </c>
      <c r="Z185" s="136">
        <v>898</v>
      </c>
      <c r="AA185" s="136">
        <v>544634</v>
      </c>
      <c r="AB185" s="136">
        <v>741</v>
      </c>
      <c r="AC185" s="136">
        <v>1852</v>
      </c>
      <c r="AD185" s="136">
        <v>1395049</v>
      </c>
      <c r="AE185" s="136">
        <v>1791</v>
      </c>
      <c r="AF185" s="136">
        <v>4678</v>
      </c>
      <c r="AG185" s="136">
        <v>917476</v>
      </c>
      <c r="AH185" s="136">
        <v>4880</v>
      </c>
      <c r="AI185" s="136">
        <v>10900</v>
      </c>
      <c r="AJ185" s="136">
        <v>315</v>
      </c>
      <c r="AK185" s="136">
        <v>30</v>
      </c>
      <c r="AL185" s="136">
        <v>0</v>
      </c>
      <c r="AM185" s="136">
        <v>0</v>
      </c>
      <c r="AN185" s="136">
        <v>218</v>
      </c>
      <c r="AO185" s="136">
        <v>67</v>
      </c>
      <c r="AP185" s="136">
        <v>0</v>
      </c>
      <c r="AQ185" s="136">
        <v>1440</v>
      </c>
      <c r="AR185" s="136">
        <v>15</v>
      </c>
      <c r="AS185" s="136">
        <v>360</v>
      </c>
      <c r="AT185" s="136">
        <v>1815</v>
      </c>
      <c r="AU185" s="136">
        <v>67</v>
      </c>
      <c r="AV185" s="136">
        <v>57</v>
      </c>
      <c r="AW185" s="136">
        <v>19</v>
      </c>
      <c r="AX185" s="136">
        <v>19</v>
      </c>
      <c r="AY185" s="136">
        <v>1035</v>
      </c>
      <c r="AZ185" s="136">
        <v>956</v>
      </c>
      <c r="BA185" s="136">
        <v>1072</v>
      </c>
      <c r="BB185" s="136">
        <v>853</v>
      </c>
      <c r="BC185" s="136">
        <v>568</v>
      </c>
      <c r="BD185" s="136">
        <v>237</v>
      </c>
      <c r="BE185" s="136">
        <v>0</v>
      </c>
      <c r="BF185" s="136">
        <v>0</v>
      </c>
      <c r="BG185" s="136">
        <v>0</v>
      </c>
      <c r="BH185" s="136">
        <v>0</v>
      </c>
      <c r="BI185" s="136">
        <v>22</v>
      </c>
      <c r="BJ185" s="136">
        <v>690</v>
      </c>
      <c r="BK185" s="136">
        <v>31</v>
      </c>
      <c r="BL185" s="136">
        <v>56</v>
      </c>
      <c r="BM185" s="136">
        <v>91</v>
      </c>
      <c r="BN185" s="136">
        <v>52</v>
      </c>
      <c r="BO185" s="136">
        <v>26</v>
      </c>
      <c r="BP185" s="136">
        <v>0</v>
      </c>
      <c r="BQ185" s="136">
        <v>13</v>
      </c>
      <c r="BR185" s="136">
        <v>152772</v>
      </c>
      <c r="BS185" s="136">
        <v>2938</v>
      </c>
      <c r="BT185" s="136">
        <v>8136</v>
      </c>
      <c r="BU185" s="136">
        <v>146456</v>
      </c>
      <c r="BV185" s="136">
        <v>5633</v>
      </c>
      <c r="BW185" s="136">
        <v>14283</v>
      </c>
      <c r="BX185" s="136">
        <v>0</v>
      </c>
      <c r="BY185" s="136">
        <v>0</v>
      </c>
      <c r="BZ185" s="136">
        <v>0</v>
      </c>
      <c r="CA185" s="136">
        <v>62267</v>
      </c>
      <c r="CB185" s="136">
        <v>4790</v>
      </c>
      <c r="CC185" s="239">
        <v>10025</v>
      </c>
      <c r="CD185" s="155">
        <f t="shared" si="992"/>
        <v>4</v>
      </c>
      <c r="CE185" s="227">
        <f t="shared" si="993"/>
        <v>2018</v>
      </c>
      <c r="CF185" s="228">
        <f t="shared" si="994"/>
        <v>43191</v>
      </c>
      <c r="CG185" s="229">
        <f t="shared" si="995"/>
        <v>30</v>
      </c>
      <c r="CH185" s="155">
        <f t="shared" si="996"/>
        <v>1260</v>
      </c>
      <c r="CI185" s="155">
        <f t="shared" si="997"/>
        <v>26523</v>
      </c>
      <c r="CJ185" s="155">
        <f t="shared" si="998"/>
        <v>109620</v>
      </c>
      <c r="CK185" s="155">
        <f t="shared" si="999"/>
        <v>34895</v>
      </c>
      <c r="CL185" s="155">
        <f t="shared" si="1000"/>
        <v>15266</v>
      </c>
      <c r="CM185" s="155">
        <f t="shared" si="1001"/>
        <v>1361220</v>
      </c>
      <c r="CN185" s="155">
        <f t="shared" si="1002"/>
        <v>3644162</v>
      </c>
      <c r="CO185" s="155">
        <f t="shared" si="1003"/>
        <v>2049200</v>
      </c>
      <c r="CP185" s="155">
        <f t="shared" si="1004"/>
        <v>0</v>
      </c>
      <c r="CQ185" s="155">
        <f t="shared" si="1005"/>
        <v>1232</v>
      </c>
      <c r="CR185" s="155">
        <f t="shared" si="1006"/>
        <v>423072</v>
      </c>
      <c r="CS185" s="155">
        <f t="shared" si="1007"/>
        <v>371358</v>
      </c>
      <c r="CT185" s="155">
        <f t="shared" si="1008"/>
        <v>0</v>
      </c>
      <c r="CU185" s="155">
        <f t="shared" si="1009"/>
        <v>130325</v>
      </c>
      <c r="CV185" s="230"/>
      <c r="CW185" s="141"/>
    </row>
    <row r="186" spans="1:101" x14ac:dyDescent="0.2">
      <c r="A186" s="152" t="str">
        <f t="shared" si="991"/>
        <v>2018-19APRILRRU</v>
      </c>
      <c r="B186" s="114" t="s">
        <v>831</v>
      </c>
      <c r="C186" s="35" t="s">
        <v>832</v>
      </c>
      <c r="D186" s="153" t="str">
        <f>INDEX($CZ$106:$DA$116,MATCH($F186,Area_Code,0),2)</f>
        <v>Y56</v>
      </c>
      <c r="E186" s="153" t="str">
        <f>INDEX($CZ$100:$DB$104,MATCH($D186,Reg_Code,0),3)</f>
        <v>London</v>
      </c>
      <c r="F186" s="134" t="s">
        <v>686</v>
      </c>
      <c r="G186" s="134" t="s">
        <v>687</v>
      </c>
      <c r="H186" s="136">
        <v>148417</v>
      </c>
      <c r="I186" s="136">
        <v>120868</v>
      </c>
      <c r="J186" s="136">
        <v>738707</v>
      </c>
      <c r="K186" s="136">
        <v>6</v>
      </c>
      <c r="L186" s="136">
        <v>0</v>
      </c>
      <c r="M186" s="136">
        <v>39</v>
      </c>
      <c r="N186" s="136">
        <v>139</v>
      </c>
      <c r="O186" s="136">
        <v>93979</v>
      </c>
      <c r="P186" s="136">
        <v>8194</v>
      </c>
      <c r="Q186" s="136">
        <v>6110</v>
      </c>
      <c r="R186" s="136">
        <v>50048</v>
      </c>
      <c r="S186" s="136">
        <v>21550</v>
      </c>
      <c r="T186" s="136">
        <v>2634</v>
      </c>
      <c r="U186" s="136">
        <v>3367919</v>
      </c>
      <c r="V186" s="136">
        <v>411</v>
      </c>
      <c r="W186" s="136">
        <v>674</v>
      </c>
      <c r="X186" s="136">
        <v>4248098</v>
      </c>
      <c r="Y186" s="136">
        <v>695</v>
      </c>
      <c r="Z186" s="136">
        <v>1172</v>
      </c>
      <c r="AA186" s="136">
        <v>50780649</v>
      </c>
      <c r="AB186" s="136">
        <v>1015</v>
      </c>
      <c r="AC186" s="136">
        <v>1996</v>
      </c>
      <c r="AD186" s="136">
        <v>61572765</v>
      </c>
      <c r="AE186" s="136">
        <v>2857</v>
      </c>
      <c r="AF186" s="136">
        <v>6565</v>
      </c>
      <c r="AG186" s="136">
        <v>9481248</v>
      </c>
      <c r="AH186" s="136">
        <v>3600</v>
      </c>
      <c r="AI186" s="136">
        <v>7503</v>
      </c>
      <c r="AJ186" s="136">
        <v>3319</v>
      </c>
      <c r="AK186" s="136">
        <v>250</v>
      </c>
      <c r="AL186" s="136">
        <v>888</v>
      </c>
      <c r="AM186" s="136">
        <v>7852</v>
      </c>
      <c r="AN186" s="136">
        <v>222</v>
      </c>
      <c r="AO186" s="136">
        <v>1959</v>
      </c>
      <c r="AP186" s="136">
        <v>0</v>
      </c>
      <c r="AQ186" s="136">
        <v>60641</v>
      </c>
      <c r="AR186" s="136">
        <v>6518</v>
      </c>
      <c r="AS186" s="136">
        <v>23501</v>
      </c>
      <c r="AT186" s="136">
        <v>90660</v>
      </c>
      <c r="AU186" s="136">
        <v>21648</v>
      </c>
      <c r="AV186" s="136">
        <v>16985</v>
      </c>
      <c r="AW186" s="136">
        <v>16076</v>
      </c>
      <c r="AX186" s="136">
        <v>12834</v>
      </c>
      <c r="AY186" s="136">
        <v>73027</v>
      </c>
      <c r="AZ186" s="136">
        <v>57140</v>
      </c>
      <c r="BA186" s="136">
        <v>34293</v>
      </c>
      <c r="BB186" s="136">
        <v>24235</v>
      </c>
      <c r="BC186" s="136">
        <v>3675</v>
      </c>
      <c r="BD186" s="136">
        <v>2799</v>
      </c>
      <c r="BE186" s="136">
        <v>0</v>
      </c>
      <c r="BF186" s="136">
        <v>0</v>
      </c>
      <c r="BG186" s="136">
        <v>0</v>
      </c>
      <c r="BH186" s="136">
        <v>0</v>
      </c>
      <c r="BI186" s="136">
        <v>4114</v>
      </c>
      <c r="BJ186" s="136">
        <v>266594</v>
      </c>
      <c r="BK186" s="136">
        <v>65</v>
      </c>
      <c r="BL186" s="136">
        <v>135</v>
      </c>
      <c r="BM186" s="136">
        <v>1770</v>
      </c>
      <c r="BN186" s="136">
        <v>925</v>
      </c>
      <c r="BO186" s="136">
        <v>1431</v>
      </c>
      <c r="BP186" s="136">
        <v>40</v>
      </c>
      <c r="BQ186" s="136">
        <v>1364</v>
      </c>
      <c r="BR186" s="136">
        <v>4801771</v>
      </c>
      <c r="BS186" s="136">
        <v>5191</v>
      </c>
      <c r="BT186" s="136">
        <v>10398</v>
      </c>
      <c r="BU186" s="136">
        <v>8872950</v>
      </c>
      <c r="BV186" s="136">
        <v>6201</v>
      </c>
      <c r="BW186" s="136">
        <v>11720</v>
      </c>
      <c r="BX186" s="136">
        <v>220248</v>
      </c>
      <c r="BY186" s="136">
        <v>5506</v>
      </c>
      <c r="BZ186" s="136">
        <v>11434</v>
      </c>
      <c r="CA186" s="136">
        <v>10978370</v>
      </c>
      <c r="CB186" s="136">
        <v>8049</v>
      </c>
      <c r="CC186" s="239">
        <v>15264</v>
      </c>
      <c r="CD186" s="155">
        <f t="shared" si="992"/>
        <v>4</v>
      </c>
      <c r="CE186" s="227">
        <f t="shared" si="993"/>
        <v>2018</v>
      </c>
      <c r="CF186" s="228">
        <f t="shared" si="994"/>
        <v>43191</v>
      </c>
      <c r="CG186" s="229">
        <f t="shared" si="995"/>
        <v>30</v>
      </c>
      <c r="CH186" s="155">
        <f t="shared" si="996"/>
        <v>0</v>
      </c>
      <c r="CI186" s="155">
        <f t="shared" si="997"/>
        <v>4713852</v>
      </c>
      <c r="CJ186" s="155">
        <f t="shared" si="998"/>
        <v>16800652</v>
      </c>
      <c r="CK186" s="155">
        <f t="shared" si="999"/>
        <v>5522756</v>
      </c>
      <c r="CL186" s="155">
        <f t="shared" si="1000"/>
        <v>7160920</v>
      </c>
      <c r="CM186" s="155">
        <f t="shared" si="1001"/>
        <v>99895808</v>
      </c>
      <c r="CN186" s="155">
        <f t="shared" si="1002"/>
        <v>141475750</v>
      </c>
      <c r="CO186" s="155">
        <f t="shared" si="1003"/>
        <v>19762902</v>
      </c>
      <c r="CP186" s="155">
        <f t="shared" si="1004"/>
        <v>0</v>
      </c>
      <c r="CQ186" s="155">
        <f t="shared" si="1005"/>
        <v>555390</v>
      </c>
      <c r="CR186" s="155">
        <f t="shared" si="1006"/>
        <v>9618150</v>
      </c>
      <c r="CS186" s="155">
        <f t="shared" si="1007"/>
        <v>16771320</v>
      </c>
      <c r="CT186" s="155">
        <f t="shared" si="1008"/>
        <v>457360</v>
      </c>
      <c r="CU186" s="155">
        <f t="shared" si="1009"/>
        <v>20820096</v>
      </c>
      <c r="CV186" s="230"/>
      <c r="CW186" s="141"/>
    </row>
    <row r="187" spans="1:101" x14ac:dyDescent="0.2">
      <c r="A187" s="152" t="str">
        <f t="shared" si="991"/>
        <v>2018-19APRILRX6</v>
      </c>
      <c r="B187" s="114" t="s">
        <v>831</v>
      </c>
      <c r="C187" s="35" t="s">
        <v>832</v>
      </c>
      <c r="D187" s="153" t="str">
        <f>INDEX($CZ$106:$DA$116,MATCH($F187,Area_Code,0),2)</f>
        <v>Y54</v>
      </c>
      <c r="E187" s="153" t="str">
        <f>INDEX($CZ$100:$DB$104,MATCH($D187,Reg_Code,0),3)</f>
        <v>North</v>
      </c>
      <c r="F187" s="134" t="s">
        <v>689</v>
      </c>
      <c r="G187" s="134" t="s">
        <v>690</v>
      </c>
      <c r="H187" s="136">
        <v>40929</v>
      </c>
      <c r="I187" s="136">
        <v>26956</v>
      </c>
      <c r="J187" s="136">
        <v>61385</v>
      </c>
      <c r="K187" s="136">
        <v>2</v>
      </c>
      <c r="L187" s="136">
        <v>1</v>
      </c>
      <c r="M187" s="136">
        <v>8</v>
      </c>
      <c r="N187" s="136">
        <v>25</v>
      </c>
      <c r="O187" s="136">
        <v>32988</v>
      </c>
      <c r="P187" s="136">
        <v>2157</v>
      </c>
      <c r="Q187" s="136">
        <v>1304</v>
      </c>
      <c r="R187" s="136">
        <v>17435</v>
      </c>
      <c r="S187" s="136">
        <v>8550</v>
      </c>
      <c r="T187" s="136">
        <v>424</v>
      </c>
      <c r="U187" s="136">
        <v>760706</v>
      </c>
      <c r="V187" s="136">
        <v>353</v>
      </c>
      <c r="W187" s="136">
        <v>605</v>
      </c>
      <c r="X187" s="136">
        <v>641945</v>
      </c>
      <c r="Y187" s="136">
        <v>492</v>
      </c>
      <c r="Z187" s="136">
        <v>888</v>
      </c>
      <c r="AA187" s="136">
        <v>17934202</v>
      </c>
      <c r="AB187" s="136">
        <v>1029</v>
      </c>
      <c r="AC187" s="136">
        <v>2096</v>
      </c>
      <c r="AD187" s="136">
        <v>26588930</v>
      </c>
      <c r="AE187" s="136">
        <v>3110</v>
      </c>
      <c r="AF187" s="136">
        <v>7298</v>
      </c>
      <c r="AG187" s="136">
        <v>1265370</v>
      </c>
      <c r="AH187" s="136">
        <v>2984</v>
      </c>
      <c r="AI187" s="136">
        <v>6752</v>
      </c>
      <c r="AJ187" s="136">
        <v>1684</v>
      </c>
      <c r="AK187" s="136">
        <v>45</v>
      </c>
      <c r="AL187" s="136">
        <v>608</v>
      </c>
      <c r="AM187" s="136">
        <v>3601</v>
      </c>
      <c r="AN187" s="136">
        <v>69</v>
      </c>
      <c r="AO187" s="136">
        <v>962</v>
      </c>
      <c r="AP187" s="136">
        <v>0</v>
      </c>
      <c r="AQ187" s="136">
        <v>19225</v>
      </c>
      <c r="AR187" s="136">
        <v>4104</v>
      </c>
      <c r="AS187" s="136">
        <v>7975</v>
      </c>
      <c r="AT187" s="136">
        <v>31304</v>
      </c>
      <c r="AU187" s="136">
        <v>4229</v>
      </c>
      <c r="AV187" s="136">
        <v>3492</v>
      </c>
      <c r="AW187" s="136">
        <v>2594</v>
      </c>
      <c r="AX187" s="136">
        <v>2183</v>
      </c>
      <c r="AY187" s="136">
        <v>23636</v>
      </c>
      <c r="AZ187" s="136">
        <v>20129</v>
      </c>
      <c r="BA187" s="136">
        <v>14351</v>
      </c>
      <c r="BB187" s="136">
        <v>9085</v>
      </c>
      <c r="BC187" s="136">
        <v>736</v>
      </c>
      <c r="BD187" s="136">
        <v>446</v>
      </c>
      <c r="BE187" s="136">
        <v>73</v>
      </c>
      <c r="BF187" s="136">
        <v>28992</v>
      </c>
      <c r="BG187" s="136">
        <v>397</v>
      </c>
      <c r="BH187" s="136">
        <v>557</v>
      </c>
      <c r="BI187" s="136">
        <v>828</v>
      </c>
      <c r="BJ187" s="136">
        <v>25006</v>
      </c>
      <c r="BK187" s="136">
        <v>30</v>
      </c>
      <c r="BL187" s="136">
        <v>59</v>
      </c>
      <c r="BM187" s="136">
        <v>1551</v>
      </c>
      <c r="BN187" s="136">
        <v>758</v>
      </c>
      <c r="BO187" s="136">
        <v>263</v>
      </c>
      <c r="BP187" s="136">
        <v>0</v>
      </c>
      <c r="BQ187" s="136">
        <v>57</v>
      </c>
      <c r="BR187" s="136">
        <v>3061260</v>
      </c>
      <c r="BS187" s="136">
        <v>4039</v>
      </c>
      <c r="BT187" s="136">
        <v>9404</v>
      </c>
      <c r="BU187" s="136">
        <v>1372955</v>
      </c>
      <c r="BV187" s="136">
        <v>5220</v>
      </c>
      <c r="BW187" s="136">
        <v>12654</v>
      </c>
      <c r="BX187" s="136">
        <v>0</v>
      </c>
      <c r="BY187" s="136">
        <v>0</v>
      </c>
      <c r="BZ187" s="136">
        <v>0</v>
      </c>
      <c r="CA187" s="136">
        <v>402515</v>
      </c>
      <c r="CB187" s="136">
        <v>7062</v>
      </c>
      <c r="CC187" s="239">
        <v>13480</v>
      </c>
      <c r="CD187" s="155">
        <f t="shared" si="992"/>
        <v>4</v>
      </c>
      <c r="CE187" s="227">
        <f t="shared" si="993"/>
        <v>2018</v>
      </c>
      <c r="CF187" s="228">
        <f t="shared" si="994"/>
        <v>43191</v>
      </c>
      <c r="CG187" s="229">
        <f t="shared" si="995"/>
        <v>30</v>
      </c>
      <c r="CH187" s="155">
        <f t="shared" si="996"/>
        <v>26956</v>
      </c>
      <c r="CI187" s="155">
        <f t="shared" si="997"/>
        <v>215648</v>
      </c>
      <c r="CJ187" s="155">
        <f t="shared" si="998"/>
        <v>673900</v>
      </c>
      <c r="CK187" s="155">
        <f t="shared" si="999"/>
        <v>1304985</v>
      </c>
      <c r="CL187" s="155">
        <f t="shared" si="1000"/>
        <v>1157952</v>
      </c>
      <c r="CM187" s="155">
        <f t="shared" si="1001"/>
        <v>36543760</v>
      </c>
      <c r="CN187" s="155">
        <f t="shared" si="1002"/>
        <v>62397900</v>
      </c>
      <c r="CO187" s="155">
        <f t="shared" si="1003"/>
        <v>2862848</v>
      </c>
      <c r="CP187" s="155">
        <f t="shared" si="1004"/>
        <v>40661</v>
      </c>
      <c r="CQ187" s="155">
        <f t="shared" si="1005"/>
        <v>48852</v>
      </c>
      <c r="CR187" s="155">
        <f t="shared" si="1006"/>
        <v>7128232</v>
      </c>
      <c r="CS187" s="155">
        <f t="shared" si="1007"/>
        <v>3328002</v>
      </c>
      <c r="CT187" s="155">
        <f t="shared" si="1008"/>
        <v>0</v>
      </c>
      <c r="CU187" s="155">
        <f t="shared" si="1009"/>
        <v>768360</v>
      </c>
      <c r="CV187" s="230"/>
      <c r="CW187" s="141"/>
    </row>
    <row r="188" spans="1:101" x14ac:dyDescent="0.2">
      <c r="A188" s="152" t="str">
        <f t="shared" si="991"/>
        <v>2018-19APRILRX7</v>
      </c>
      <c r="B188" s="114" t="s">
        <v>831</v>
      </c>
      <c r="C188" s="35" t="s">
        <v>832</v>
      </c>
      <c r="D188" s="153" t="str">
        <f>INDEX($CZ$106:$DA$116,MATCH($F188,Area_Code,0),2)</f>
        <v>Y54</v>
      </c>
      <c r="E188" s="153" t="str">
        <f>INDEX($CZ$100:$DB$104,MATCH($D188,Reg_Code,0),3)</f>
        <v>North</v>
      </c>
      <c r="F188" s="134" t="s">
        <v>691</v>
      </c>
      <c r="G188" s="134" t="s">
        <v>692</v>
      </c>
      <c r="H188" s="136">
        <v>127184</v>
      </c>
      <c r="I188" s="136">
        <v>97763</v>
      </c>
      <c r="J188" s="136">
        <v>1015065</v>
      </c>
      <c r="K188" s="136">
        <v>10</v>
      </c>
      <c r="L188" s="136">
        <v>1</v>
      </c>
      <c r="M188" s="136">
        <v>70</v>
      </c>
      <c r="N188" s="136">
        <v>133</v>
      </c>
      <c r="O188" s="136">
        <v>88846</v>
      </c>
      <c r="P188" s="136">
        <v>9160</v>
      </c>
      <c r="Q188" s="136">
        <v>6926</v>
      </c>
      <c r="R188" s="136">
        <v>45543</v>
      </c>
      <c r="S188" s="136">
        <v>21082</v>
      </c>
      <c r="T188" s="136">
        <v>3992</v>
      </c>
      <c r="U188" s="136">
        <v>4314485</v>
      </c>
      <c r="V188" s="136">
        <v>471</v>
      </c>
      <c r="W188" s="136">
        <v>804</v>
      </c>
      <c r="X188" s="136">
        <v>5206038</v>
      </c>
      <c r="Y188" s="136">
        <v>752</v>
      </c>
      <c r="Z188" s="136">
        <v>1277</v>
      </c>
      <c r="AA188" s="136">
        <v>64587818</v>
      </c>
      <c r="AB188" s="136">
        <v>1418</v>
      </c>
      <c r="AC188" s="136">
        <v>3119</v>
      </c>
      <c r="AD188" s="136">
        <v>75006472</v>
      </c>
      <c r="AE188" s="136">
        <v>3558</v>
      </c>
      <c r="AF188" s="136">
        <v>8510</v>
      </c>
      <c r="AG188" s="136">
        <v>21207096</v>
      </c>
      <c r="AH188" s="136">
        <v>5312</v>
      </c>
      <c r="AI188" s="136">
        <v>10597</v>
      </c>
      <c r="AJ188" s="136">
        <v>4285</v>
      </c>
      <c r="AK188" s="136">
        <v>389</v>
      </c>
      <c r="AL188" s="136">
        <v>2257</v>
      </c>
      <c r="AM188" s="136">
        <v>5177</v>
      </c>
      <c r="AN188" s="136">
        <v>298</v>
      </c>
      <c r="AO188" s="136">
        <v>1341</v>
      </c>
      <c r="AP188" s="136">
        <v>73</v>
      </c>
      <c r="AQ188" s="136">
        <v>57529</v>
      </c>
      <c r="AR188" s="136">
        <v>6195</v>
      </c>
      <c r="AS188" s="136">
        <v>20837</v>
      </c>
      <c r="AT188" s="136">
        <v>84561</v>
      </c>
      <c r="AU188" s="136">
        <v>18071</v>
      </c>
      <c r="AV188" s="136">
        <v>15342</v>
      </c>
      <c r="AW188" s="136">
        <v>13507</v>
      </c>
      <c r="AX188" s="136">
        <v>11645</v>
      </c>
      <c r="AY188" s="136">
        <v>58042</v>
      </c>
      <c r="AZ188" s="136">
        <v>49152</v>
      </c>
      <c r="BA188" s="136">
        <v>29385</v>
      </c>
      <c r="BB188" s="136">
        <v>23017</v>
      </c>
      <c r="BC188" s="136">
        <v>5147</v>
      </c>
      <c r="BD188" s="136">
        <v>4291</v>
      </c>
      <c r="BE188" s="136">
        <v>0</v>
      </c>
      <c r="BF188" s="136">
        <v>0</v>
      </c>
      <c r="BG188" s="136">
        <v>0</v>
      </c>
      <c r="BH188" s="136">
        <v>0</v>
      </c>
      <c r="BI188" s="136">
        <v>3673</v>
      </c>
      <c r="BJ188" s="136">
        <v>197982</v>
      </c>
      <c r="BK188" s="136">
        <v>54</v>
      </c>
      <c r="BL188" s="136">
        <v>106</v>
      </c>
      <c r="BM188" s="136">
        <v>188</v>
      </c>
      <c r="BN188" s="136">
        <v>1646</v>
      </c>
      <c r="BO188" s="136">
        <v>1084</v>
      </c>
      <c r="BP188" s="136">
        <v>105</v>
      </c>
      <c r="BQ188" s="136">
        <v>917</v>
      </c>
      <c r="BR188" s="136">
        <v>8126489</v>
      </c>
      <c r="BS188" s="136">
        <v>4937</v>
      </c>
      <c r="BT188" s="136">
        <v>9968</v>
      </c>
      <c r="BU188" s="136">
        <v>5893859</v>
      </c>
      <c r="BV188" s="136">
        <v>5437</v>
      </c>
      <c r="BW188" s="136">
        <v>11410</v>
      </c>
      <c r="BX188" s="136">
        <v>662237</v>
      </c>
      <c r="BY188" s="136">
        <v>6307</v>
      </c>
      <c r="BZ188" s="136">
        <v>13538</v>
      </c>
      <c r="CA188" s="136">
        <v>6348460</v>
      </c>
      <c r="CB188" s="136">
        <v>6923</v>
      </c>
      <c r="CC188" s="239">
        <v>15933</v>
      </c>
      <c r="CD188" s="155">
        <f t="shared" si="992"/>
        <v>4</v>
      </c>
      <c r="CE188" s="227">
        <f t="shared" si="993"/>
        <v>2018</v>
      </c>
      <c r="CF188" s="228">
        <f t="shared" si="994"/>
        <v>43191</v>
      </c>
      <c r="CG188" s="229">
        <f t="shared" si="995"/>
        <v>30</v>
      </c>
      <c r="CH188" s="155">
        <f t="shared" si="996"/>
        <v>97763</v>
      </c>
      <c r="CI188" s="155">
        <f t="shared" si="997"/>
        <v>6843410</v>
      </c>
      <c r="CJ188" s="155">
        <f t="shared" si="998"/>
        <v>13002479</v>
      </c>
      <c r="CK188" s="155">
        <f t="shared" ref="CK188:CK206" si="1010">P188*W188</f>
        <v>7364640</v>
      </c>
      <c r="CL188" s="155">
        <f t="shared" si="1000"/>
        <v>8844502</v>
      </c>
      <c r="CM188" s="155">
        <f t="shared" ref="CM188:CM206" si="1011">R188*AC188</f>
        <v>142048617</v>
      </c>
      <c r="CN188" s="155">
        <f t="shared" ref="CN188:CN206" si="1012">S188*AF188</f>
        <v>179407820</v>
      </c>
      <c r="CO188" s="155">
        <f t="shared" ref="CO188:CO206" si="1013">T188*AI188</f>
        <v>42303224</v>
      </c>
      <c r="CP188" s="155">
        <f t="shared" si="1004"/>
        <v>0</v>
      </c>
      <c r="CQ188" s="155">
        <f t="shared" si="1005"/>
        <v>389338</v>
      </c>
      <c r="CR188" s="155">
        <f t="shared" si="1006"/>
        <v>16407328</v>
      </c>
      <c r="CS188" s="155">
        <f t="shared" si="1007"/>
        <v>12368440</v>
      </c>
      <c r="CT188" s="155">
        <f t="shared" si="1008"/>
        <v>1421490</v>
      </c>
      <c r="CU188" s="155">
        <f t="shared" si="1009"/>
        <v>14610561</v>
      </c>
      <c r="CV188" s="230"/>
      <c r="CW188" s="141"/>
    </row>
    <row r="189" spans="1:101" x14ac:dyDescent="0.2">
      <c r="A189" s="152" t="str">
        <f t="shared" si="991"/>
        <v>2018-19APRILRX8</v>
      </c>
      <c r="B189" s="114" t="s">
        <v>831</v>
      </c>
      <c r="C189" s="35" t="s">
        <v>832</v>
      </c>
      <c r="D189" s="153" t="str">
        <f>INDEX($CZ$106:$DA$116,MATCH($F189,Area_Code,0),2)</f>
        <v>Y54</v>
      </c>
      <c r="E189" s="153" t="str">
        <f>INDEX($CZ$100:$DB$104,MATCH($D189,Reg_Code,0),3)</f>
        <v>North</v>
      </c>
      <c r="F189" s="134" t="s">
        <v>693</v>
      </c>
      <c r="G189" s="134" t="s">
        <v>694</v>
      </c>
      <c r="H189" s="136">
        <v>77979</v>
      </c>
      <c r="I189" s="136">
        <v>57494</v>
      </c>
      <c r="J189" s="136">
        <v>153727</v>
      </c>
      <c r="K189" s="136">
        <v>3</v>
      </c>
      <c r="L189" s="136">
        <v>1</v>
      </c>
      <c r="M189" s="136">
        <v>9</v>
      </c>
      <c r="N189" s="136">
        <v>54</v>
      </c>
      <c r="O189" s="136">
        <v>63247</v>
      </c>
      <c r="P189" s="136">
        <v>6758</v>
      </c>
      <c r="Q189" s="136">
        <v>4828</v>
      </c>
      <c r="R189" s="136">
        <v>34747</v>
      </c>
      <c r="S189" s="136">
        <v>13109</v>
      </c>
      <c r="T189" s="136">
        <v>852</v>
      </c>
      <c r="U189" s="136">
        <v>3260718</v>
      </c>
      <c r="V189" s="136">
        <v>482</v>
      </c>
      <c r="W189" s="136">
        <v>824</v>
      </c>
      <c r="X189" s="136">
        <v>3332138</v>
      </c>
      <c r="Y189" s="136">
        <v>690</v>
      </c>
      <c r="Z189" s="136">
        <v>1223</v>
      </c>
      <c r="AA189" s="136">
        <v>45125459</v>
      </c>
      <c r="AB189" s="136">
        <v>1299</v>
      </c>
      <c r="AC189" s="136">
        <v>2753</v>
      </c>
      <c r="AD189" s="136">
        <v>42474164</v>
      </c>
      <c r="AE189" s="136">
        <v>3240</v>
      </c>
      <c r="AF189" s="136">
        <v>7516</v>
      </c>
      <c r="AG189" s="136">
        <v>3417715</v>
      </c>
      <c r="AH189" s="136">
        <v>4011</v>
      </c>
      <c r="AI189" s="136">
        <v>9893</v>
      </c>
      <c r="AJ189" s="136">
        <v>4101</v>
      </c>
      <c r="AK189" s="136">
        <v>549</v>
      </c>
      <c r="AL189" s="136">
        <v>803</v>
      </c>
      <c r="AM189" s="136">
        <v>2825</v>
      </c>
      <c r="AN189" s="136">
        <v>380</v>
      </c>
      <c r="AO189" s="136">
        <v>2369</v>
      </c>
      <c r="AP189" s="136">
        <v>2294</v>
      </c>
      <c r="AQ189" s="136">
        <v>38122</v>
      </c>
      <c r="AR189" s="136">
        <v>6485</v>
      </c>
      <c r="AS189" s="136">
        <v>14539</v>
      </c>
      <c r="AT189" s="136">
        <v>59146</v>
      </c>
      <c r="AU189" s="136">
        <v>15135</v>
      </c>
      <c r="AV189" s="136">
        <v>11681</v>
      </c>
      <c r="AW189" s="136">
        <v>10707</v>
      </c>
      <c r="AX189" s="136">
        <v>8376</v>
      </c>
      <c r="AY189" s="136">
        <v>53689</v>
      </c>
      <c r="AZ189" s="136">
        <v>41989</v>
      </c>
      <c r="BA189" s="136">
        <v>23379</v>
      </c>
      <c r="BB189" s="136">
        <v>14953</v>
      </c>
      <c r="BC189" s="136">
        <v>1587</v>
      </c>
      <c r="BD189" s="136">
        <v>966</v>
      </c>
      <c r="BE189" s="136">
        <v>0</v>
      </c>
      <c r="BF189" s="136">
        <v>0</v>
      </c>
      <c r="BG189" s="136">
        <v>0</v>
      </c>
      <c r="BH189" s="136">
        <v>0</v>
      </c>
      <c r="BI189" s="136">
        <v>3501</v>
      </c>
      <c r="BJ189" s="136">
        <v>99577</v>
      </c>
      <c r="BK189" s="136">
        <v>28</v>
      </c>
      <c r="BL189" s="136">
        <v>50</v>
      </c>
      <c r="BM189" s="136">
        <v>81</v>
      </c>
      <c r="BN189" s="136">
        <v>439</v>
      </c>
      <c r="BO189" s="136">
        <v>246</v>
      </c>
      <c r="BP189" s="136">
        <v>68</v>
      </c>
      <c r="BQ189" s="136">
        <v>2846</v>
      </c>
      <c r="BR189" s="136">
        <v>2023359</v>
      </c>
      <c r="BS189" s="136">
        <v>4609</v>
      </c>
      <c r="BT189" s="136">
        <v>10646</v>
      </c>
      <c r="BU189" s="136">
        <v>1072321</v>
      </c>
      <c r="BV189" s="136">
        <v>4359</v>
      </c>
      <c r="BW189" s="136">
        <v>10317</v>
      </c>
      <c r="BX189" s="136">
        <v>461648</v>
      </c>
      <c r="BY189" s="136">
        <v>6789</v>
      </c>
      <c r="BZ189" s="136">
        <v>13622</v>
      </c>
      <c r="CA189" s="136">
        <v>24449189</v>
      </c>
      <c r="CB189" s="136">
        <v>8591</v>
      </c>
      <c r="CC189" s="239">
        <v>18877</v>
      </c>
      <c r="CD189" s="155">
        <f t="shared" si="992"/>
        <v>4</v>
      </c>
      <c r="CE189" s="227">
        <f t="shared" si="993"/>
        <v>2018</v>
      </c>
      <c r="CF189" s="228">
        <f t="shared" si="994"/>
        <v>43191</v>
      </c>
      <c r="CG189" s="229">
        <f t="shared" si="995"/>
        <v>30</v>
      </c>
      <c r="CH189" s="155">
        <f t="shared" si="996"/>
        <v>57494</v>
      </c>
      <c r="CI189" s="155">
        <f t="shared" si="997"/>
        <v>517446</v>
      </c>
      <c r="CJ189" s="155">
        <f t="shared" si="998"/>
        <v>3104676</v>
      </c>
      <c r="CK189" s="155">
        <f t="shared" si="1010"/>
        <v>5568592</v>
      </c>
      <c r="CL189" s="155">
        <f t="shared" si="1000"/>
        <v>5904644</v>
      </c>
      <c r="CM189" s="155">
        <f t="shared" si="1011"/>
        <v>95658491</v>
      </c>
      <c r="CN189" s="155">
        <f t="shared" si="1012"/>
        <v>98527244</v>
      </c>
      <c r="CO189" s="155">
        <f t="shared" si="1013"/>
        <v>8428836</v>
      </c>
      <c r="CP189" s="155">
        <f t="shared" si="1004"/>
        <v>0</v>
      </c>
      <c r="CQ189" s="155">
        <f t="shared" si="1005"/>
        <v>175050</v>
      </c>
      <c r="CR189" s="155">
        <f t="shared" si="1006"/>
        <v>4673594</v>
      </c>
      <c r="CS189" s="155">
        <f t="shared" si="1007"/>
        <v>2537982</v>
      </c>
      <c r="CT189" s="155">
        <f t="shared" si="1008"/>
        <v>926296</v>
      </c>
      <c r="CU189" s="155">
        <f t="shared" si="1009"/>
        <v>53723942</v>
      </c>
      <c r="CV189" s="230"/>
      <c r="CW189" s="141"/>
    </row>
    <row r="190" spans="1:101" x14ac:dyDescent="0.2">
      <c r="A190" s="152" t="str">
        <f t="shared" si="991"/>
        <v>2018-19APRILRX9</v>
      </c>
      <c r="B190" s="114" t="s">
        <v>831</v>
      </c>
      <c r="C190" s="35" t="s">
        <v>832</v>
      </c>
      <c r="D190" s="153" t="str">
        <f>INDEX($CZ$106:$DA$116,MATCH($F190,Area_Code,0),2)</f>
        <v>Y55</v>
      </c>
      <c r="E190" s="153" t="str">
        <f>INDEX($CZ$100:$DB$104,MATCH($D190,Reg_Code,0),3)</f>
        <v>Midlands and East</v>
      </c>
      <c r="F190" s="134" t="s">
        <v>696</v>
      </c>
      <c r="G190" s="134" t="s">
        <v>697</v>
      </c>
      <c r="H190" s="136">
        <v>78384</v>
      </c>
      <c r="I190" s="136">
        <v>63289</v>
      </c>
      <c r="J190" s="136">
        <v>197001</v>
      </c>
      <c r="K190" s="136">
        <v>3</v>
      </c>
      <c r="L190" s="136">
        <v>2</v>
      </c>
      <c r="M190" s="136">
        <v>4</v>
      </c>
      <c r="N190" s="136">
        <v>49</v>
      </c>
      <c r="O190" s="136">
        <v>56209</v>
      </c>
      <c r="P190" s="136">
        <v>5654</v>
      </c>
      <c r="Q190" s="136">
        <v>3791</v>
      </c>
      <c r="R190" s="136">
        <v>32418</v>
      </c>
      <c r="S190" s="136">
        <v>11590</v>
      </c>
      <c r="T190" s="136">
        <v>215</v>
      </c>
      <c r="U190" s="136">
        <v>2917933</v>
      </c>
      <c r="V190" s="136">
        <v>516</v>
      </c>
      <c r="W190" s="136">
        <v>939</v>
      </c>
      <c r="X190" s="136">
        <v>4095887</v>
      </c>
      <c r="Y190" s="136">
        <v>1080</v>
      </c>
      <c r="Z190" s="136">
        <v>2382</v>
      </c>
      <c r="AA190" s="136">
        <v>62160345</v>
      </c>
      <c r="AB190" s="136">
        <v>1917</v>
      </c>
      <c r="AC190" s="136">
        <v>4086</v>
      </c>
      <c r="AD190" s="136">
        <v>46843012</v>
      </c>
      <c r="AE190" s="136">
        <v>4042</v>
      </c>
      <c r="AF190" s="136">
        <v>9678</v>
      </c>
      <c r="AG190" s="136">
        <v>678498</v>
      </c>
      <c r="AH190" s="136">
        <v>3156</v>
      </c>
      <c r="AI190" s="136">
        <v>7310</v>
      </c>
      <c r="AJ190" s="136">
        <v>3575</v>
      </c>
      <c r="AK190" s="136">
        <v>1102</v>
      </c>
      <c r="AL190" s="136">
        <v>1187</v>
      </c>
      <c r="AM190" s="136">
        <v>3</v>
      </c>
      <c r="AN190" s="136">
        <v>537</v>
      </c>
      <c r="AO190" s="136">
        <v>749</v>
      </c>
      <c r="AP190" s="136">
        <v>4</v>
      </c>
      <c r="AQ190" s="136">
        <v>34957</v>
      </c>
      <c r="AR190" s="136">
        <v>2623</v>
      </c>
      <c r="AS190" s="136">
        <v>15054</v>
      </c>
      <c r="AT190" s="136">
        <v>52634</v>
      </c>
      <c r="AU190" s="136">
        <v>10267</v>
      </c>
      <c r="AV190" s="136">
        <v>8074</v>
      </c>
      <c r="AW190" s="136">
        <v>7121</v>
      </c>
      <c r="AX190" s="136">
        <v>5638</v>
      </c>
      <c r="AY190" s="136">
        <v>42199</v>
      </c>
      <c r="AZ190" s="136">
        <v>35612</v>
      </c>
      <c r="BA190" s="136">
        <v>15548</v>
      </c>
      <c r="BB190" s="136">
        <v>12277</v>
      </c>
      <c r="BC190" s="136">
        <v>272</v>
      </c>
      <c r="BD190" s="136">
        <v>221</v>
      </c>
      <c r="BE190" s="136">
        <v>301</v>
      </c>
      <c r="BF190" s="136">
        <v>92783</v>
      </c>
      <c r="BG190" s="136">
        <v>308</v>
      </c>
      <c r="BH190" s="136">
        <v>527</v>
      </c>
      <c r="BI190" s="136">
        <v>2852</v>
      </c>
      <c r="BJ190" s="136">
        <v>124003</v>
      </c>
      <c r="BK190" s="136">
        <v>43</v>
      </c>
      <c r="BL190" s="136">
        <v>73</v>
      </c>
      <c r="BM190" s="136">
        <v>0</v>
      </c>
      <c r="BN190" s="136">
        <v>511</v>
      </c>
      <c r="BO190" s="136">
        <v>479</v>
      </c>
      <c r="BP190" s="136">
        <v>1</v>
      </c>
      <c r="BQ190" s="136">
        <v>1766</v>
      </c>
      <c r="BR190" s="136">
        <v>2242070</v>
      </c>
      <c r="BS190" s="136">
        <v>4388</v>
      </c>
      <c r="BT190" s="136">
        <v>8215</v>
      </c>
      <c r="BU190" s="136">
        <v>2036157</v>
      </c>
      <c r="BV190" s="136">
        <v>4251</v>
      </c>
      <c r="BW190" s="136">
        <v>8830</v>
      </c>
      <c r="BX190" s="136">
        <v>3309</v>
      </c>
      <c r="BY190" s="136">
        <v>3309</v>
      </c>
      <c r="BZ190" s="136">
        <v>3309</v>
      </c>
      <c r="CA190" s="136">
        <v>12038204</v>
      </c>
      <c r="CB190" s="136">
        <v>6817</v>
      </c>
      <c r="CC190" s="239">
        <v>14708</v>
      </c>
      <c r="CD190" s="155">
        <f t="shared" si="992"/>
        <v>4</v>
      </c>
      <c r="CE190" s="227">
        <f t="shared" si="993"/>
        <v>2018</v>
      </c>
      <c r="CF190" s="228">
        <f t="shared" si="994"/>
        <v>43191</v>
      </c>
      <c r="CG190" s="229">
        <f t="shared" si="995"/>
        <v>30</v>
      </c>
      <c r="CH190" s="155">
        <f t="shared" si="996"/>
        <v>126578</v>
      </c>
      <c r="CI190" s="155">
        <f t="shared" si="997"/>
        <v>253156</v>
      </c>
      <c r="CJ190" s="155">
        <f t="shared" si="998"/>
        <v>3101161</v>
      </c>
      <c r="CK190" s="155">
        <f t="shared" si="1010"/>
        <v>5309106</v>
      </c>
      <c r="CL190" s="155">
        <f t="shared" si="1000"/>
        <v>9030162</v>
      </c>
      <c r="CM190" s="155">
        <f t="shared" si="1011"/>
        <v>132459948</v>
      </c>
      <c r="CN190" s="155">
        <f t="shared" si="1012"/>
        <v>112168020</v>
      </c>
      <c r="CO190" s="155">
        <f t="shared" si="1013"/>
        <v>1571650</v>
      </c>
      <c r="CP190" s="155">
        <f t="shared" si="1004"/>
        <v>158627</v>
      </c>
      <c r="CQ190" s="155">
        <f t="shared" si="1005"/>
        <v>208196</v>
      </c>
      <c r="CR190" s="155">
        <f t="shared" si="1006"/>
        <v>4197865</v>
      </c>
      <c r="CS190" s="155">
        <f t="shared" si="1007"/>
        <v>4229570</v>
      </c>
      <c r="CT190" s="155">
        <f t="shared" si="1008"/>
        <v>3309</v>
      </c>
      <c r="CU190" s="155">
        <f t="shared" si="1009"/>
        <v>25974328</v>
      </c>
      <c r="CV190" s="230"/>
      <c r="CW190" s="141"/>
    </row>
    <row r="191" spans="1:101" x14ac:dyDescent="0.2">
      <c r="A191" s="152" t="str">
        <f t="shared" si="991"/>
        <v>2018-19APRILRYA</v>
      </c>
      <c r="B191" s="114" t="s">
        <v>831</v>
      </c>
      <c r="C191" s="35" t="s">
        <v>832</v>
      </c>
      <c r="D191" s="153" t="str">
        <f>INDEX($CZ$106:$DA$116,MATCH($F191,Area_Code,0),2)</f>
        <v>Y55</v>
      </c>
      <c r="E191" s="153" t="str">
        <f>INDEX($CZ$100:$DB$104,MATCH($D191,Reg_Code,0),3)</f>
        <v>Midlands and East</v>
      </c>
      <c r="F191" s="134" t="s">
        <v>698</v>
      </c>
      <c r="G191" s="134" t="s">
        <v>699</v>
      </c>
      <c r="H191" s="136">
        <v>99555</v>
      </c>
      <c r="I191" s="136">
        <v>71501</v>
      </c>
      <c r="J191" s="136">
        <v>146905</v>
      </c>
      <c r="K191" s="136">
        <v>2</v>
      </c>
      <c r="L191" s="136">
        <v>1</v>
      </c>
      <c r="M191" s="136">
        <v>4</v>
      </c>
      <c r="N191" s="136">
        <v>31</v>
      </c>
      <c r="O191" s="136">
        <v>82929</v>
      </c>
      <c r="P191" s="136">
        <v>4731</v>
      </c>
      <c r="Q191" s="136">
        <v>2887</v>
      </c>
      <c r="R191" s="136">
        <v>36703</v>
      </c>
      <c r="S191" s="136">
        <v>33296</v>
      </c>
      <c r="T191" s="136">
        <v>1898</v>
      </c>
      <c r="U191" s="136">
        <v>1938144</v>
      </c>
      <c r="V191" s="136">
        <v>410</v>
      </c>
      <c r="W191" s="136">
        <v>724</v>
      </c>
      <c r="X191" s="136">
        <v>1367313</v>
      </c>
      <c r="Y191" s="136">
        <v>474</v>
      </c>
      <c r="Z191" s="136">
        <v>843</v>
      </c>
      <c r="AA191" s="136">
        <v>25061663</v>
      </c>
      <c r="AB191" s="136">
        <v>683</v>
      </c>
      <c r="AC191" s="136">
        <v>1224</v>
      </c>
      <c r="AD191" s="136">
        <v>51193912</v>
      </c>
      <c r="AE191" s="136">
        <v>1538</v>
      </c>
      <c r="AF191" s="136">
        <v>3317</v>
      </c>
      <c r="AG191" s="136">
        <v>4493606</v>
      </c>
      <c r="AH191" s="136">
        <v>2368</v>
      </c>
      <c r="AI191" s="136">
        <v>5560</v>
      </c>
      <c r="AJ191" s="136">
        <v>2646</v>
      </c>
      <c r="AK191" s="136">
        <v>1</v>
      </c>
      <c r="AL191" s="136">
        <v>3</v>
      </c>
      <c r="AM191" s="136">
        <v>0</v>
      </c>
      <c r="AN191" s="136">
        <v>196</v>
      </c>
      <c r="AO191" s="136">
        <v>2446</v>
      </c>
      <c r="AP191" s="136">
        <v>1826</v>
      </c>
      <c r="AQ191" s="136">
        <v>46807</v>
      </c>
      <c r="AR191" s="136">
        <v>3111</v>
      </c>
      <c r="AS191" s="136">
        <v>30365</v>
      </c>
      <c r="AT191" s="136">
        <v>80283</v>
      </c>
      <c r="AU191" s="136">
        <v>8817</v>
      </c>
      <c r="AV191" s="136">
        <v>6657</v>
      </c>
      <c r="AW191" s="136">
        <v>5347</v>
      </c>
      <c r="AX191" s="136">
        <v>4077</v>
      </c>
      <c r="AY191" s="136">
        <v>45713</v>
      </c>
      <c r="AZ191" s="136">
        <v>38707</v>
      </c>
      <c r="BA191" s="136">
        <v>52566</v>
      </c>
      <c r="BB191" s="136">
        <v>34818</v>
      </c>
      <c r="BC191" s="136">
        <v>4065</v>
      </c>
      <c r="BD191" s="136">
        <v>2006</v>
      </c>
      <c r="BE191" s="136">
        <v>202</v>
      </c>
      <c r="BF191" s="136">
        <v>60579</v>
      </c>
      <c r="BG191" s="136">
        <v>300</v>
      </c>
      <c r="BH191" s="136">
        <v>539</v>
      </c>
      <c r="BI191" s="136">
        <v>3330</v>
      </c>
      <c r="BJ191" s="136">
        <v>160036</v>
      </c>
      <c r="BK191" s="136">
        <v>48</v>
      </c>
      <c r="BL191" s="136">
        <v>55</v>
      </c>
      <c r="BM191" s="136">
        <v>287</v>
      </c>
      <c r="BN191" s="136">
        <v>4</v>
      </c>
      <c r="BO191" s="136">
        <v>1780</v>
      </c>
      <c r="BP191" s="136">
        <v>0</v>
      </c>
      <c r="BQ191" s="136">
        <v>1584</v>
      </c>
      <c r="BR191" s="136">
        <v>9041</v>
      </c>
      <c r="BS191" s="136">
        <v>2260</v>
      </c>
      <c r="BT191" s="136">
        <v>2871</v>
      </c>
      <c r="BU191" s="136">
        <v>6687152</v>
      </c>
      <c r="BV191" s="136">
        <v>3757</v>
      </c>
      <c r="BW191" s="136">
        <v>7795</v>
      </c>
      <c r="BX191" s="136">
        <v>0</v>
      </c>
      <c r="BY191" s="136">
        <v>0</v>
      </c>
      <c r="BZ191" s="136">
        <v>0</v>
      </c>
      <c r="CA191" s="136">
        <v>7364777</v>
      </c>
      <c r="CB191" s="136">
        <v>4649</v>
      </c>
      <c r="CC191" s="239">
        <v>10036</v>
      </c>
      <c r="CD191" s="155">
        <f t="shared" si="992"/>
        <v>4</v>
      </c>
      <c r="CE191" s="227">
        <f t="shared" si="993"/>
        <v>2018</v>
      </c>
      <c r="CF191" s="228">
        <f t="shared" si="994"/>
        <v>43191</v>
      </c>
      <c r="CG191" s="229">
        <f t="shared" si="995"/>
        <v>30</v>
      </c>
      <c r="CH191" s="155">
        <f t="shared" si="996"/>
        <v>71501</v>
      </c>
      <c r="CI191" s="155">
        <f t="shared" si="997"/>
        <v>286004</v>
      </c>
      <c r="CJ191" s="155">
        <f t="shared" si="998"/>
        <v>2216531</v>
      </c>
      <c r="CK191" s="155">
        <f t="shared" si="1010"/>
        <v>3425244</v>
      </c>
      <c r="CL191" s="155">
        <f t="shared" si="1000"/>
        <v>2433741</v>
      </c>
      <c r="CM191" s="155">
        <f t="shared" si="1011"/>
        <v>44924472</v>
      </c>
      <c r="CN191" s="155">
        <f t="shared" si="1012"/>
        <v>110442832</v>
      </c>
      <c r="CO191" s="155">
        <f t="shared" si="1013"/>
        <v>10552880</v>
      </c>
      <c r="CP191" s="155">
        <f t="shared" si="1004"/>
        <v>108878</v>
      </c>
      <c r="CQ191" s="155">
        <f t="shared" si="1005"/>
        <v>183150</v>
      </c>
      <c r="CR191" s="155">
        <f t="shared" si="1006"/>
        <v>11484</v>
      </c>
      <c r="CS191" s="155">
        <f t="shared" si="1007"/>
        <v>13875100</v>
      </c>
      <c r="CT191" s="155">
        <f t="shared" si="1008"/>
        <v>0</v>
      </c>
      <c r="CU191" s="155">
        <f t="shared" si="1009"/>
        <v>15897024</v>
      </c>
      <c r="CV191" s="230"/>
      <c r="CW191" s="141"/>
    </row>
    <row r="192" spans="1:101" x14ac:dyDescent="0.2">
      <c r="A192" s="152" t="str">
        <f t="shared" si="991"/>
        <v>2018-19APRILRYC</v>
      </c>
      <c r="B192" s="114" t="s">
        <v>831</v>
      </c>
      <c r="C192" s="35" t="s">
        <v>832</v>
      </c>
      <c r="D192" s="153" t="str">
        <f>INDEX($CZ$106:$DA$116,MATCH($F192,Area_Code,0),2)</f>
        <v>Y55</v>
      </c>
      <c r="E192" s="153" t="str">
        <f>INDEX($CZ$100:$DB$104,MATCH($D192,Reg_Code,0),3)</f>
        <v>Midlands and East</v>
      </c>
      <c r="F192" s="134" t="s">
        <v>700</v>
      </c>
      <c r="G192" s="134" t="s">
        <v>701</v>
      </c>
      <c r="H192" s="136">
        <v>94364</v>
      </c>
      <c r="I192" s="136">
        <v>60260</v>
      </c>
      <c r="J192" s="136">
        <v>170005</v>
      </c>
      <c r="K192" s="136">
        <v>3</v>
      </c>
      <c r="L192" s="136">
        <v>1</v>
      </c>
      <c r="M192" s="136">
        <v>6</v>
      </c>
      <c r="N192" s="136">
        <v>51</v>
      </c>
      <c r="O192" s="136">
        <v>68691</v>
      </c>
      <c r="P192" s="136">
        <v>6015</v>
      </c>
      <c r="Q192" s="136">
        <v>4024</v>
      </c>
      <c r="R192" s="136">
        <v>35978</v>
      </c>
      <c r="S192" s="136">
        <v>14049</v>
      </c>
      <c r="T192" s="136">
        <v>5289</v>
      </c>
      <c r="U192" s="136">
        <v>2924513</v>
      </c>
      <c r="V192" s="136">
        <v>486</v>
      </c>
      <c r="W192" s="136">
        <v>884</v>
      </c>
      <c r="X192" s="136">
        <v>3202160</v>
      </c>
      <c r="Y192" s="136">
        <v>796</v>
      </c>
      <c r="Z192" s="136">
        <v>1442</v>
      </c>
      <c r="AA192" s="136">
        <v>49032027</v>
      </c>
      <c r="AB192" s="136">
        <v>1363</v>
      </c>
      <c r="AC192" s="136">
        <v>2843</v>
      </c>
      <c r="AD192" s="136">
        <v>48727309</v>
      </c>
      <c r="AE192" s="136">
        <v>3468</v>
      </c>
      <c r="AF192" s="136">
        <v>8223</v>
      </c>
      <c r="AG192" s="136">
        <v>22690714</v>
      </c>
      <c r="AH192" s="136">
        <v>4290</v>
      </c>
      <c r="AI192" s="136">
        <v>10048</v>
      </c>
      <c r="AJ192" s="136">
        <v>4326</v>
      </c>
      <c r="AK192" s="136">
        <v>57</v>
      </c>
      <c r="AL192" s="136">
        <v>2160</v>
      </c>
      <c r="AM192" s="136">
        <v>262</v>
      </c>
      <c r="AN192" s="136">
        <v>73</v>
      </c>
      <c r="AO192" s="136">
        <v>2036</v>
      </c>
      <c r="AP192" s="136">
        <v>5023</v>
      </c>
      <c r="AQ192" s="136">
        <v>41320</v>
      </c>
      <c r="AR192" s="136">
        <v>2011</v>
      </c>
      <c r="AS192" s="136">
        <v>21034</v>
      </c>
      <c r="AT192" s="136">
        <v>64365</v>
      </c>
      <c r="AU192" s="136">
        <v>13481</v>
      </c>
      <c r="AV192" s="136">
        <v>10079</v>
      </c>
      <c r="AW192" s="136">
        <v>4255</v>
      </c>
      <c r="AX192" s="136">
        <v>4255</v>
      </c>
      <c r="AY192" s="136">
        <v>55459</v>
      </c>
      <c r="AZ192" s="136">
        <v>42139</v>
      </c>
      <c r="BA192" s="136">
        <v>25938</v>
      </c>
      <c r="BB192" s="136">
        <v>15235</v>
      </c>
      <c r="BC192" s="136">
        <v>10123</v>
      </c>
      <c r="BD192" s="136">
        <v>5692</v>
      </c>
      <c r="BE192" s="136">
        <v>419</v>
      </c>
      <c r="BF192" s="136">
        <v>111990</v>
      </c>
      <c r="BG192" s="136">
        <v>267</v>
      </c>
      <c r="BH192" s="136">
        <v>441</v>
      </c>
      <c r="BI192" s="136">
        <v>5693</v>
      </c>
      <c r="BJ192" s="136">
        <v>191976</v>
      </c>
      <c r="BK192" s="136">
        <v>34</v>
      </c>
      <c r="BL192" s="136">
        <v>59</v>
      </c>
      <c r="BM192" s="136">
        <v>34</v>
      </c>
      <c r="BN192" s="136">
        <v>903</v>
      </c>
      <c r="BO192" s="136">
        <v>783</v>
      </c>
      <c r="BP192" s="136">
        <v>68</v>
      </c>
      <c r="BQ192" s="136">
        <v>1246</v>
      </c>
      <c r="BR192" s="136">
        <v>6335057</v>
      </c>
      <c r="BS192" s="136">
        <v>7016</v>
      </c>
      <c r="BT192" s="136">
        <v>16151</v>
      </c>
      <c r="BU192" s="136">
        <v>6941909</v>
      </c>
      <c r="BV192" s="136">
        <v>8866</v>
      </c>
      <c r="BW192" s="136">
        <v>20496</v>
      </c>
      <c r="BX192" s="136">
        <v>760342</v>
      </c>
      <c r="BY192" s="136">
        <v>11182</v>
      </c>
      <c r="BZ192" s="136">
        <v>25847</v>
      </c>
      <c r="CA192" s="136">
        <v>15211550</v>
      </c>
      <c r="CB192" s="136">
        <v>12208</v>
      </c>
      <c r="CC192" s="239">
        <v>28196</v>
      </c>
      <c r="CD192" s="155">
        <f t="shared" ref="CD192:CD197" si="1014">MONTH(1&amp;C192)</f>
        <v>4</v>
      </c>
      <c r="CE192" s="227">
        <f t="shared" si="993"/>
        <v>2018</v>
      </c>
      <c r="CF192" s="228">
        <f t="shared" si="994"/>
        <v>43191</v>
      </c>
      <c r="CG192" s="229">
        <f t="shared" si="995"/>
        <v>30</v>
      </c>
      <c r="CH192" s="155">
        <f t="shared" si="996"/>
        <v>60260</v>
      </c>
      <c r="CI192" s="155">
        <f t="shared" si="997"/>
        <v>361560</v>
      </c>
      <c r="CJ192" s="155">
        <f t="shared" si="998"/>
        <v>3073260</v>
      </c>
      <c r="CK192" s="155">
        <f t="shared" si="1010"/>
        <v>5317260</v>
      </c>
      <c r="CL192" s="155">
        <f t="shared" si="1000"/>
        <v>5802608</v>
      </c>
      <c r="CM192" s="155">
        <f t="shared" si="1011"/>
        <v>102285454</v>
      </c>
      <c r="CN192" s="155">
        <f t="shared" si="1012"/>
        <v>115524927</v>
      </c>
      <c r="CO192" s="155">
        <f t="shared" si="1013"/>
        <v>53143872</v>
      </c>
      <c r="CP192" s="155">
        <f t="shared" si="1004"/>
        <v>184779</v>
      </c>
      <c r="CQ192" s="155">
        <f t="shared" si="1005"/>
        <v>335887</v>
      </c>
      <c r="CR192" s="155">
        <f t="shared" si="1006"/>
        <v>14584353</v>
      </c>
      <c r="CS192" s="155">
        <f t="shared" si="1007"/>
        <v>16048368</v>
      </c>
      <c r="CT192" s="155">
        <f t="shared" si="1008"/>
        <v>1757596</v>
      </c>
      <c r="CU192" s="155">
        <f t="shared" si="1009"/>
        <v>35132216</v>
      </c>
      <c r="CV192" s="230"/>
      <c r="CW192" s="141"/>
    </row>
    <row r="193" spans="1:103" x14ac:dyDescent="0.2">
      <c r="A193" s="152" t="str">
        <f t="shared" si="991"/>
        <v>2018-19APRILRYD</v>
      </c>
      <c r="B193" s="114" t="s">
        <v>831</v>
      </c>
      <c r="C193" s="35" t="s">
        <v>832</v>
      </c>
      <c r="D193" s="153" t="str">
        <f>INDEX($CZ$106:$DA$116,MATCH($F193,Area_Code,0),2)</f>
        <v>Y58</v>
      </c>
      <c r="E193" s="153" t="str">
        <f>INDEX($CZ$100:$DB$104,MATCH($D193,Reg_Code,0),3)</f>
        <v>South East</v>
      </c>
      <c r="F193" s="134" t="s">
        <v>702</v>
      </c>
      <c r="G193" s="134" t="s">
        <v>703</v>
      </c>
      <c r="H193" s="136">
        <v>65859</v>
      </c>
      <c r="I193" s="136">
        <v>58773</v>
      </c>
      <c r="J193" s="136">
        <v>893778</v>
      </c>
      <c r="K193" s="136">
        <v>15</v>
      </c>
      <c r="L193" s="136">
        <v>4</v>
      </c>
      <c r="M193" s="136">
        <v>97</v>
      </c>
      <c r="N193" s="136">
        <v>204</v>
      </c>
      <c r="O193" s="136">
        <v>57969</v>
      </c>
      <c r="P193" s="136">
        <v>3194</v>
      </c>
      <c r="Q193" s="136">
        <v>1985</v>
      </c>
      <c r="R193" s="136">
        <v>26654</v>
      </c>
      <c r="S193" s="136">
        <v>21567</v>
      </c>
      <c r="T193" s="136">
        <v>1136</v>
      </c>
      <c r="U193" s="136">
        <v>1422959</v>
      </c>
      <c r="V193" s="136">
        <v>446</v>
      </c>
      <c r="W193" s="136">
        <v>825</v>
      </c>
      <c r="X193" s="136">
        <v>1237074</v>
      </c>
      <c r="Y193" s="136">
        <v>623</v>
      </c>
      <c r="Z193" s="136">
        <v>1180</v>
      </c>
      <c r="AA193" s="136">
        <v>25811683</v>
      </c>
      <c r="AB193" s="136">
        <v>968</v>
      </c>
      <c r="AC193" s="136">
        <v>1817</v>
      </c>
      <c r="AD193" s="136">
        <v>83410077</v>
      </c>
      <c r="AE193" s="136">
        <v>3867</v>
      </c>
      <c r="AF193" s="136">
        <v>9157</v>
      </c>
      <c r="AG193" s="136">
        <v>6909808</v>
      </c>
      <c r="AH193" s="136">
        <v>6083</v>
      </c>
      <c r="AI193" s="136">
        <v>15057</v>
      </c>
      <c r="AJ193" s="136">
        <v>3289</v>
      </c>
      <c r="AK193" s="136">
        <v>84</v>
      </c>
      <c r="AL193" s="136">
        <v>404</v>
      </c>
      <c r="AM193" s="136">
        <v>53</v>
      </c>
      <c r="AN193" s="136">
        <v>245</v>
      </c>
      <c r="AO193" s="136">
        <v>2556</v>
      </c>
      <c r="AP193" s="136">
        <v>651</v>
      </c>
      <c r="AQ193" s="136">
        <v>33806</v>
      </c>
      <c r="AR193" s="136">
        <v>1609</v>
      </c>
      <c r="AS193" s="136">
        <v>19265</v>
      </c>
      <c r="AT193" s="136">
        <v>54680</v>
      </c>
      <c r="AU193" s="136">
        <v>7664</v>
      </c>
      <c r="AV193" s="136">
        <v>5643</v>
      </c>
      <c r="AW193" s="136">
        <v>4810</v>
      </c>
      <c r="AX193" s="136">
        <v>5643</v>
      </c>
      <c r="AY193" s="136">
        <v>37336</v>
      </c>
      <c r="AZ193" s="136">
        <v>30095</v>
      </c>
      <c r="BA193" s="136">
        <v>35515</v>
      </c>
      <c r="BB193" s="136">
        <v>22899</v>
      </c>
      <c r="BC193" s="136">
        <v>2067</v>
      </c>
      <c r="BD193" s="136">
        <v>1203</v>
      </c>
      <c r="BE193" s="136">
        <v>218</v>
      </c>
      <c r="BF193" s="136">
        <v>61618</v>
      </c>
      <c r="BG193" s="136">
        <v>283</v>
      </c>
      <c r="BH193" s="136">
        <v>445</v>
      </c>
      <c r="BI193" s="136">
        <v>2484</v>
      </c>
      <c r="BJ193" s="136">
        <v>108582</v>
      </c>
      <c r="BK193" s="136">
        <v>44</v>
      </c>
      <c r="BL193" s="136">
        <v>91</v>
      </c>
      <c r="BM193" s="136">
        <v>2115</v>
      </c>
      <c r="BN193" s="136">
        <v>215</v>
      </c>
      <c r="BO193" s="136">
        <v>1607</v>
      </c>
      <c r="BP193" s="136">
        <v>0</v>
      </c>
      <c r="BQ193" s="136">
        <v>293</v>
      </c>
      <c r="BR193" s="136">
        <v>1188334</v>
      </c>
      <c r="BS193" s="136">
        <v>5527</v>
      </c>
      <c r="BT193" s="136">
        <v>13079</v>
      </c>
      <c r="BU193" s="136">
        <v>12299735</v>
      </c>
      <c r="BV193" s="136">
        <v>7654</v>
      </c>
      <c r="BW193" s="136">
        <v>18640</v>
      </c>
      <c r="BX193" s="136">
        <v>0</v>
      </c>
      <c r="BY193" s="136">
        <v>0</v>
      </c>
      <c r="BZ193" s="136">
        <v>0</v>
      </c>
      <c r="CA193" s="136">
        <v>2371334</v>
      </c>
      <c r="CB193" s="136">
        <v>8093</v>
      </c>
      <c r="CC193" s="239">
        <v>18226</v>
      </c>
      <c r="CD193" s="155">
        <f t="shared" si="1014"/>
        <v>4</v>
      </c>
      <c r="CE193" s="227">
        <f t="shared" si="993"/>
        <v>2018</v>
      </c>
      <c r="CF193" s="228">
        <f t="shared" si="994"/>
        <v>43191</v>
      </c>
      <c r="CG193" s="229">
        <f t="shared" si="995"/>
        <v>30</v>
      </c>
      <c r="CH193" s="155">
        <f t="shared" si="996"/>
        <v>235092</v>
      </c>
      <c r="CI193" s="155">
        <f t="shared" si="997"/>
        <v>5700981</v>
      </c>
      <c r="CJ193" s="155">
        <f t="shared" si="998"/>
        <v>11989692</v>
      </c>
      <c r="CK193" s="155">
        <f t="shared" si="1010"/>
        <v>2635050</v>
      </c>
      <c r="CL193" s="155">
        <f t="shared" si="1000"/>
        <v>2342300</v>
      </c>
      <c r="CM193" s="155">
        <f t="shared" si="1011"/>
        <v>48430318</v>
      </c>
      <c r="CN193" s="155">
        <f t="shared" si="1012"/>
        <v>197489019</v>
      </c>
      <c r="CO193" s="155">
        <f t="shared" si="1013"/>
        <v>17104752</v>
      </c>
      <c r="CP193" s="155">
        <f t="shared" si="1004"/>
        <v>97010</v>
      </c>
      <c r="CQ193" s="155">
        <f t="shared" si="1005"/>
        <v>226044</v>
      </c>
      <c r="CR193" s="155">
        <f t="shared" si="1006"/>
        <v>2811985</v>
      </c>
      <c r="CS193" s="155">
        <f t="shared" si="1007"/>
        <v>29954480</v>
      </c>
      <c r="CT193" s="155">
        <f t="shared" si="1008"/>
        <v>0</v>
      </c>
      <c r="CU193" s="155">
        <f t="shared" si="1009"/>
        <v>5340218</v>
      </c>
      <c r="CV193" s="230"/>
      <c r="CW193" s="141"/>
    </row>
    <row r="194" spans="1:103" x14ac:dyDescent="0.2">
      <c r="A194" s="152" t="str">
        <f t="shared" si="991"/>
        <v>2018-19APRILRYE</v>
      </c>
      <c r="B194" s="114" t="s">
        <v>831</v>
      </c>
      <c r="C194" s="35" t="s">
        <v>832</v>
      </c>
      <c r="D194" s="153" t="str">
        <f>INDEX($CZ$106:$DA$116,MATCH($F194,Area_Code,0),2)</f>
        <v>Y58</v>
      </c>
      <c r="E194" s="153" t="str">
        <f>INDEX($CZ$100:$DB$104,MATCH($D194,Reg_Code,0),3)</f>
        <v>South East</v>
      </c>
      <c r="F194" s="134" t="s">
        <v>704</v>
      </c>
      <c r="G194" s="134" t="s">
        <v>705</v>
      </c>
      <c r="H194" s="136">
        <v>60214</v>
      </c>
      <c r="I194" s="136">
        <v>36924</v>
      </c>
      <c r="J194" s="136">
        <v>192076</v>
      </c>
      <c r="K194" s="136">
        <v>5</v>
      </c>
      <c r="L194" s="136">
        <v>3</v>
      </c>
      <c r="M194" s="136">
        <v>9</v>
      </c>
      <c r="N194" s="136">
        <v>63</v>
      </c>
      <c r="O194" s="136">
        <v>43115</v>
      </c>
      <c r="P194" s="136">
        <v>2513</v>
      </c>
      <c r="Q194" s="136">
        <v>1529</v>
      </c>
      <c r="R194" s="136">
        <v>19483</v>
      </c>
      <c r="S194" s="136">
        <v>13593</v>
      </c>
      <c r="T194" s="136">
        <v>1457</v>
      </c>
      <c r="U194" s="136">
        <v>991801</v>
      </c>
      <c r="V194" s="136">
        <v>395</v>
      </c>
      <c r="W194" s="136">
        <v>710</v>
      </c>
      <c r="X194" s="136">
        <v>915615</v>
      </c>
      <c r="Y194" s="136">
        <v>599</v>
      </c>
      <c r="Z194" s="136">
        <v>1111</v>
      </c>
      <c r="AA194" s="136">
        <v>16624106</v>
      </c>
      <c r="AB194" s="136">
        <v>853</v>
      </c>
      <c r="AC194" s="136">
        <v>1666</v>
      </c>
      <c r="AD194" s="136">
        <v>35727255</v>
      </c>
      <c r="AE194" s="136">
        <v>2628</v>
      </c>
      <c r="AF194" s="136">
        <v>6008</v>
      </c>
      <c r="AG194" s="136">
        <v>5794870</v>
      </c>
      <c r="AH194" s="136">
        <v>3977</v>
      </c>
      <c r="AI194" s="136">
        <v>9184</v>
      </c>
      <c r="AJ194" s="136">
        <v>2656</v>
      </c>
      <c r="AK194" s="136">
        <v>20</v>
      </c>
      <c r="AL194" s="136">
        <v>102</v>
      </c>
      <c r="AM194" s="136">
        <v>193</v>
      </c>
      <c r="AN194" s="136">
        <v>199</v>
      </c>
      <c r="AO194" s="136">
        <v>2335</v>
      </c>
      <c r="AP194" s="136">
        <v>0</v>
      </c>
      <c r="AQ194" s="136">
        <v>23647</v>
      </c>
      <c r="AR194" s="136">
        <v>2784</v>
      </c>
      <c r="AS194" s="136">
        <v>14028</v>
      </c>
      <c r="AT194" s="136">
        <v>40459</v>
      </c>
      <c r="AU194" s="136">
        <v>5050</v>
      </c>
      <c r="AV194" s="136">
        <v>3990</v>
      </c>
      <c r="AW194" s="136">
        <v>3116</v>
      </c>
      <c r="AX194" s="136">
        <v>2502</v>
      </c>
      <c r="AY194" s="136">
        <v>27580</v>
      </c>
      <c r="AZ194" s="136">
        <v>23017</v>
      </c>
      <c r="BA194" s="136">
        <v>19606</v>
      </c>
      <c r="BB194" s="136">
        <v>15376</v>
      </c>
      <c r="BC194" s="136">
        <v>2159</v>
      </c>
      <c r="BD194" s="136">
        <v>1610</v>
      </c>
      <c r="BE194" s="136">
        <v>190</v>
      </c>
      <c r="BF194" s="136">
        <v>58440</v>
      </c>
      <c r="BG194" s="136">
        <v>308</v>
      </c>
      <c r="BH194" s="136">
        <v>525</v>
      </c>
      <c r="BI194" s="136">
        <v>2003</v>
      </c>
      <c r="BJ194" s="136">
        <v>73515</v>
      </c>
      <c r="BK194" s="136">
        <v>37</v>
      </c>
      <c r="BL194" s="136">
        <v>71</v>
      </c>
      <c r="BM194" s="136">
        <v>0</v>
      </c>
      <c r="BN194" s="136">
        <v>1776</v>
      </c>
      <c r="BO194" s="136">
        <v>1284</v>
      </c>
      <c r="BP194" s="136">
        <v>0</v>
      </c>
      <c r="BQ194" s="136">
        <v>353</v>
      </c>
      <c r="BR194" s="136">
        <v>4325983</v>
      </c>
      <c r="BS194" s="136">
        <v>2436</v>
      </c>
      <c r="BT194" s="136">
        <v>4231</v>
      </c>
      <c r="BU194" s="136">
        <v>6252827</v>
      </c>
      <c r="BV194" s="136">
        <v>4870</v>
      </c>
      <c r="BW194" s="136">
        <v>9003</v>
      </c>
      <c r="BX194" s="136">
        <v>0</v>
      </c>
      <c r="BY194" s="136">
        <v>0</v>
      </c>
      <c r="BZ194" s="136">
        <v>0</v>
      </c>
      <c r="CA194" s="136">
        <v>2301327</v>
      </c>
      <c r="CB194" s="136">
        <v>6519</v>
      </c>
      <c r="CC194" s="239">
        <v>15049</v>
      </c>
      <c r="CD194" s="155">
        <f t="shared" si="1014"/>
        <v>4</v>
      </c>
      <c r="CE194" s="227">
        <f t="shared" si="993"/>
        <v>2018</v>
      </c>
      <c r="CF194" s="228">
        <f t="shared" si="994"/>
        <v>43191</v>
      </c>
      <c r="CG194" s="229">
        <f t="shared" si="995"/>
        <v>30</v>
      </c>
      <c r="CH194" s="155">
        <f t="shared" si="996"/>
        <v>110772</v>
      </c>
      <c r="CI194" s="155">
        <f t="shared" si="997"/>
        <v>332316</v>
      </c>
      <c r="CJ194" s="155">
        <f t="shared" si="998"/>
        <v>2326212</v>
      </c>
      <c r="CK194" s="155">
        <f t="shared" si="1010"/>
        <v>1784230</v>
      </c>
      <c r="CL194" s="155">
        <f t="shared" si="1000"/>
        <v>1698719</v>
      </c>
      <c r="CM194" s="155">
        <f t="shared" si="1011"/>
        <v>32458678</v>
      </c>
      <c r="CN194" s="155">
        <f t="shared" si="1012"/>
        <v>81666744</v>
      </c>
      <c r="CO194" s="155">
        <f t="shared" si="1013"/>
        <v>13381088</v>
      </c>
      <c r="CP194" s="155">
        <f t="shared" si="1004"/>
        <v>99750</v>
      </c>
      <c r="CQ194" s="155">
        <f t="shared" si="1005"/>
        <v>142213</v>
      </c>
      <c r="CR194" s="155">
        <f t="shared" si="1006"/>
        <v>7514256</v>
      </c>
      <c r="CS194" s="155">
        <f t="shared" si="1007"/>
        <v>11559852</v>
      </c>
      <c r="CT194" s="155">
        <f t="shared" si="1008"/>
        <v>0</v>
      </c>
      <c r="CU194" s="155">
        <f t="shared" si="1009"/>
        <v>5312297</v>
      </c>
      <c r="CV194" s="230"/>
      <c r="CW194" s="141"/>
    </row>
    <row r="195" spans="1:103" x14ac:dyDescent="0.2">
      <c r="A195" s="152" t="str">
        <f t="shared" si="991"/>
        <v>2018-19APRILRYF</v>
      </c>
      <c r="B195" s="114" t="s">
        <v>831</v>
      </c>
      <c r="C195" s="35" t="s">
        <v>832</v>
      </c>
      <c r="D195" s="153" t="str">
        <f>INDEX($CZ$106:$DA$116,MATCH($F195,Area_Code,0),2)</f>
        <v>Y59</v>
      </c>
      <c r="E195" s="153" t="str">
        <f>INDEX($CZ$100:$DB$104,MATCH($D195,Reg_Code,0),3)</f>
        <v>South West</v>
      </c>
      <c r="F195" s="134" t="s">
        <v>706</v>
      </c>
      <c r="G195" s="134" t="s">
        <v>707</v>
      </c>
      <c r="H195" s="136">
        <v>93629</v>
      </c>
      <c r="I195" s="136">
        <v>63027</v>
      </c>
      <c r="J195" s="136">
        <v>275874</v>
      </c>
      <c r="K195" s="136">
        <v>4</v>
      </c>
      <c r="L195" s="136">
        <v>2</v>
      </c>
      <c r="M195" s="136">
        <v>17</v>
      </c>
      <c r="N195" s="136">
        <v>51</v>
      </c>
      <c r="O195" s="136">
        <v>69902</v>
      </c>
      <c r="P195" s="136">
        <v>5223</v>
      </c>
      <c r="Q195" s="136">
        <v>3206</v>
      </c>
      <c r="R195" s="136">
        <v>34369</v>
      </c>
      <c r="S195" s="136">
        <v>18707</v>
      </c>
      <c r="T195" s="136">
        <v>1051</v>
      </c>
      <c r="U195" s="136">
        <v>2670504</v>
      </c>
      <c r="V195" s="136">
        <v>511</v>
      </c>
      <c r="W195" s="136">
        <v>950</v>
      </c>
      <c r="X195" s="136">
        <v>2444960</v>
      </c>
      <c r="Y195" s="136">
        <v>763</v>
      </c>
      <c r="Z195" s="136">
        <v>1395</v>
      </c>
      <c r="AA195" s="136">
        <v>48207809</v>
      </c>
      <c r="AB195" s="136">
        <v>1403</v>
      </c>
      <c r="AC195" s="136">
        <v>2895</v>
      </c>
      <c r="AD195" s="136">
        <v>56824245</v>
      </c>
      <c r="AE195" s="136">
        <v>3038</v>
      </c>
      <c r="AF195" s="136">
        <v>7115</v>
      </c>
      <c r="AG195" s="136">
        <v>7673168</v>
      </c>
      <c r="AH195" s="136">
        <v>7301</v>
      </c>
      <c r="AI195" s="136">
        <v>15254</v>
      </c>
      <c r="AJ195" s="136">
        <v>4086</v>
      </c>
      <c r="AK195" s="136">
        <v>345</v>
      </c>
      <c r="AL195" s="136">
        <v>1101</v>
      </c>
      <c r="AM195" s="136">
        <v>4411</v>
      </c>
      <c r="AN195" s="136">
        <v>636</v>
      </c>
      <c r="AO195" s="136">
        <v>2004</v>
      </c>
      <c r="AP195" s="136">
        <v>194</v>
      </c>
      <c r="AQ195" s="136">
        <v>37006</v>
      </c>
      <c r="AR195" s="136">
        <v>3248</v>
      </c>
      <c r="AS195" s="136">
        <v>25562</v>
      </c>
      <c r="AT195" s="136">
        <v>65816</v>
      </c>
      <c r="AU195" s="136">
        <v>11152</v>
      </c>
      <c r="AV195" s="136">
        <v>8677</v>
      </c>
      <c r="AW195" s="136">
        <v>6837</v>
      </c>
      <c r="AX195" s="136">
        <v>5396</v>
      </c>
      <c r="AY195" s="136">
        <v>45923</v>
      </c>
      <c r="AZ195" s="136">
        <v>39281</v>
      </c>
      <c r="BA195" s="136">
        <v>27235</v>
      </c>
      <c r="BB195" s="136">
        <v>20690</v>
      </c>
      <c r="BC195" s="136">
        <v>1537</v>
      </c>
      <c r="BD195" s="136">
        <v>1120</v>
      </c>
      <c r="BE195" s="136">
        <v>405</v>
      </c>
      <c r="BF195" s="136">
        <v>149532</v>
      </c>
      <c r="BG195" s="136">
        <v>369</v>
      </c>
      <c r="BH195" s="136">
        <v>639</v>
      </c>
      <c r="BI195" s="136">
        <v>2815</v>
      </c>
      <c r="BJ195" s="136">
        <v>139903</v>
      </c>
      <c r="BK195" s="136">
        <v>50</v>
      </c>
      <c r="BL195" s="136">
        <v>103</v>
      </c>
      <c r="BM195" s="136">
        <v>0</v>
      </c>
      <c r="BN195" s="136">
        <v>1121</v>
      </c>
      <c r="BO195" s="136">
        <v>1001</v>
      </c>
      <c r="BP195" s="136">
        <v>24</v>
      </c>
      <c r="BQ195" s="136">
        <v>1057</v>
      </c>
      <c r="BR195" s="136">
        <v>4960974</v>
      </c>
      <c r="BS195" s="136">
        <v>4425</v>
      </c>
      <c r="BT195" s="136">
        <v>9204</v>
      </c>
      <c r="BU195" s="136">
        <v>5519963</v>
      </c>
      <c r="BV195" s="136">
        <v>5514</v>
      </c>
      <c r="BW195" s="136">
        <v>11336</v>
      </c>
      <c r="BX195" s="136">
        <v>170608</v>
      </c>
      <c r="BY195" s="136">
        <v>7109</v>
      </c>
      <c r="BZ195" s="136">
        <v>14854</v>
      </c>
      <c r="CA195" s="136">
        <v>6905021</v>
      </c>
      <c r="CB195" s="136">
        <v>6533</v>
      </c>
      <c r="CC195" s="239">
        <v>14868</v>
      </c>
      <c r="CD195" s="155">
        <f t="shared" si="1014"/>
        <v>4</v>
      </c>
      <c r="CE195" s="227">
        <f t="shared" si="993"/>
        <v>2018</v>
      </c>
      <c r="CF195" s="228">
        <f t="shared" si="994"/>
        <v>43191</v>
      </c>
      <c r="CG195" s="229">
        <f t="shared" si="995"/>
        <v>30</v>
      </c>
      <c r="CH195" s="155">
        <f t="shared" si="996"/>
        <v>126054</v>
      </c>
      <c r="CI195" s="155">
        <f t="shared" si="997"/>
        <v>1071459</v>
      </c>
      <c r="CJ195" s="155">
        <f t="shared" si="998"/>
        <v>3214377</v>
      </c>
      <c r="CK195" s="155">
        <f t="shared" si="1010"/>
        <v>4961850</v>
      </c>
      <c r="CL195" s="155">
        <f t="shared" si="1000"/>
        <v>4472370</v>
      </c>
      <c r="CM195" s="155">
        <f t="shared" si="1011"/>
        <v>99498255</v>
      </c>
      <c r="CN195" s="155">
        <f t="shared" si="1012"/>
        <v>133100305</v>
      </c>
      <c r="CO195" s="155">
        <f t="shared" si="1013"/>
        <v>16031954</v>
      </c>
      <c r="CP195" s="155">
        <f t="shared" si="1004"/>
        <v>258795</v>
      </c>
      <c r="CQ195" s="155">
        <f t="shared" si="1005"/>
        <v>289945</v>
      </c>
      <c r="CR195" s="155">
        <f t="shared" si="1006"/>
        <v>10317684</v>
      </c>
      <c r="CS195" s="155">
        <f t="shared" si="1007"/>
        <v>11347336</v>
      </c>
      <c r="CT195" s="155">
        <f t="shared" si="1008"/>
        <v>356496</v>
      </c>
      <c r="CU195" s="155">
        <f t="shared" si="1009"/>
        <v>15715476</v>
      </c>
      <c r="CV195" s="132"/>
      <c r="CW195" s="115"/>
    </row>
    <row r="196" spans="1:103" x14ac:dyDescent="0.2">
      <c r="A196" s="152" t="str">
        <f t="shared" ref="A196:A239" si="1015">B196&amp;C196&amp;F196</f>
        <v>2018-19MAYR1F</v>
      </c>
      <c r="B196" s="114" t="s">
        <v>831</v>
      </c>
      <c r="C196" s="35" t="s">
        <v>879</v>
      </c>
      <c r="D196" s="153" t="str">
        <f>INDEX($CZ$106:$DA$116,MATCH($F196,Area_Code,0),2)</f>
        <v>Y58</v>
      </c>
      <c r="E196" s="153" t="str">
        <f>INDEX($CZ$100:$DB$104,MATCH($D196,Reg_Code,0),3)</f>
        <v>South East</v>
      </c>
      <c r="F196" s="134" t="s">
        <v>683</v>
      </c>
      <c r="G196" s="134" t="s">
        <v>684</v>
      </c>
      <c r="H196" s="136">
        <v>2704</v>
      </c>
      <c r="I196" s="136">
        <v>1516</v>
      </c>
      <c r="J196" s="136">
        <v>8080</v>
      </c>
      <c r="K196" s="136">
        <v>5</v>
      </c>
      <c r="L196" s="136">
        <v>1</v>
      </c>
      <c r="M196" s="136">
        <v>21</v>
      </c>
      <c r="N196" s="136">
        <v>78</v>
      </c>
      <c r="O196" s="136">
        <v>2393</v>
      </c>
      <c r="P196" s="136">
        <v>34</v>
      </c>
      <c r="Q196" s="136">
        <v>17</v>
      </c>
      <c r="R196" s="136">
        <v>747</v>
      </c>
      <c r="S196" s="136">
        <v>839</v>
      </c>
      <c r="T196" s="136">
        <v>232</v>
      </c>
      <c r="U196" s="136">
        <v>33686</v>
      </c>
      <c r="V196" s="136">
        <v>991</v>
      </c>
      <c r="W196" s="136">
        <v>1121</v>
      </c>
      <c r="X196" s="136">
        <v>18844</v>
      </c>
      <c r="Y196" s="136">
        <v>1108</v>
      </c>
      <c r="Z196" s="136">
        <v>1214</v>
      </c>
      <c r="AA196" s="136">
        <v>628399</v>
      </c>
      <c r="AB196" s="136">
        <v>841</v>
      </c>
      <c r="AC196" s="136">
        <v>2033</v>
      </c>
      <c r="AD196" s="136">
        <v>1969717</v>
      </c>
      <c r="AE196" s="136">
        <v>2348</v>
      </c>
      <c r="AF196" s="136">
        <v>5693</v>
      </c>
      <c r="AG196" s="136">
        <v>1318418</v>
      </c>
      <c r="AH196" s="136">
        <v>5683</v>
      </c>
      <c r="AI196" s="136">
        <v>13520</v>
      </c>
      <c r="AJ196" s="136">
        <v>145</v>
      </c>
      <c r="AK196" s="136">
        <v>30</v>
      </c>
      <c r="AL196" s="136">
        <v>4</v>
      </c>
      <c r="AM196" s="136">
        <v>0</v>
      </c>
      <c r="AN196" s="136">
        <v>0</v>
      </c>
      <c r="AO196" s="136">
        <v>111</v>
      </c>
      <c r="AP196" s="136">
        <v>0</v>
      </c>
      <c r="AQ196" s="136">
        <v>1884</v>
      </c>
      <c r="AR196" s="136">
        <v>16</v>
      </c>
      <c r="AS196" s="136">
        <v>348</v>
      </c>
      <c r="AT196" s="136">
        <v>2248</v>
      </c>
      <c r="AU196" s="136">
        <v>62</v>
      </c>
      <c r="AV196" s="136">
        <v>51</v>
      </c>
      <c r="AW196" s="136">
        <v>19</v>
      </c>
      <c r="AX196" s="136">
        <v>19</v>
      </c>
      <c r="AY196" s="136">
        <v>1027</v>
      </c>
      <c r="AZ196" s="136">
        <v>918</v>
      </c>
      <c r="BA196" s="136">
        <v>1181</v>
      </c>
      <c r="BB196" s="136">
        <v>905</v>
      </c>
      <c r="BC196" s="136">
        <v>767</v>
      </c>
      <c r="BD196" s="136">
        <v>248</v>
      </c>
      <c r="BE196" s="136">
        <v>0</v>
      </c>
      <c r="BF196" s="136">
        <v>0</v>
      </c>
      <c r="BG196" s="136">
        <v>0</v>
      </c>
      <c r="BH196" s="136">
        <v>0</v>
      </c>
      <c r="BI196" s="136">
        <v>10</v>
      </c>
      <c r="BJ196" s="136">
        <v>0</v>
      </c>
      <c r="BK196" s="136">
        <v>0</v>
      </c>
      <c r="BL196" s="136">
        <v>0</v>
      </c>
      <c r="BM196" s="136">
        <v>104</v>
      </c>
      <c r="BN196" s="136">
        <v>57</v>
      </c>
      <c r="BO196" s="136">
        <v>36</v>
      </c>
      <c r="BP196" s="136">
        <v>0</v>
      </c>
      <c r="BQ196" s="136">
        <v>11</v>
      </c>
      <c r="BR196" s="136">
        <v>205948</v>
      </c>
      <c r="BS196" s="136">
        <v>3613</v>
      </c>
      <c r="BT196" s="136">
        <v>9710</v>
      </c>
      <c r="BU196" s="136">
        <v>267466</v>
      </c>
      <c r="BV196" s="136">
        <v>7430</v>
      </c>
      <c r="BW196" s="136">
        <v>17726</v>
      </c>
      <c r="BX196" s="136">
        <v>0</v>
      </c>
      <c r="BY196" s="136">
        <v>0</v>
      </c>
      <c r="BZ196" s="136">
        <v>0</v>
      </c>
      <c r="CA196" s="136">
        <v>96532</v>
      </c>
      <c r="CB196" s="136">
        <v>8776</v>
      </c>
      <c r="CC196" s="239">
        <v>19089</v>
      </c>
      <c r="CD196" s="155">
        <f t="shared" si="1014"/>
        <v>5</v>
      </c>
      <c r="CE196" s="227">
        <f t="shared" si="993"/>
        <v>2018</v>
      </c>
      <c r="CF196" s="228">
        <f t="shared" si="994"/>
        <v>43221</v>
      </c>
      <c r="CG196" s="229">
        <f t="shared" si="995"/>
        <v>31</v>
      </c>
      <c r="CH196" s="155">
        <f t="shared" si="996"/>
        <v>1516</v>
      </c>
      <c r="CI196" s="155">
        <f t="shared" si="997"/>
        <v>31836</v>
      </c>
      <c r="CJ196" s="155">
        <f t="shared" si="998"/>
        <v>118248</v>
      </c>
      <c r="CK196" s="155">
        <f t="shared" si="1010"/>
        <v>38114</v>
      </c>
      <c r="CL196" s="155">
        <f t="shared" si="1000"/>
        <v>20638</v>
      </c>
      <c r="CM196" s="155">
        <f t="shared" si="1011"/>
        <v>1518651</v>
      </c>
      <c r="CN196" s="155">
        <f t="shared" si="1012"/>
        <v>4776427</v>
      </c>
      <c r="CO196" s="155">
        <f t="shared" si="1013"/>
        <v>3136640</v>
      </c>
      <c r="CP196" s="155">
        <f t="shared" si="1004"/>
        <v>0</v>
      </c>
      <c r="CQ196" s="155">
        <f t="shared" si="1005"/>
        <v>0</v>
      </c>
      <c r="CR196" s="155">
        <f t="shared" si="1006"/>
        <v>553470</v>
      </c>
      <c r="CS196" s="155">
        <f t="shared" si="1007"/>
        <v>638136</v>
      </c>
      <c r="CT196" s="155">
        <f t="shared" si="1008"/>
        <v>0</v>
      </c>
      <c r="CU196" s="155">
        <f t="shared" si="1009"/>
        <v>209979</v>
      </c>
      <c r="CV196" s="132"/>
      <c r="CW196" s="115"/>
    </row>
    <row r="197" spans="1:103" x14ac:dyDescent="0.2">
      <c r="A197" s="152" t="str">
        <f t="shared" si="1015"/>
        <v>2018-19MAYRRU</v>
      </c>
      <c r="B197" s="114" t="s">
        <v>831</v>
      </c>
      <c r="C197" s="35" t="s">
        <v>879</v>
      </c>
      <c r="D197" s="153" t="str">
        <f>INDEX($CZ$106:$DA$116,MATCH($F197,Area_Code,0),2)</f>
        <v>Y56</v>
      </c>
      <c r="E197" s="153" t="str">
        <f>INDEX($CZ$100:$DB$104,MATCH($D197,Reg_Code,0),3)</f>
        <v>London</v>
      </c>
      <c r="F197" s="134" t="s">
        <v>686</v>
      </c>
      <c r="G197" s="134" t="s">
        <v>687</v>
      </c>
      <c r="H197" s="136">
        <v>162911</v>
      </c>
      <c r="I197" s="136">
        <v>133770</v>
      </c>
      <c r="J197" s="136">
        <v>992024</v>
      </c>
      <c r="K197" s="136">
        <v>7</v>
      </c>
      <c r="L197" s="136">
        <v>0</v>
      </c>
      <c r="M197" s="136">
        <v>54</v>
      </c>
      <c r="N197" s="136">
        <v>130</v>
      </c>
      <c r="O197" s="136">
        <v>98369</v>
      </c>
      <c r="P197" s="136">
        <v>9191</v>
      </c>
      <c r="Q197" s="136">
        <v>6843</v>
      </c>
      <c r="R197" s="136">
        <v>52565</v>
      </c>
      <c r="S197" s="136">
        <v>22098</v>
      </c>
      <c r="T197" s="136">
        <v>2792</v>
      </c>
      <c r="U197" s="136">
        <v>3808680</v>
      </c>
      <c r="V197" s="136">
        <v>414</v>
      </c>
      <c r="W197" s="136">
        <v>681</v>
      </c>
      <c r="X197" s="136">
        <v>4869867</v>
      </c>
      <c r="Y197" s="136">
        <v>712</v>
      </c>
      <c r="Z197" s="136">
        <v>1197</v>
      </c>
      <c r="AA197" s="136">
        <v>58990291</v>
      </c>
      <c r="AB197" s="136">
        <v>1122</v>
      </c>
      <c r="AC197" s="136">
        <v>2293</v>
      </c>
      <c r="AD197" s="136">
        <v>74713226</v>
      </c>
      <c r="AE197" s="136">
        <v>3381</v>
      </c>
      <c r="AF197" s="136">
        <v>7953</v>
      </c>
      <c r="AG197" s="136">
        <v>11638189</v>
      </c>
      <c r="AH197" s="136">
        <v>4168</v>
      </c>
      <c r="AI197" s="136">
        <v>8690</v>
      </c>
      <c r="AJ197" s="136">
        <v>3426</v>
      </c>
      <c r="AK197" s="136">
        <v>275</v>
      </c>
      <c r="AL197" s="136">
        <v>947</v>
      </c>
      <c r="AM197" s="136">
        <v>8013</v>
      </c>
      <c r="AN197" s="136">
        <v>221</v>
      </c>
      <c r="AO197" s="136">
        <v>1983</v>
      </c>
      <c r="AP197" s="136">
        <v>0</v>
      </c>
      <c r="AQ197" s="136">
        <v>62185</v>
      </c>
      <c r="AR197" s="136">
        <v>6859</v>
      </c>
      <c r="AS197" s="136">
        <v>25899</v>
      </c>
      <c r="AT197" s="136">
        <v>94943</v>
      </c>
      <c r="AU197" s="136">
        <v>23971</v>
      </c>
      <c r="AV197" s="136">
        <v>18763</v>
      </c>
      <c r="AW197" s="136">
        <v>17810</v>
      </c>
      <c r="AX197" s="136">
        <v>14140</v>
      </c>
      <c r="AY197" s="136">
        <v>77577</v>
      </c>
      <c r="AZ197" s="136">
        <v>60024</v>
      </c>
      <c r="BA197" s="136">
        <v>35504</v>
      </c>
      <c r="BB197" s="136">
        <v>24921</v>
      </c>
      <c r="BC197" s="136">
        <v>3847</v>
      </c>
      <c r="BD197" s="136">
        <v>2937</v>
      </c>
      <c r="BE197" s="136">
        <v>0</v>
      </c>
      <c r="BF197" s="136">
        <v>0</v>
      </c>
      <c r="BG197" s="136">
        <v>0</v>
      </c>
      <c r="BH197" s="136">
        <v>0</v>
      </c>
      <c r="BI197" s="136">
        <v>4727</v>
      </c>
      <c r="BJ197" s="136">
        <v>327010</v>
      </c>
      <c r="BK197" s="136">
        <v>69</v>
      </c>
      <c r="BL197" s="136">
        <v>142</v>
      </c>
      <c r="BM197" s="136">
        <v>1869</v>
      </c>
      <c r="BN197" s="136">
        <v>844</v>
      </c>
      <c r="BO197" s="136">
        <v>1485</v>
      </c>
      <c r="BP197" s="136">
        <v>58</v>
      </c>
      <c r="BQ197" s="136">
        <v>1424</v>
      </c>
      <c r="BR197" s="136">
        <v>4960157</v>
      </c>
      <c r="BS197" s="136">
        <v>5877</v>
      </c>
      <c r="BT197" s="136">
        <v>12560</v>
      </c>
      <c r="BU197" s="136">
        <v>10696186</v>
      </c>
      <c r="BV197" s="136">
        <v>7203</v>
      </c>
      <c r="BW197" s="136">
        <v>14563</v>
      </c>
      <c r="BX197" s="136">
        <v>484754</v>
      </c>
      <c r="BY197" s="136">
        <v>8358</v>
      </c>
      <c r="BZ197" s="136">
        <v>15302</v>
      </c>
      <c r="CA197" s="136">
        <v>12554102</v>
      </c>
      <c r="CB197" s="136">
        <v>8816</v>
      </c>
      <c r="CC197" s="239">
        <v>16616</v>
      </c>
      <c r="CD197" s="155">
        <f t="shared" si="1014"/>
        <v>5</v>
      </c>
      <c r="CE197" s="227">
        <f t="shared" si="993"/>
        <v>2018</v>
      </c>
      <c r="CF197" s="228">
        <f t="shared" si="994"/>
        <v>43221</v>
      </c>
      <c r="CG197" s="229">
        <f t="shared" si="995"/>
        <v>31</v>
      </c>
      <c r="CH197" s="155">
        <f t="shared" si="996"/>
        <v>0</v>
      </c>
      <c r="CI197" s="155">
        <f t="shared" si="997"/>
        <v>7223580</v>
      </c>
      <c r="CJ197" s="155">
        <f t="shared" si="998"/>
        <v>17390100</v>
      </c>
      <c r="CK197" s="155">
        <f t="shared" si="1010"/>
        <v>6259071</v>
      </c>
      <c r="CL197" s="155">
        <f t="shared" si="1000"/>
        <v>8191071</v>
      </c>
      <c r="CM197" s="155">
        <f t="shared" si="1011"/>
        <v>120531545</v>
      </c>
      <c r="CN197" s="155">
        <f t="shared" si="1012"/>
        <v>175745394</v>
      </c>
      <c r="CO197" s="155">
        <f t="shared" si="1013"/>
        <v>24262480</v>
      </c>
      <c r="CP197" s="155">
        <f t="shared" si="1004"/>
        <v>0</v>
      </c>
      <c r="CQ197" s="155">
        <f t="shared" si="1005"/>
        <v>671234</v>
      </c>
      <c r="CR197" s="155">
        <f t="shared" si="1006"/>
        <v>10600640</v>
      </c>
      <c r="CS197" s="155">
        <f t="shared" si="1007"/>
        <v>21626055</v>
      </c>
      <c r="CT197" s="155">
        <f t="shared" si="1008"/>
        <v>887516</v>
      </c>
      <c r="CU197" s="155">
        <f t="shared" si="1009"/>
        <v>23661184</v>
      </c>
      <c r="CV197" s="132"/>
      <c r="CW197" s="115"/>
    </row>
    <row r="198" spans="1:103" x14ac:dyDescent="0.2">
      <c r="A198" s="152" t="str">
        <f t="shared" si="1015"/>
        <v>2018-19MAYRX6</v>
      </c>
      <c r="B198" s="114" t="s">
        <v>831</v>
      </c>
      <c r="C198" s="35" t="s">
        <v>879</v>
      </c>
      <c r="D198" s="153" t="str">
        <f>INDEX($CZ$106:$DA$116,MATCH($F198,Area_Code,0),2)</f>
        <v>Y54</v>
      </c>
      <c r="E198" s="153" t="str">
        <f>INDEX($CZ$100:$DB$104,MATCH($D198,Reg_Code,0),3)</f>
        <v>North</v>
      </c>
      <c r="F198" s="134" t="s">
        <v>689</v>
      </c>
      <c r="G198" s="134" t="s">
        <v>690</v>
      </c>
      <c r="H198" s="136">
        <v>43684</v>
      </c>
      <c r="I198" s="136">
        <v>29270</v>
      </c>
      <c r="J198" s="136">
        <v>64167</v>
      </c>
      <c r="K198" s="136">
        <v>2</v>
      </c>
      <c r="L198" s="136">
        <v>1</v>
      </c>
      <c r="M198" s="136">
        <v>7</v>
      </c>
      <c r="N198" s="136">
        <v>26</v>
      </c>
      <c r="O198" s="136">
        <v>34854</v>
      </c>
      <c r="P198" s="136">
        <v>2227</v>
      </c>
      <c r="Q198" s="136">
        <v>1353</v>
      </c>
      <c r="R198" s="136">
        <v>17982</v>
      </c>
      <c r="S198" s="136">
        <v>9615</v>
      </c>
      <c r="T198" s="136">
        <v>507</v>
      </c>
      <c r="U198" s="136">
        <v>780069</v>
      </c>
      <c r="V198" s="136">
        <v>350</v>
      </c>
      <c r="W198" s="136">
        <v>585</v>
      </c>
      <c r="X198" s="136">
        <v>641289</v>
      </c>
      <c r="Y198" s="136">
        <v>474</v>
      </c>
      <c r="Z198" s="136">
        <v>828</v>
      </c>
      <c r="AA198" s="136">
        <v>18227978</v>
      </c>
      <c r="AB198" s="136">
        <v>1014</v>
      </c>
      <c r="AC198" s="136">
        <v>2077</v>
      </c>
      <c r="AD198" s="136">
        <v>29576618</v>
      </c>
      <c r="AE198" s="136">
        <v>3076</v>
      </c>
      <c r="AF198" s="136">
        <v>7145</v>
      </c>
      <c r="AG198" s="136">
        <v>1718757</v>
      </c>
      <c r="AH198" s="136">
        <v>3390</v>
      </c>
      <c r="AI198" s="136">
        <v>7638</v>
      </c>
      <c r="AJ198" s="136">
        <v>1751</v>
      </c>
      <c r="AK198" s="136">
        <v>51</v>
      </c>
      <c r="AL198" s="136">
        <v>548</v>
      </c>
      <c r="AM198" s="136">
        <v>3783</v>
      </c>
      <c r="AN198" s="136">
        <v>89</v>
      </c>
      <c r="AO198" s="136">
        <v>1063</v>
      </c>
      <c r="AP198" s="136">
        <v>0</v>
      </c>
      <c r="AQ198" s="136">
        <v>20306</v>
      </c>
      <c r="AR198" s="136">
        <v>4085</v>
      </c>
      <c r="AS198" s="136">
        <v>8712</v>
      </c>
      <c r="AT198" s="136">
        <v>33103</v>
      </c>
      <c r="AU198" s="136">
        <v>4354</v>
      </c>
      <c r="AV198" s="136">
        <v>3647</v>
      </c>
      <c r="AW198" s="136">
        <v>2650</v>
      </c>
      <c r="AX198" s="136">
        <v>2260</v>
      </c>
      <c r="AY198" s="136">
        <v>24416</v>
      </c>
      <c r="AZ198" s="136">
        <v>20829</v>
      </c>
      <c r="BA198" s="136">
        <v>15782</v>
      </c>
      <c r="BB198" s="136">
        <v>10198</v>
      </c>
      <c r="BC198" s="136">
        <v>868</v>
      </c>
      <c r="BD198" s="136">
        <v>527</v>
      </c>
      <c r="BE198" s="136">
        <v>89</v>
      </c>
      <c r="BF198" s="136">
        <v>32837</v>
      </c>
      <c r="BG198" s="136">
        <v>369</v>
      </c>
      <c r="BH198" s="136">
        <v>584</v>
      </c>
      <c r="BI198" s="136">
        <v>862</v>
      </c>
      <c r="BJ198" s="136">
        <v>26131</v>
      </c>
      <c r="BK198" s="136">
        <v>30</v>
      </c>
      <c r="BL198" s="136">
        <v>60</v>
      </c>
      <c r="BM198" s="136">
        <v>1511</v>
      </c>
      <c r="BN198" s="136">
        <v>882</v>
      </c>
      <c r="BO198" s="136">
        <v>330</v>
      </c>
      <c r="BP198" s="136">
        <v>0</v>
      </c>
      <c r="BQ198" s="136">
        <v>84</v>
      </c>
      <c r="BR198" s="136">
        <v>4257831</v>
      </c>
      <c r="BS198" s="136">
        <v>4827</v>
      </c>
      <c r="BT198" s="136">
        <v>10607</v>
      </c>
      <c r="BU198" s="136">
        <v>2193548</v>
      </c>
      <c r="BV198" s="136">
        <v>6647</v>
      </c>
      <c r="BW198" s="136">
        <v>14587</v>
      </c>
      <c r="BX198" s="136">
        <v>0</v>
      </c>
      <c r="BY198" s="136">
        <v>0</v>
      </c>
      <c r="BZ198" s="136">
        <v>0</v>
      </c>
      <c r="CA198" s="136">
        <v>692994</v>
      </c>
      <c r="CB198" s="136">
        <v>8250</v>
      </c>
      <c r="CC198" s="239">
        <v>25330</v>
      </c>
      <c r="CD198" s="155">
        <f t="shared" ref="CD198:CD207" si="1016">MONTH(1&amp;C198)</f>
        <v>5</v>
      </c>
      <c r="CE198" s="227">
        <f t="shared" si="993"/>
        <v>2018</v>
      </c>
      <c r="CF198" s="228">
        <f t="shared" si="994"/>
        <v>43221</v>
      </c>
      <c r="CG198" s="229">
        <f t="shared" si="995"/>
        <v>31</v>
      </c>
      <c r="CH198" s="155">
        <f t="shared" si="996"/>
        <v>29270</v>
      </c>
      <c r="CI198" s="155">
        <f t="shared" si="997"/>
        <v>204890</v>
      </c>
      <c r="CJ198" s="155">
        <f t="shared" si="998"/>
        <v>761020</v>
      </c>
      <c r="CK198" s="155">
        <f t="shared" si="1010"/>
        <v>1302795</v>
      </c>
      <c r="CL198" s="155">
        <f t="shared" si="1000"/>
        <v>1120284</v>
      </c>
      <c r="CM198" s="155">
        <f t="shared" si="1011"/>
        <v>37348614</v>
      </c>
      <c r="CN198" s="155">
        <f t="shared" si="1012"/>
        <v>68699175</v>
      </c>
      <c r="CO198" s="155">
        <f t="shared" si="1013"/>
        <v>3872466</v>
      </c>
      <c r="CP198" s="155">
        <f t="shared" si="1004"/>
        <v>51976</v>
      </c>
      <c r="CQ198" s="155">
        <f t="shared" si="1005"/>
        <v>51720</v>
      </c>
      <c r="CR198" s="155">
        <f t="shared" si="1006"/>
        <v>9355374</v>
      </c>
      <c r="CS198" s="155">
        <f t="shared" si="1007"/>
        <v>4813710</v>
      </c>
      <c r="CT198" s="155">
        <f t="shared" si="1008"/>
        <v>0</v>
      </c>
      <c r="CU198" s="155">
        <f t="shared" si="1009"/>
        <v>2127720</v>
      </c>
      <c r="CV198" s="132"/>
      <c r="CW198" s="115"/>
    </row>
    <row r="199" spans="1:103" x14ac:dyDescent="0.2">
      <c r="A199" s="152" t="str">
        <f t="shared" si="1015"/>
        <v>2018-19MAYRX7</v>
      </c>
      <c r="B199" s="114" t="s">
        <v>831</v>
      </c>
      <c r="C199" s="35" t="s">
        <v>879</v>
      </c>
      <c r="D199" s="153" t="str">
        <f>INDEX($CZ$106:$DA$116,MATCH($F199,Area_Code,0),2)</f>
        <v>Y54</v>
      </c>
      <c r="E199" s="153" t="str">
        <f>INDEX($CZ$100:$DB$104,MATCH($D199,Reg_Code,0),3)</f>
        <v>North</v>
      </c>
      <c r="F199" s="134" t="s">
        <v>691</v>
      </c>
      <c r="G199" s="134" t="s">
        <v>692</v>
      </c>
      <c r="H199" s="136">
        <v>141285</v>
      </c>
      <c r="I199" s="136">
        <v>109402</v>
      </c>
      <c r="J199" s="136">
        <v>1839366</v>
      </c>
      <c r="K199" s="136">
        <v>17</v>
      </c>
      <c r="L199" s="136">
        <v>1</v>
      </c>
      <c r="M199" s="136">
        <v>93</v>
      </c>
      <c r="N199" s="136">
        <v>149</v>
      </c>
      <c r="O199" s="136">
        <v>94971</v>
      </c>
      <c r="P199" s="136">
        <v>9695</v>
      </c>
      <c r="Q199" s="136">
        <v>7275</v>
      </c>
      <c r="R199" s="136">
        <v>48658</v>
      </c>
      <c r="S199" s="136">
        <v>23007</v>
      </c>
      <c r="T199" s="136">
        <v>4168</v>
      </c>
      <c r="U199" s="136">
        <v>4754658</v>
      </c>
      <c r="V199" s="136">
        <v>490</v>
      </c>
      <c r="W199" s="136">
        <v>831</v>
      </c>
      <c r="X199" s="136">
        <v>5562139</v>
      </c>
      <c r="Y199" s="136">
        <v>765</v>
      </c>
      <c r="Z199" s="136">
        <v>1318</v>
      </c>
      <c r="AA199" s="136">
        <v>72304530</v>
      </c>
      <c r="AB199" s="136">
        <v>1486</v>
      </c>
      <c r="AC199" s="136">
        <v>3288</v>
      </c>
      <c r="AD199" s="136">
        <v>92081264</v>
      </c>
      <c r="AE199" s="136">
        <v>4002</v>
      </c>
      <c r="AF199" s="136">
        <v>9541</v>
      </c>
      <c r="AG199" s="136">
        <v>23601788</v>
      </c>
      <c r="AH199" s="136">
        <v>5663</v>
      </c>
      <c r="AI199" s="136">
        <v>11196</v>
      </c>
      <c r="AJ199" s="136">
        <v>4601</v>
      </c>
      <c r="AK199" s="136">
        <v>445</v>
      </c>
      <c r="AL199" s="136">
        <v>2291</v>
      </c>
      <c r="AM199" s="136">
        <v>5854</v>
      </c>
      <c r="AN199" s="136">
        <v>351</v>
      </c>
      <c r="AO199" s="136">
        <v>1514</v>
      </c>
      <c r="AP199" s="136">
        <v>41</v>
      </c>
      <c r="AQ199" s="136">
        <v>60756</v>
      </c>
      <c r="AR199" s="136">
        <v>6309</v>
      </c>
      <c r="AS199" s="136">
        <v>23305</v>
      </c>
      <c r="AT199" s="136">
        <v>90370</v>
      </c>
      <c r="AU199" s="136">
        <v>19020</v>
      </c>
      <c r="AV199" s="136">
        <v>16341</v>
      </c>
      <c r="AW199" s="136">
        <v>14039</v>
      </c>
      <c r="AX199" s="136">
        <v>12262</v>
      </c>
      <c r="AY199" s="136">
        <v>62401</v>
      </c>
      <c r="AZ199" s="136">
        <v>52748</v>
      </c>
      <c r="BA199" s="136">
        <v>32012</v>
      </c>
      <c r="BB199" s="136">
        <v>25143</v>
      </c>
      <c r="BC199" s="136">
        <v>5381</v>
      </c>
      <c r="BD199" s="136">
        <v>4476</v>
      </c>
      <c r="BE199" s="136">
        <v>0</v>
      </c>
      <c r="BF199" s="136">
        <v>0</v>
      </c>
      <c r="BG199" s="136">
        <v>0</v>
      </c>
      <c r="BH199" s="136">
        <v>0</v>
      </c>
      <c r="BI199" s="136">
        <v>3839</v>
      </c>
      <c r="BJ199" s="136">
        <v>220455</v>
      </c>
      <c r="BK199" s="136">
        <v>57</v>
      </c>
      <c r="BL199" s="136">
        <v>118</v>
      </c>
      <c r="BM199" s="136">
        <v>249</v>
      </c>
      <c r="BN199" s="136">
        <v>1699</v>
      </c>
      <c r="BO199" s="136">
        <v>1134</v>
      </c>
      <c r="BP199" s="136">
        <v>84</v>
      </c>
      <c r="BQ199" s="136">
        <v>928</v>
      </c>
      <c r="BR199" s="136">
        <v>9400074</v>
      </c>
      <c r="BS199" s="136">
        <v>5533</v>
      </c>
      <c r="BT199" s="136">
        <v>11804</v>
      </c>
      <c r="BU199" s="136">
        <v>6825179</v>
      </c>
      <c r="BV199" s="136">
        <v>6019</v>
      </c>
      <c r="BW199" s="136">
        <v>13113</v>
      </c>
      <c r="BX199" s="136">
        <v>593447</v>
      </c>
      <c r="BY199" s="136">
        <v>7065</v>
      </c>
      <c r="BZ199" s="136">
        <v>13969</v>
      </c>
      <c r="CA199" s="136">
        <v>7632100</v>
      </c>
      <c r="CB199" s="136">
        <v>8224</v>
      </c>
      <c r="CC199" s="239">
        <v>18359</v>
      </c>
      <c r="CD199" s="155">
        <f t="shared" si="1016"/>
        <v>5</v>
      </c>
      <c r="CE199" s="227">
        <f t="shared" si="993"/>
        <v>2018</v>
      </c>
      <c r="CF199" s="228">
        <f t="shared" si="994"/>
        <v>43221</v>
      </c>
      <c r="CG199" s="229">
        <f t="shared" si="995"/>
        <v>31</v>
      </c>
      <c r="CH199" s="155">
        <f t="shared" si="996"/>
        <v>109402</v>
      </c>
      <c r="CI199" s="155">
        <f t="shared" si="997"/>
        <v>10174386</v>
      </c>
      <c r="CJ199" s="155">
        <f t="shared" si="998"/>
        <v>16300898</v>
      </c>
      <c r="CK199" s="155">
        <f t="shared" si="1010"/>
        <v>8056545</v>
      </c>
      <c r="CL199" s="155">
        <f t="shared" si="1000"/>
        <v>9588450</v>
      </c>
      <c r="CM199" s="155">
        <f t="shared" si="1011"/>
        <v>159987504</v>
      </c>
      <c r="CN199" s="155">
        <f t="shared" si="1012"/>
        <v>219509787</v>
      </c>
      <c r="CO199" s="155">
        <f t="shared" si="1013"/>
        <v>46664928</v>
      </c>
      <c r="CP199" s="155">
        <f t="shared" si="1004"/>
        <v>0</v>
      </c>
      <c r="CQ199" s="155">
        <f t="shared" si="1005"/>
        <v>453002</v>
      </c>
      <c r="CR199" s="155">
        <f t="shared" si="1006"/>
        <v>20054996</v>
      </c>
      <c r="CS199" s="155">
        <f t="shared" si="1007"/>
        <v>14870142</v>
      </c>
      <c r="CT199" s="155">
        <f t="shared" si="1008"/>
        <v>1173396</v>
      </c>
      <c r="CU199" s="155">
        <f t="shared" si="1009"/>
        <v>17037152</v>
      </c>
      <c r="CV199" s="132"/>
      <c r="CW199" s="115"/>
    </row>
    <row r="200" spans="1:103" x14ac:dyDescent="0.2">
      <c r="A200" s="152" t="str">
        <f t="shared" si="1015"/>
        <v>2018-19MAYRX8</v>
      </c>
      <c r="B200" s="114" t="s">
        <v>831</v>
      </c>
      <c r="C200" s="35" t="s">
        <v>879</v>
      </c>
      <c r="D200" s="153" t="str">
        <f>INDEX($CZ$106:$DA$116,MATCH($F200,Area_Code,0),2)</f>
        <v>Y54</v>
      </c>
      <c r="E200" s="153" t="str">
        <f>INDEX($CZ$100:$DB$104,MATCH($D200,Reg_Code,0),3)</f>
        <v>North</v>
      </c>
      <c r="F200" s="134" t="s">
        <v>693</v>
      </c>
      <c r="G200" s="134" t="s">
        <v>694</v>
      </c>
      <c r="H200" s="136">
        <v>82146</v>
      </c>
      <c r="I200" s="136">
        <v>63491</v>
      </c>
      <c r="J200" s="136">
        <v>238880</v>
      </c>
      <c r="K200" s="136">
        <v>4</v>
      </c>
      <c r="L200" s="136">
        <v>1</v>
      </c>
      <c r="M200" s="136">
        <v>19</v>
      </c>
      <c r="N200" s="136">
        <v>69</v>
      </c>
      <c r="O200" s="136">
        <v>67157</v>
      </c>
      <c r="P200" s="136">
        <v>7254</v>
      </c>
      <c r="Q200" s="136">
        <v>5212</v>
      </c>
      <c r="R200" s="136">
        <v>37388</v>
      </c>
      <c r="S200" s="136">
        <v>13067</v>
      </c>
      <c r="T200" s="136">
        <v>811</v>
      </c>
      <c r="U200" s="136">
        <v>3588308</v>
      </c>
      <c r="V200" s="136">
        <v>495</v>
      </c>
      <c r="W200" s="136">
        <v>843</v>
      </c>
      <c r="X200" s="136">
        <v>3734435</v>
      </c>
      <c r="Y200" s="136">
        <v>717</v>
      </c>
      <c r="Z200" s="136">
        <v>1273</v>
      </c>
      <c r="AA200" s="136">
        <v>51324034</v>
      </c>
      <c r="AB200" s="136">
        <v>1373</v>
      </c>
      <c r="AC200" s="136">
        <v>2921</v>
      </c>
      <c r="AD200" s="136">
        <v>47369140</v>
      </c>
      <c r="AE200" s="136">
        <v>3625</v>
      </c>
      <c r="AF200" s="136">
        <v>8602</v>
      </c>
      <c r="AG200" s="136">
        <v>4148148</v>
      </c>
      <c r="AH200" s="136">
        <v>5115</v>
      </c>
      <c r="AI200" s="136">
        <v>13029</v>
      </c>
      <c r="AJ200" s="136">
        <v>4719</v>
      </c>
      <c r="AK200" s="136">
        <v>584</v>
      </c>
      <c r="AL200" s="136">
        <v>1150</v>
      </c>
      <c r="AM200" s="136">
        <v>3630</v>
      </c>
      <c r="AN200" s="136">
        <v>375</v>
      </c>
      <c r="AO200" s="136">
        <v>2610</v>
      </c>
      <c r="AP200" s="136">
        <v>2446</v>
      </c>
      <c r="AQ200" s="136">
        <v>40062</v>
      </c>
      <c r="AR200" s="136">
        <v>6789</v>
      </c>
      <c r="AS200" s="136">
        <v>15587</v>
      </c>
      <c r="AT200" s="136">
        <v>62438</v>
      </c>
      <c r="AU200" s="136">
        <v>16262</v>
      </c>
      <c r="AV200" s="136">
        <v>12368</v>
      </c>
      <c r="AW200" s="136">
        <v>12131</v>
      </c>
      <c r="AX200" s="136">
        <v>9367</v>
      </c>
      <c r="AY200" s="136">
        <v>59018</v>
      </c>
      <c r="AZ200" s="136">
        <v>45672</v>
      </c>
      <c r="BA200" s="136">
        <v>24955</v>
      </c>
      <c r="BB200" s="136">
        <v>15278</v>
      </c>
      <c r="BC200" s="136">
        <v>1630</v>
      </c>
      <c r="BD200" s="136">
        <v>949</v>
      </c>
      <c r="BE200" s="136">
        <v>0</v>
      </c>
      <c r="BF200" s="136">
        <v>0</v>
      </c>
      <c r="BG200" s="136">
        <v>0</v>
      </c>
      <c r="BH200" s="136">
        <v>0</v>
      </c>
      <c r="BI200" s="136">
        <v>4002</v>
      </c>
      <c r="BJ200" s="136">
        <v>122060</v>
      </c>
      <c r="BK200" s="136">
        <v>30</v>
      </c>
      <c r="BL200" s="136">
        <v>52</v>
      </c>
      <c r="BM200" s="136">
        <v>67</v>
      </c>
      <c r="BN200" s="136">
        <v>390</v>
      </c>
      <c r="BO200" s="136">
        <v>246</v>
      </c>
      <c r="BP200" s="136">
        <v>66</v>
      </c>
      <c r="BQ200" s="136">
        <v>3149</v>
      </c>
      <c r="BR200" s="136">
        <v>1936773</v>
      </c>
      <c r="BS200" s="136">
        <v>4966</v>
      </c>
      <c r="BT200" s="136">
        <v>12295</v>
      </c>
      <c r="BU200" s="136">
        <v>1140622</v>
      </c>
      <c r="BV200" s="136">
        <v>4637</v>
      </c>
      <c r="BW200" s="136">
        <v>9515</v>
      </c>
      <c r="BX200" s="136">
        <v>456259</v>
      </c>
      <c r="BY200" s="136">
        <v>6913</v>
      </c>
      <c r="BZ200" s="136">
        <v>13682</v>
      </c>
      <c r="CA200" s="136">
        <v>31546235</v>
      </c>
      <c r="CB200" s="136">
        <v>10018</v>
      </c>
      <c r="CC200" s="239">
        <v>22377</v>
      </c>
      <c r="CD200" s="155">
        <f t="shared" si="1016"/>
        <v>5</v>
      </c>
      <c r="CE200" s="227">
        <f t="shared" si="993"/>
        <v>2018</v>
      </c>
      <c r="CF200" s="228">
        <f t="shared" si="994"/>
        <v>43221</v>
      </c>
      <c r="CG200" s="229">
        <f t="shared" si="995"/>
        <v>31</v>
      </c>
      <c r="CH200" s="155">
        <f t="shared" si="996"/>
        <v>63491</v>
      </c>
      <c r="CI200" s="155">
        <f t="shared" si="997"/>
        <v>1206329</v>
      </c>
      <c r="CJ200" s="155">
        <f t="shared" si="998"/>
        <v>4380879</v>
      </c>
      <c r="CK200" s="155">
        <f t="shared" si="1010"/>
        <v>6115122</v>
      </c>
      <c r="CL200" s="155">
        <f t="shared" si="1000"/>
        <v>6634876</v>
      </c>
      <c r="CM200" s="155">
        <f t="shared" si="1011"/>
        <v>109210348</v>
      </c>
      <c r="CN200" s="155">
        <f t="shared" si="1012"/>
        <v>112402334</v>
      </c>
      <c r="CO200" s="155">
        <f t="shared" si="1013"/>
        <v>10566519</v>
      </c>
      <c r="CP200" s="155">
        <f t="shared" si="1004"/>
        <v>0</v>
      </c>
      <c r="CQ200" s="155">
        <f t="shared" si="1005"/>
        <v>208104</v>
      </c>
      <c r="CR200" s="155">
        <f t="shared" si="1006"/>
        <v>4795050</v>
      </c>
      <c r="CS200" s="155">
        <f t="shared" si="1007"/>
        <v>2340690</v>
      </c>
      <c r="CT200" s="155">
        <f t="shared" si="1008"/>
        <v>903012</v>
      </c>
      <c r="CU200" s="155">
        <f t="shared" si="1009"/>
        <v>70465173</v>
      </c>
      <c r="CV200" s="132"/>
      <c r="CW200" s="115"/>
    </row>
    <row r="201" spans="1:103" x14ac:dyDescent="0.2">
      <c r="A201" s="152" t="str">
        <f t="shared" si="1015"/>
        <v>2018-19MAYRX9</v>
      </c>
      <c r="B201" s="114" t="s">
        <v>831</v>
      </c>
      <c r="C201" s="35" t="s">
        <v>879</v>
      </c>
      <c r="D201" s="153" t="str">
        <f>INDEX($CZ$106:$DA$116,MATCH($F201,Area_Code,0),2)</f>
        <v>Y55</v>
      </c>
      <c r="E201" s="153" t="str">
        <f>INDEX($CZ$100:$DB$104,MATCH($D201,Reg_Code,0),3)</f>
        <v>Midlands and East</v>
      </c>
      <c r="F201" s="134" t="s">
        <v>696</v>
      </c>
      <c r="G201" s="134" t="s">
        <v>697</v>
      </c>
      <c r="H201" s="136">
        <v>85309</v>
      </c>
      <c r="I201" s="136">
        <v>70097</v>
      </c>
      <c r="J201" s="136">
        <v>227907</v>
      </c>
      <c r="K201" s="136">
        <v>3</v>
      </c>
      <c r="L201" s="136">
        <v>2</v>
      </c>
      <c r="M201" s="136">
        <v>6</v>
      </c>
      <c r="N201" s="136">
        <v>49</v>
      </c>
      <c r="O201" s="136">
        <v>59430</v>
      </c>
      <c r="P201" s="136">
        <v>5978</v>
      </c>
      <c r="Q201" s="136">
        <v>3950</v>
      </c>
      <c r="R201" s="136">
        <v>34054</v>
      </c>
      <c r="S201" s="136">
        <v>12273</v>
      </c>
      <c r="T201" s="136">
        <v>283</v>
      </c>
      <c r="U201" s="136">
        <v>2908349</v>
      </c>
      <c r="V201" s="136">
        <v>487</v>
      </c>
      <c r="W201" s="136">
        <v>876</v>
      </c>
      <c r="X201" s="136">
        <v>4406475</v>
      </c>
      <c r="Y201" s="136">
        <v>1116</v>
      </c>
      <c r="Z201" s="136">
        <v>2587</v>
      </c>
      <c r="AA201" s="136">
        <v>62849828</v>
      </c>
      <c r="AB201" s="136">
        <v>1846</v>
      </c>
      <c r="AC201" s="136">
        <v>3875</v>
      </c>
      <c r="AD201" s="136">
        <v>53507044</v>
      </c>
      <c r="AE201" s="136">
        <v>4360</v>
      </c>
      <c r="AF201" s="136">
        <v>10435</v>
      </c>
      <c r="AG201" s="136">
        <v>1112068</v>
      </c>
      <c r="AH201" s="136">
        <v>3930</v>
      </c>
      <c r="AI201" s="136">
        <v>9770</v>
      </c>
      <c r="AJ201" s="136">
        <v>3741</v>
      </c>
      <c r="AK201" s="136">
        <v>1141</v>
      </c>
      <c r="AL201" s="136">
        <v>1099</v>
      </c>
      <c r="AM201" s="136">
        <v>7</v>
      </c>
      <c r="AN201" s="136">
        <v>628</v>
      </c>
      <c r="AO201" s="136">
        <v>873</v>
      </c>
      <c r="AP201" s="136">
        <v>9</v>
      </c>
      <c r="AQ201" s="136">
        <v>36517</v>
      </c>
      <c r="AR201" s="136">
        <v>2824</v>
      </c>
      <c r="AS201" s="136">
        <v>16348</v>
      </c>
      <c r="AT201" s="136">
        <v>55689</v>
      </c>
      <c r="AU201" s="136">
        <v>11122</v>
      </c>
      <c r="AV201" s="136">
        <v>8780</v>
      </c>
      <c r="AW201" s="136">
        <v>7605</v>
      </c>
      <c r="AX201" s="136">
        <v>6075</v>
      </c>
      <c r="AY201" s="136">
        <v>44071</v>
      </c>
      <c r="AZ201" s="136">
        <v>36815</v>
      </c>
      <c r="BA201" s="136">
        <v>16292</v>
      </c>
      <c r="BB201" s="136">
        <v>12832</v>
      </c>
      <c r="BC201" s="136">
        <v>344</v>
      </c>
      <c r="BD201" s="136">
        <v>276</v>
      </c>
      <c r="BE201" s="136">
        <v>310</v>
      </c>
      <c r="BF201" s="136">
        <v>88952</v>
      </c>
      <c r="BG201" s="136">
        <v>287</v>
      </c>
      <c r="BH201" s="136">
        <v>471</v>
      </c>
      <c r="BI201" s="136">
        <v>3186</v>
      </c>
      <c r="BJ201" s="136">
        <v>141392</v>
      </c>
      <c r="BK201" s="136">
        <v>44</v>
      </c>
      <c r="BL201" s="136">
        <v>71</v>
      </c>
      <c r="BM201" s="136">
        <v>0</v>
      </c>
      <c r="BN201" s="136">
        <v>468</v>
      </c>
      <c r="BO201" s="136">
        <v>510</v>
      </c>
      <c r="BP201" s="136">
        <v>3</v>
      </c>
      <c r="BQ201" s="136">
        <v>2120</v>
      </c>
      <c r="BR201" s="136">
        <v>1781060</v>
      </c>
      <c r="BS201" s="136">
        <v>3806</v>
      </c>
      <c r="BT201" s="136">
        <v>7462</v>
      </c>
      <c r="BU201" s="136">
        <v>2183576</v>
      </c>
      <c r="BV201" s="136">
        <v>4282</v>
      </c>
      <c r="BW201" s="136">
        <v>8440</v>
      </c>
      <c r="BX201" s="136">
        <v>16803</v>
      </c>
      <c r="BY201" s="136">
        <v>5601</v>
      </c>
      <c r="BZ201" s="136">
        <v>6753</v>
      </c>
      <c r="CA201" s="136">
        <v>14694031</v>
      </c>
      <c r="CB201" s="136">
        <v>6931</v>
      </c>
      <c r="CC201" s="239">
        <v>15592</v>
      </c>
      <c r="CD201" s="155">
        <f t="shared" si="1016"/>
        <v>5</v>
      </c>
      <c r="CE201" s="227">
        <f t="shared" si="993"/>
        <v>2018</v>
      </c>
      <c r="CF201" s="228">
        <f t="shared" si="994"/>
        <v>43221</v>
      </c>
      <c r="CG201" s="229">
        <f t="shared" si="995"/>
        <v>31</v>
      </c>
      <c r="CH201" s="155">
        <f t="shared" si="996"/>
        <v>140194</v>
      </c>
      <c r="CI201" s="155">
        <f t="shared" si="997"/>
        <v>420582</v>
      </c>
      <c r="CJ201" s="155">
        <f t="shared" si="998"/>
        <v>3434753</v>
      </c>
      <c r="CK201" s="155">
        <f t="shared" si="1010"/>
        <v>5236728</v>
      </c>
      <c r="CL201" s="155">
        <f t="shared" si="1000"/>
        <v>10218650</v>
      </c>
      <c r="CM201" s="155">
        <f t="shared" si="1011"/>
        <v>131959250</v>
      </c>
      <c r="CN201" s="155">
        <f t="shared" si="1012"/>
        <v>128068755</v>
      </c>
      <c r="CO201" s="155">
        <f t="shared" si="1013"/>
        <v>2764910</v>
      </c>
      <c r="CP201" s="155">
        <f t="shared" si="1004"/>
        <v>146010</v>
      </c>
      <c r="CQ201" s="155">
        <f t="shared" si="1005"/>
        <v>226206</v>
      </c>
      <c r="CR201" s="155">
        <f t="shared" si="1006"/>
        <v>3492216</v>
      </c>
      <c r="CS201" s="155">
        <f t="shared" si="1007"/>
        <v>4304400</v>
      </c>
      <c r="CT201" s="155">
        <f t="shared" si="1008"/>
        <v>20259</v>
      </c>
      <c r="CU201" s="155">
        <f t="shared" si="1009"/>
        <v>33055040</v>
      </c>
      <c r="CV201" s="132"/>
      <c r="CW201" s="115"/>
    </row>
    <row r="202" spans="1:103" x14ac:dyDescent="0.2">
      <c r="A202" s="152" t="str">
        <f t="shared" si="1015"/>
        <v>2018-19MAYRYA</v>
      </c>
      <c r="B202" s="114" t="s">
        <v>831</v>
      </c>
      <c r="C202" s="35" t="s">
        <v>879</v>
      </c>
      <c r="D202" s="153" t="str">
        <f>INDEX($CZ$106:$DA$116,MATCH($F202,Area_Code,0),2)</f>
        <v>Y55</v>
      </c>
      <c r="E202" s="153" t="str">
        <f>INDEX($CZ$100:$DB$104,MATCH($D202,Reg_Code,0),3)</f>
        <v>Midlands and East</v>
      </c>
      <c r="F202" s="134" t="s">
        <v>698</v>
      </c>
      <c r="G202" s="134" t="s">
        <v>699</v>
      </c>
      <c r="H202" s="136">
        <v>109354</v>
      </c>
      <c r="I202" s="136">
        <v>78865</v>
      </c>
      <c r="J202" s="136">
        <v>189520</v>
      </c>
      <c r="K202" s="136">
        <v>2</v>
      </c>
      <c r="L202" s="136">
        <v>1</v>
      </c>
      <c r="M202" s="136">
        <v>7</v>
      </c>
      <c r="N202" s="136">
        <v>37</v>
      </c>
      <c r="O202" s="136">
        <v>88312</v>
      </c>
      <c r="P202" s="136">
        <v>4952</v>
      </c>
      <c r="Q202" s="136">
        <v>2988</v>
      </c>
      <c r="R202" s="136">
        <v>39184</v>
      </c>
      <c r="S202" s="136">
        <v>35642</v>
      </c>
      <c r="T202" s="136">
        <v>1932</v>
      </c>
      <c r="U202" s="136">
        <v>2036362</v>
      </c>
      <c r="V202" s="136">
        <v>411</v>
      </c>
      <c r="W202" s="136">
        <v>710</v>
      </c>
      <c r="X202" s="136">
        <v>1455281</v>
      </c>
      <c r="Y202" s="136">
        <v>487</v>
      </c>
      <c r="Z202" s="136">
        <v>868</v>
      </c>
      <c r="AA202" s="136">
        <v>28161108</v>
      </c>
      <c r="AB202" s="136">
        <v>719</v>
      </c>
      <c r="AC202" s="136">
        <v>1290</v>
      </c>
      <c r="AD202" s="136">
        <v>66239312</v>
      </c>
      <c r="AE202" s="136">
        <v>1858</v>
      </c>
      <c r="AF202" s="136">
        <v>4093</v>
      </c>
      <c r="AG202" s="136">
        <v>5694191</v>
      </c>
      <c r="AH202" s="136">
        <v>2947</v>
      </c>
      <c r="AI202" s="136">
        <v>7342</v>
      </c>
      <c r="AJ202" s="136">
        <v>2957</v>
      </c>
      <c r="AK202" s="136">
        <v>6</v>
      </c>
      <c r="AL202" s="136">
        <v>19</v>
      </c>
      <c r="AM202" s="136">
        <v>0</v>
      </c>
      <c r="AN202" s="136">
        <v>230</v>
      </c>
      <c r="AO202" s="136">
        <v>2702</v>
      </c>
      <c r="AP202" s="136">
        <v>1844</v>
      </c>
      <c r="AQ202" s="136">
        <v>49793</v>
      </c>
      <c r="AR202" s="136">
        <v>3231</v>
      </c>
      <c r="AS202" s="136">
        <v>32331</v>
      </c>
      <c r="AT202" s="136">
        <v>85355</v>
      </c>
      <c r="AU202" s="136">
        <v>9289</v>
      </c>
      <c r="AV202" s="136">
        <v>6877</v>
      </c>
      <c r="AW202" s="136">
        <v>5557</v>
      </c>
      <c r="AX202" s="136">
        <v>4205</v>
      </c>
      <c r="AY202" s="136">
        <v>49076</v>
      </c>
      <c r="AZ202" s="136">
        <v>41283</v>
      </c>
      <c r="BA202" s="136">
        <v>58574</v>
      </c>
      <c r="BB202" s="136">
        <v>37402</v>
      </c>
      <c r="BC202" s="136">
        <v>4514</v>
      </c>
      <c r="BD202" s="136">
        <v>2019</v>
      </c>
      <c r="BE202" s="136">
        <v>185</v>
      </c>
      <c r="BF202" s="136">
        <v>52851</v>
      </c>
      <c r="BG202" s="136">
        <v>286</v>
      </c>
      <c r="BH202" s="136">
        <v>502</v>
      </c>
      <c r="BI202" s="136">
        <v>3486</v>
      </c>
      <c r="BJ202" s="136">
        <v>179402</v>
      </c>
      <c r="BK202" s="136">
        <v>51</v>
      </c>
      <c r="BL202" s="136">
        <v>56</v>
      </c>
      <c r="BM202" s="136">
        <v>279</v>
      </c>
      <c r="BN202" s="136">
        <v>1</v>
      </c>
      <c r="BO202" s="136">
        <v>1711</v>
      </c>
      <c r="BP202" s="136">
        <v>0</v>
      </c>
      <c r="BQ202" s="136">
        <v>1654</v>
      </c>
      <c r="BR202" s="136">
        <v>251</v>
      </c>
      <c r="BS202" s="136">
        <v>251</v>
      </c>
      <c r="BT202" s="136">
        <v>251</v>
      </c>
      <c r="BU202" s="136">
        <v>7175380</v>
      </c>
      <c r="BV202" s="136">
        <v>4194</v>
      </c>
      <c r="BW202" s="136">
        <v>8745</v>
      </c>
      <c r="BX202" s="136">
        <v>0</v>
      </c>
      <c r="BY202" s="136">
        <v>0</v>
      </c>
      <c r="BZ202" s="136">
        <v>0</v>
      </c>
      <c r="CA202" s="136">
        <v>9199244</v>
      </c>
      <c r="CB202" s="136">
        <v>5562</v>
      </c>
      <c r="CC202" s="239">
        <v>12534</v>
      </c>
      <c r="CD202" s="155">
        <f t="shared" si="1016"/>
        <v>5</v>
      </c>
      <c r="CE202" s="227">
        <f t="shared" si="993"/>
        <v>2018</v>
      </c>
      <c r="CF202" s="228">
        <f t="shared" si="994"/>
        <v>43221</v>
      </c>
      <c r="CG202" s="229">
        <f t="shared" si="995"/>
        <v>31</v>
      </c>
      <c r="CH202" s="155">
        <f t="shared" si="996"/>
        <v>78865</v>
      </c>
      <c r="CI202" s="155">
        <f t="shared" si="997"/>
        <v>552055</v>
      </c>
      <c r="CJ202" s="155">
        <f t="shared" si="998"/>
        <v>2918005</v>
      </c>
      <c r="CK202" s="155">
        <f t="shared" si="1010"/>
        <v>3515920</v>
      </c>
      <c r="CL202" s="155">
        <f t="shared" si="1000"/>
        <v>2593584</v>
      </c>
      <c r="CM202" s="155">
        <f t="shared" si="1011"/>
        <v>50547360</v>
      </c>
      <c r="CN202" s="155">
        <f t="shared" si="1012"/>
        <v>145882706</v>
      </c>
      <c r="CO202" s="155">
        <f t="shared" si="1013"/>
        <v>14184744</v>
      </c>
      <c r="CP202" s="155">
        <f t="shared" si="1004"/>
        <v>92870</v>
      </c>
      <c r="CQ202" s="155">
        <f t="shared" si="1005"/>
        <v>195216</v>
      </c>
      <c r="CR202" s="155">
        <f t="shared" si="1006"/>
        <v>251</v>
      </c>
      <c r="CS202" s="155">
        <f t="shared" si="1007"/>
        <v>14962695</v>
      </c>
      <c r="CT202" s="155">
        <f t="shared" si="1008"/>
        <v>0</v>
      </c>
      <c r="CU202" s="155">
        <f t="shared" si="1009"/>
        <v>20731236</v>
      </c>
      <c r="CV202" s="132"/>
      <c r="CW202" s="115"/>
    </row>
    <row r="203" spans="1:103" x14ac:dyDescent="0.2">
      <c r="A203" s="152" t="str">
        <f t="shared" si="1015"/>
        <v>2018-19MAYRYC</v>
      </c>
      <c r="B203" s="114" t="s">
        <v>831</v>
      </c>
      <c r="C203" s="35" t="s">
        <v>879</v>
      </c>
      <c r="D203" s="153" t="str">
        <f>INDEX($CZ$106:$DA$116,MATCH($F203,Area_Code,0),2)</f>
        <v>Y55</v>
      </c>
      <c r="E203" s="153" t="str">
        <f>INDEX($CZ$100:$DB$104,MATCH($D203,Reg_Code,0),3)</f>
        <v>Midlands and East</v>
      </c>
      <c r="F203" s="134" t="s">
        <v>700</v>
      </c>
      <c r="G203" s="134" t="s">
        <v>701</v>
      </c>
      <c r="H203" s="136">
        <v>103163</v>
      </c>
      <c r="I203" s="136">
        <v>66898</v>
      </c>
      <c r="J203" s="136">
        <v>370999</v>
      </c>
      <c r="K203" s="136">
        <v>6</v>
      </c>
      <c r="L203" s="136">
        <v>1</v>
      </c>
      <c r="M203" s="136">
        <v>32</v>
      </c>
      <c r="N203" s="136">
        <v>82</v>
      </c>
      <c r="O203" s="136">
        <v>71909</v>
      </c>
      <c r="P203" s="136">
        <v>6533</v>
      </c>
      <c r="Q203" s="136">
        <v>4427</v>
      </c>
      <c r="R203" s="136">
        <v>37769</v>
      </c>
      <c r="S203" s="136">
        <v>13807</v>
      </c>
      <c r="T203" s="136">
        <v>5407</v>
      </c>
      <c r="U203" s="136">
        <v>3364982</v>
      </c>
      <c r="V203" s="136">
        <v>515</v>
      </c>
      <c r="W203" s="136">
        <v>932</v>
      </c>
      <c r="X203" s="136">
        <v>3643746</v>
      </c>
      <c r="Y203" s="136">
        <v>823</v>
      </c>
      <c r="Z203" s="136">
        <v>1524</v>
      </c>
      <c r="AA203" s="136">
        <v>56560685</v>
      </c>
      <c r="AB203" s="136">
        <v>1498</v>
      </c>
      <c r="AC203" s="136">
        <v>3066</v>
      </c>
      <c r="AD203" s="136">
        <v>60262272</v>
      </c>
      <c r="AE203" s="136">
        <v>4365</v>
      </c>
      <c r="AF203" s="136">
        <v>10661</v>
      </c>
      <c r="AG203" s="136">
        <v>27444759</v>
      </c>
      <c r="AH203" s="136">
        <v>5076</v>
      </c>
      <c r="AI203" s="136">
        <v>12022</v>
      </c>
      <c r="AJ203" s="136">
        <v>5479</v>
      </c>
      <c r="AK203" s="136">
        <v>90</v>
      </c>
      <c r="AL203" s="136">
        <v>3081</v>
      </c>
      <c r="AM203" s="136">
        <v>398</v>
      </c>
      <c r="AN203" s="136">
        <v>60</v>
      </c>
      <c r="AO203" s="136">
        <v>2248</v>
      </c>
      <c r="AP203" s="136">
        <v>5322</v>
      </c>
      <c r="AQ203" s="136">
        <v>42697</v>
      </c>
      <c r="AR203" s="136">
        <v>2056</v>
      </c>
      <c r="AS203" s="136">
        <v>21677</v>
      </c>
      <c r="AT203" s="136">
        <v>66430</v>
      </c>
      <c r="AU203" s="136">
        <v>14577</v>
      </c>
      <c r="AV203" s="136">
        <v>10728</v>
      </c>
      <c r="AW203" s="136">
        <v>9867</v>
      </c>
      <c r="AX203" s="136">
        <v>7409</v>
      </c>
      <c r="AY203" s="136">
        <v>58769</v>
      </c>
      <c r="AZ203" s="136">
        <v>44115</v>
      </c>
      <c r="BA203" s="136">
        <v>25582</v>
      </c>
      <c r="BB203" s="136">
        <v>15107</v>
      </c>
      <c r="BC203" s="136">
        <v>10283</v>
      </c>
      <c r="BD203" s="136">
        <v>5851</v>
      </c>
      <c r="BE203" s="136">
        <v>463</v>
      </c>
      <c r="BF203" s="136">
        <v>135169</v>
      </c>
      <c r="BG203" s="136">
        <v>292</v>
      </c>
      <c r="BH203" s="136">
        <v>490</v>
      </c>
      <c r="BI203" s="136">
        <v>6221</v>
      </c>
      <c r="BJ203" s="136">
        <v>230309</v>
      </c>
      <c r="BK203" s="136">
        <v>37</v>
      </c>
      <c r="BL203" s="136">
        <v>67</v>
      </c>
      <c r="BM203" s="136">
        <v>47</v>
      </c>
      <c r="BN203" s="136">
        <v>883</v>
      </c>
      <c r="BO203" s="136">
        <v>750</v>
      </c>
      <c r="BP203" s="136">
        <v>50</v>
      </c>
      <c r="BQ203" s="136">
        <v>1184</v>
      </c>
      <c r="BR203" s="136">
        <v>8529125</v>
      </c>
      <c r="BS203" s="136">
        <v>9659</v>
      </c>
      <c r="BT203" s="136">
        <v>22572</v>
      </c>
      <c r="BU203" s="136">
        <v>8854580</v>
      </c>
      <c r="BV203" s="136">
        <v>11806</v>
      </c>
      <c r="BW203" s="136">
        <v>27393</v>
      </c>
      <c r="BX203" s="136">
        <v>579442</v>
      </c>
      <c r="BY203" s="136">
        <v>11589</v>
      </c>
      <c r="BZ203" s="136">
        <v>22799</v>
      </c>
      <c r="CA203" s="136">
        <v>17663185</v>
      </c>
      <c r="CB203" s="136">
        <v>14918</v>
      </c>
      <c r="CC203" s="239">
        <v>33544</v>
      </c>
      <c r="CD203" s="155">
        <f t="shared" si="1016"/>
        <v>5</v>
      </c>
      <c r="CE203" s="227">
        <f t="shared" si="993"/>
        <v>2018</v>
      </c>
      <c r="CF203" s="228">
        <f t="shared" si="994"/>
        <v>43221</v>
      </c>
      <c r="CG203" s="229">
        <f t="shared" si="995"/>
        <v>31</v>
      </c>
      <c r="CH203" s="155">
        <f t="shared" si="996"/>
        <v>66898</v>
      </c>
      <c r="CI203" s="155">
        <f t="shared" si="997"/>
        <v>2140736</v>
      </c>
      <c r="CJ203" s="155">
        <f t="shared" si="998"/>
        <v>5485636</v>
      </c>
      <c r="CK203" s="155">
        <f t="shared" si="1010"/>
        <v>6088756</v>
      </c>
      <c r="CL203" s="155">
        <f t="shared" si="1000"/>
        <v>6746748</v>
      </c>
      <c r="CM203" s="155">
        <f t="shared" si="1011"/>
        <v>115799754</v>
      </c>
      <c r="CN203" s="155">
        <f t="shared" si="1012"/>
        <v>147196427</v>
      </c>
      <c r="CO203" s="155">
        <f t="shared" si="1013"/>
        <v>65002954</v>
      </c>
      <c r="CP203" s="155">
        <f t="shared" si="1004"/>
        <v>226870</v>
      </c>
      <c r="CQ203" s="155">
        <f t="shared" si="1005"/>
        <v>416807</v>
      </c>
      <c r="CR203" s="155">
        <f t="shared" si="1006"/>
        <v>19931076</v>
      </c>
      <c r="CS203" s="155">
        <f t="shared" si="1007"/>
        <v>20544750</v>
      </c>
      <c r="CT203" s="155">
        <f t="shared" si="1008"/>
        <v>1139950</v>
      </c>
      <c r="CU203" s="155">
        <f t="shared" si="1009"/>
        <v>39716096</v>
      </c>
      <c r="CV203" s="132"/>
      <c r="CW203" s="115"/>
    </row>
    <row r="204" spans="1:103" x14ac:dyDescent="0.2">
      <c r="A204" s="152" t="str">
        <f t="shared" si="1015"/>
        <v>2018-19MAYRYD</v>
      </c>
      <c r="B204" s="114" t="s">
        <v>831</v>
      </c>
      <c r="C204" s="35" t="s">
        <v>879</v>
      </c>
      <c r="D204" s="153" t="str">
        <f>INDEX($CZ$106:$DA$116,MATCH($F204,Area_Code,0),2)</f>
        <v>Y58</v>
      </c>
      <c r="E204" s="153" t="str">
        <f>INDEX($CZ$100:$DB$104,MATCH($D204,Reg_Code,0),3)</f>
        <v>South East</v>
      </c>
      <c r="F204" s="134" t="s">
        <v>702</v>
      </c>
      <c r="G204" s="134" t="s">
        <v>703</v>
      </c>
      <c r="H204" s="136">
        <v>72288</v>
      </c>
      <c r="I204" s="136">
        <v>64186</v>
      </c>
      <c r="J204" s="136">
        <v>1175582</v>
      </c>
      <c r="K204" s="136">
        <v>18</v>
      </c>
      <c r="L204" s="136">
        <v>4</v>
      </c>
      <c r="M204" s="136">
        <v>108</v>
      </c>
      <c r="N204" s="136">
        <v>214</v>
      </c>
      <c r="O204" s="136">
        <v>60234</v>
      </c>
      <c r="P204" s="136">
        <v>3288</v>
      </c>
      <c r="Q204" s="136">
        <v>2032</v>
      </c>
      <c r="R204" s="136">
        <v>27648</v>
      </c>
      <c r="S204" s="136">
        <v>22125</v>
      </c>
      <c r="T204" s="136">
        <v>1188</v>
      </c>
      <c r="U204" s="136">
        <v>1505677</v>
      </c>
      <c r="V204" s="136">
        <v>458</v>
      </c>
      <c r="W204" s="136">
        <v>846</v>
      </c>
      <c r="X204" s="136">
        <v>1260610</v>
      </c>
      <c r="Y204" s="136">
        <v>620</v>
      </c>
      <c r="Z204" s="136">
        <v>1181</v>
      </c>
      <c r="AA204" s="136">
        <v>28373897</v>
      </c>
      <c r="AB204" s="136">
        <v>1026</v>
      </c>
      <c r="AC204" s="136">
        <v>1945</v>
      </c>
      <c r="AD204" s="136">
        <v>99111442</v>
      </c>
      <c r="AE204" s="136">
        <v>4480</v>
      </c>
      <c r="AF204" s="136">
        <v>10409</v>
      </c>
      <c r="AG204" s="136">
        <v>8711079</v>
      </c>
      <c r="AH204" s="136">
        <v>7333</v>
      </c>
      <c r="AI204" s="136">
        <v>16705</v>
      </c>
      <c r="AJ204" s="136">
        <v>3763</v>
      </c>
      <c r="AK204" s="136">
        <v>148</v>
      </c>
      <c r="AL204" s="136">
        <v>684</v>
      </c>
      <c r="AM204" s="136">
        <v>74</v>
      </c>
      <c r="AN204" s="136">
        <v>270</v>
      </c>
      <c r="AO204" s="136">
        <v>2661</v>
      </c>
      <c r="AP204" s="136">
        <v>665</v>
      </c>
      <c r="AQ204" s="136">
        <v>35119</v>
      </c>
      <c r="AR204" s="136">
        <v>1509</v>
      </c>
      <c r="AS204" s="136">
        <v>19843</v>
      </c>
      <c r="AT204" s="136">
        <v>56471</v>
      </c>
      <c r="AU204" s="136">
        <v>7986</v>
      </c>
      <c r="AV204" s="136">
        <v>5883</v>
      </c>
      <c r="AW204" s="136">
        <v>4942</v>
      </c>
      <c r="AX204" s="136">
        <v>5883</v>
      </c>
      <c r="AY204" s="136">
        <v>39412</v>
      </c>
      <c r="AZ204" s="136">
        <v>31418</v>
      </c>
      <c r="BA204" s="136">
        <v>37712</v>
      </c>
      <c r="BB204" s="136">
        <v>23603</v>
      </c>
      <c r="BC204" s="136">
        <v>2110</v>
      </c>
      <c r="BD204" s="136">
        <v>1260</v>
      </c>
      <c r="BE204" s="136">
        <v>212</v>
      </c>
      <c r="BF204" s="136">
        <v>63333</v>
      </c>
      <c r="BG204" s="136">
        <v>299</v>
      </c>
      <c r="BH204" s="136">
        <v>512</v>
      </c>
      <c r="BI204" s="136">
        <v>2544</v>
      </c>
      <c r="BJ204" s="136">
        <v>117579</v>
      </c>
      <c r="BK204" s="136">
        <v>46</v>
      </c>
      <c r="BL204" s="136">
        <v>99</v>
      </c>
      <c r="BM204" s="136">
        <v>2206</v>
      </c>
      <c r="BN204" s="136">
        <v>223</v>
      </c>
      <c r="BO204" s="136">
        <v>1639</v>
      </c>
      <c r="BP204" s="136">
        <v>0</v>
      </c>
      <c r="BQ204" s="136">
        <v>344</v>
      </c>
      <c r="BR204" s="136">
        <v>1651972</v>
      </c>
      <c r="BS204" s="136">
        <v>7408</v>
      </c>
      <c r="BT204" s="136">
        <v>19655</v>
      </c>
      <c r="BU204" s="136">
        <v>13268433</v>
      </c>
      <c r="BV204" s="136">
        <v>8095</v>
      </c>
      <c r="BW204" s="136">
        <v>19261</v>
      </c>
      <c r="BX204" s="136">
        <v>0</v>
      </c>
      <c r="BY204" s="136">
        <v>0</v>
      </c>
      <c r="BZ204" s="136">
        <v>0</v>
      </c>
      <c r="CA204" s="136">
        <v>3512818</v>
      </c>
      <c r="CB204" s="136">
        <v>10212</v>
      </c>
      <c r="CC204" s="239">
        <v>24593</v>
      </c>
      <c r="CD204" s="155">
        <f t="shared" si="1016"/>
        <v>5</v>
      </c>
      <c r="CE204" s="227">
        <f t="shared" si="993"/>
        <v>2018</v>
      </c>
      <c r="CF204" s="228">
        <f t="shared" si="994"/>
        <v>43221</v>
      </c>
      <c r="CG204" s="229">
        <f t="shared" si="995"/>
        <v>31</v>
      </c>
      <c r="CH204" s="155">
        <f t="shared" si="996"/>
        <v>256744</v>
      </c>
      <c r="CI204" s="155">
        <f t="shared" si="997"/>
        <v>6932088</v>
      </c>
      <c r="CJ204" s="155">
        <f t="shared" si="998"/>
        <v>13735804</v>
      </c>
      <c r="CK204" s="155">
        <f t="shared" si="1010"/>
        <v>2781648</v>
      </c>
      <c r="CL204" s="155">
        <f t="shared" si="1000"/>
        <v>2399792</v>
      </c>
      <c r="CM204" s="155">
        <f t="shared" si="1011"/>
        <v>53775360</v>
      </c>
      <c r="CN204" s="155">
        <f t="shared" si="1012"/>
        <v>230299125</v>
      </c>
      <c r="CO204" s="155">
        <f t="shared" si="1013"/>
        <v>19845540</v>
      </c>
      <c r="CP204" s="155">
        <f t="shared" si="1004"/>
        <v>108544</v>
      </c>
      <c r="CQ204" s="155">
        <f t="shared" si="1005"/>
        <v>251856</v>
      </c>
      <c r="CR204" s="155">
        <f t="shared" si="1006"/>
        <v>4383065</v>
      </c>
      <c r="CS204" s="155">
        <f t="shared" si="1007"/>
        <v>31568779</v>
      </c>
      <c r="CT204" s="155">
        <f t="shared" si="1008"/>
        <v>0</v>
      </c>
      <c r="CU204" s="155">
        <f t="shared" si="1009"/>
        <v>8459992</v>
      </c>
      <c r="CV204" s="132"/>
      <c r="CW204" s="115"/>
    </row>
    <row r="205" spans="1:103" x14ac:dyDescent="0.2">
      <c r="A205" s="152" t="str">
        <f t="shared" si="1015"/>
        <v>2018-19MAYRYE</v>
      </c>
      <c r="B205" s="114" t="s">
        <v>831</v>
      </c>
      <c r="C205" s="35" t="s">
        <v>879</v>
      </c>
      <c r="D205" s="153" t="str">
        <f>INDEX($CZ$106:$DA$116,MATCH($F205,Area_Code,0),2)</f>
        <v>Y58</v>
      </c>
      <c r="E205" s="153" t="str">
        <f>INDEX($CZ$100:$DB$104,MATCH($D205,Reg_Code,0),3)</f>
        <v>South East</v>
      </c>
      <c r="F205" s="134" t="s">
        <v>704</v>
      </c>
      <c r="G205" s="134" t="s">
        <v>705</v>
      </c>
      <c r="H205" s="136">
        <v>65096</v>
      </c>
      <c r="I205" s="136">
        <v>40804</v>
      </c>
      <c r="J205" s="136">
        <v>314753</v>
      </c>
      <c r="K205" s="136">
        <v>8</v>
      </c>
      <c r="L205" s="136">
        <v>3</v>
      </c>
      <c r="M205" s="136">
        <v>37</v>
      </c>
      <c r="N205" s="136">
        <v>99</v>
      </c>
      <c r="O205" s="136">
        <v>45659</v>
      </c>
      <c r="P205" s="136">
        <v>2536</v>
      </c>
      <c r="Q205" s="136">
        <v>1594</v>
      </c>
      <c r="R205" s="136">
        <v>20754</v>
      </c>
      <c r="S205" s="136">
        <v>14680</v>
      </c>
      <c r="T205" s="136">
        <v>1455</v>
      </c>
      <c r="U205" s="136">
        <v>1045591</v>
      </c>
      <c r="V205" s="136">
        <v>412</v>
      </c>
      <c r="W205" s="136">
        <v>746</v>
      </c>
      <c r="X205" s="136">
        <v>1033207</v>
      </c>
      <c r="Y205" s="136">
        <v>648</v>
      </c>
      <c r="Z205" s="136">
        <v>1205</v>
      </c>
      <c r="AA205" s="136">
        <v>19435877</v>
      </c>
      <c r="AB205" s="136">
        <v>936</v>
      </c>
      <c r="AC205" s="136">
        <v>1940</v>
      </c>
      <c r="AD205" s="136">
        <v>45601746</v>
      </c>
      <c r="AE205" s="136">
        <v>3106</v>
      </c>
      <c r="AF205" s="136">
        <v>7283</v>
      </c>
      <c r="AG205" s="136">
        <v>6641686</v>
      </c>
      <c r="AH205" s="136">
        <v>4565</v>
      </c>
      <c r="AI205" s="136">
        <v>10470</v>
      </c>
      <c r="AJ205" s="136">
        <v>2595</v>
      </c>
      <c r="AK205" s="136">
        <v>13</v>
      </c>
      <c r="AL205" s="136">
        <v>94</v>
      </c>
      <c r="AM205" s="136">
        <v>231</v>
      </c>
      <c r="AN205" s="136">
        <v>164</v>
      </c>
      <c r="AO205" s="136">
        <v>2324</v>
      </c>
      <c r="AP205" s="136">
        <v>0</v>
      </c>
      <c r="AQ205" s="136">
        <v>25213</v>
      </c>
      <c r="AR205" s="136">
        <v>2920</v>
      </c>
      <c r="AS205" s="136">
        <v>14931</v>
      </c>
      <c r="AT205" s="136">
        <v>43064</v>
      </c>
      <c r="AU205" s="136">
        <v>5000</v>
      </c>
      <c r="AV205" s="136">
        <v>3926</v>
      </c>
      <c r="AW205" s="136">
        <v>3142</v>
      </c>
      <c r="AX205" s="136">
        <v>2536</v>
      </c>
      <c r="AY205" s="136">
        <v>29217</v>
      </c>
      <c r="AZ205" s="136">
        <v>24212</v>
      </c>
      <c r="BA205" s="136">
        <v>21460</v>
      </c>
      <c r="BB205" s="136">
        <v>16622</v>
      </c>
      <c r="BC205" s="136">
        <v>2180</v>
      </c>
      <c r="BD205" s="136">
        <v>1599</v>
      </c>
      <c r="BE205" s="136">
        <v>170</v>
      </c>
      <c r="BF205" s="136">
        <v>56744</v>
      </c>
      <c r="BG205" s="136">
        <v>334</v>
      </c>
      <c r="BH205" s="136">
        <v>624</v>
      </c>
      <c r="BI205" s="136">
        <v>2019</v>
      </c>
      <c r="BJ205" s="136">
        <v>77097</v>
      </c>
      <c r="BK205" s="136">
        <v>38</v>
      </c>
      <c r="BL205" s="136">
        <v>80</v>
      </c>
      <c r="BM205" s="136">
        <v>2</v>
      </c>
      <c r="BN205" s="136">
        <v>1867</v>
      </c>
      <c r="BO205" s="136">
        <v>1416</v>
      </c>
      <c r="BP205" s="136">
        <v>0</v>
      </c>
      <c r="BQ205" s="136">
        <v>354</v>
      </c>
      <c r="BR205" s="136">
        <v>4782503</v>
      </c>
      <c r="BS205" s="136">
        <v>2562</v>
      </c>
      <c r="BT205" s="136">
        <v>4296</v>
      </c>
      <c r="BU205" s="136">
        <v>7223090</v>
      </c>
      <c r="BV205" s="136">
        <v>5101</v>
      </c>
      <c r="BW205" s="136">
        <v>9350</v>
      </c>
      <c r="BX205" s="136">
        <v>0</v>
      </c>
      <c r="BY205" s="136">
        <v>0</v>
      </c>
      <c r="BZ205" s="136">
        <v>0</v>
      </c>
      <c r="CA205" s="136">
        <v>2720749</v>
      </c>
      <c r="CB205" s="136">
        <v>7686</v>
      </c>
      <c r="CC205" s="239">
        <v>16299</v>
      </c>
      <c r="CD205" s="155">
        <f t="shared" si="1016"/>
        <v>5</v>
      </c>
      <c r="CE205" s="227">
        <f t="shared" si="993"/>
        <v>2018</v>
      </c>
      <c r="CF205" s="228">
        <f t="shared" si="994"/>
        <v>43221</v>
      </c>
      <c r="CG205" s="229">
        <f t="shared" si="995"/>
        <v>31</v>
      </c>
      <c r="CH205" s="155">
        <f t="shared" si="996"/>
        <v>122412</v>
      </c>
      <c r="CI205" s="155">
        <f t="shared" si="997"/>
        <v>1509748</v>
      </c>
      <c r="CJ205" s="155">
        <f t="shared" si="998"/>
        <v>4039596</v>
      </c>
      <c r="CK205" s="155">
        <f t="shared" si="1010"/>
        <v>1891856</v>
      </c>
      <c r="CL205" s="155">
        <f t="shared" si="1000"/>
        <v>1920770</v>
      </c>
      <c r="CM205" s="155">
        <f t="shared" si="1011"/>
        <v>40262760</v>
      </c>
      <c r="CN205" s="155">
        <f t="shared" si="1012"/>
        <v>106914440</v>
      </c>
      <c r="CO205" s="155">
        <f t="shared" si="1013"/>
        <v>15233850</v>
      </c>
      <c r="CP205" s="155">
        <f t="shared" si="1004"/>
        <v>106080</v>
      </c>
      <c r="CQ205" s="155">
        <f t="shared" si="1005"/>
        <v>161520</v>
      </c>
      <c r="CR205" s="155">
        <f t="shared" si="1006"/>
        <v>8020632</v>
      </c>
      <c r="CS205" s="155">
        <f t="shared" si="1007"/>
        <v>13239600</v>
      </c>
      <c r="CT205" s="155">
        <f t="shared" si="1008"/>
        <v>0</v>
      </c>
      <c r="CU205" s="155">
        <f t="shared" si="1009"/>
        <v>5769846</v>
      </c>
      <c r="CV205" s="132"/>
      <c r="CW205" s="115"/>
    </row>
    <row r="206" spans="1:103" x14ac:dyDescent="0.2">
      <c r="A206" s="152" t="str">
        <f t="shared" si="1015"/>
        <v>2018-19MAYRYF</v>
      </c>
      <c r="B206" s="114" t="s">
        <v>831</v>
      </c>
      <c r="C206" s="35" t="s">
        <v>879</v>
      </c>
      <c r="D206" s="153" t="str">
        <f>INDEX($CZ$106:$DA$116,MATCH($F206,Area_Code,0),2)</f>
        <v>Y59</v>
      </c>
      <c r="E206" s="153" t="str">
        <f>INDEX($CZ$100:$DB$104,MATCH($D206,Reg_Code,0),3)</f>
        <v>South West</v>
      </c>
      <c r="F206" s="134" t="s">
        <v>706</v>
      </c>
      <c r="G206" s="134" t="s">
        <v>707</v>
      </c>
      <c r="H206" s="136">
        <v>106334</v>
      </c>
      <c r="I206" s="136">
        <v>73372</v>
      </c>
      <c r="J206" s="136">
        <v>526630</v>
      </c>
      <c r="K206" s="136">
        <v>7</v>
      </c>
      <c r="L206" s="136">
        <v>2</v>
      </c>
      <c r="M206" s="136">
        <v>37</v>
      </c>
      <c r="N206" s="136">
        <v>79</v>
      </c>
      <c r="O206" s="136">
        <v>73868</v>
      </c>
      <c r="P206" s="136">
        <v>5648</v>
      </c>
      <c r="Q206" s="136">
        <v>3505</v>
      </c>
      <c r="R206" s="136">
        <v>37116</v>
      </c>
      <c r="S206" s="136">
        <v>18884</v>
      </c>
      <c r="T206" s="136">
        <v>889</v>
      </c>
      <c r="U206" s="136">
        <v>2844718</v>
      </c>
      <c r="V206" s="136">
        <v>504</v>
      </c>
      <c r="W206" s="136">
        <v>947</v>
      </c>
      <c r="X206" s="136">
        <v>2698198</v>
      </c>
      <c r="Y206" s="136">
        <v>770</v>
      </c>
      <c r="Z206" s="136">
        <v>1417</v>
      </c>
      <c r="AA206" s="136">
        <v>55027704</v>
      </c>
      <c r="AB206" s="136">
        <v>1483</v>
      </c>
      <c r="AC206" s="136">
        <v>3094</v>
      </c>
      <c r="AD206" s="136">
        <v>79487779</v>
      </c>
      <c r="AE206" s="136">
        <v>4209</v>
      </c>
      <c r="AF206" s="136">
        <v>9706</v>
      </c>
      <c r="AG206" s="136">
        <v>8798085</v>
      </c>
      <c r="AH206" s="136">
        <v>9897</v>
      </c>
      <c r="AI206" s="136">
        <v>21164</v>
      </c>
      <c r="AJ206" s="136">
        <v>4868</v>
      </c>
      <c r="AK206" s="136">
        <v>477</v>
      </c>
      <c r="AL206" s="136">
        <v>1443</v>
      </c>
      <c r="AM206" s="136">
        <v>4989</v>
      </c>
      <c r="AN206" s="136">
        <v>710</v>
      </c>
      <c r="AO206" s="136">
        <v>2238</v>
      </c>
      <c r="AP206" s="136">
        <v>201</v>
      </c>
      <c r="AQ206" s="136">
        <v>38516</v>
      </c>
      <c r="AR206" s="136">
        <v>3729</v>
      </c>
      <c r="AS206" s="136">
        <v>26755</v>
      </c>
      <c r="AT206" s="136">
        <v>69000</v>
      </c>
      <c r="AU206" s="136">
        <v>12178</v>
      </c>
      <c r="AV206" s="136">
        <v>9532</v>
      </c>
      <c r="AW206" s="136">
        <v>7667</v>
      </c>
      <c r="AX206" s="136">
        <v>6055</v>
      </c>
      <c r="AY206" s="136">
        <v>50559</v>
      </c>
      <c r="AZ206" s="136">
        <v>43185</v>
      </c>
      <c r="BA206" s="136">
        <v>26690</v>
      </c>
      <c r="BB206" s="136">
        <v>20236</v>
      </c>
      <c r="BC206" s="136">
        <v>1291</v>
      </c>
      <c r="BD206" s="136">
        <v>918</v>
      </c>
      <c r="BE206" s="136">
        <v>391</v>
      </c>
      <c r="BF206" s="136">
        <v>147891</v>
      </c>
      <c r="BG206" s="136">
        <v>378</v>
      </c>
      <c r="BH206" s="136">
        <v>649</v>
      </c>
      <c r="BI206" s="136">
        <v>3155</v>
      </c>
      <c r="BJ206" s="136">
        <v>166848</v>
      </c>
      <c r="BK206" s="136">
        <v>53</v>
      </c>
      <c r="BL206" s="136">
        <v>106</v>
      </c>
      <c r="BM206" s="136">
        <v>1</v>
      </c>
      <c r="BN206" s="136">
        <v>1044</v>
      </c>
      <c r="BO206" s="136">
        <v>976</v>
      </c>
      <c r="BP206" s="136">
        <v>14</v>
      </c>
      <c r="BQ206" s="136">
        <v>1060</v>
      </c>
      <c r="BR206" s="136">
        <v>6092913</v>
      </c>
      <c r="BS206" s="136">
        <v>5836</v>
      </c>
      <c r="BT206" s="136">
        <v>12570</v>
      </c>
      <c r="BU206" s="136">
        <v>7292072</v>
      </c>
      <c r="BV206" s="136">
        <v>7471</v>
      </c>
      <c r="BW206" s="136">
        <v>15140</v>
      </c>
      <c r="BX206" s="136">
        <v>137530</v>
      </c>
      <c r="BY206" s="136">
        <v>9824</v>
      </c>
      <c r="BZ206" s="136">
        <v>12648</v>
      </c>
      <c r="CA206" s="136">
        <v>9406683</v>
      </c>
      <c r="CB206" s="136">
        <v>8874</v>
      </c>
      <c r="CC206" s="239">
        <v>18670</v>
      </c>
      <c r="CD206" s="155">
        <f t="shared" si="1016"/>
        <v>5</v>
      </c>
      <c r="CE206" s="227">
        <f t="shared" si="993"/>
        <v>2018</v>
      </c>
      <c r="CF206" s="228">
        <f t="shared" si="994"/>
        <v>43221</v>
      </c>
      <c r="CG206" s="229">
        <f t="shared" si="995"/>
        <v>31</v>
      </c>
      <c r="CH206" s="155">
        <f t="shared" si="996"/>
        <v>146744</v>
      </c>
      <c r="CI206" s="155">
        <f t="shared" si="997"/>
        <v>2714764</v>
      </c>
      <c r="CJ206" s="155">
        <f t="shared" si="998"/>
        <v>5796388</v>
      </c>
      <c r="CK206" s="155">
        <f t="shared" si="1010"/>
        <v>5348656</v>
      </c>
      <c r="CL206" s="155">
        <f t="shared" si="1000"/>
        <v>4966585</v>
      </c>
      <c r="CM206" s="155">
        <f t="shared" si="1011"/>
        <v>114836904</v>
      </c>
      <c r="CN206" s="155">
        <f t="shared" si="1012"/>
        <v>183288104</v>
      </c>
      <c r="CO206" s="155">
        <f t="shared" si="1013"/>
        <v>18814796</v>
      </c>
      <c r="CP206" s="155">
        <f t="shared" si="1004"/>
        <v>253759</v>
      </c>
      <c r="CQ206" s="155">
        <f t="shared" si="1005"/>
        <v>334430</v>
      </c>
      <c r="CR206" s="155">
        <f t="shared" si="1006"/>
        <v>13123080</v>
      </c>
      <c r="CS206" s="155">
        <f t="shared" si="1007"/>
        <v>14776640</v>
      </c>
      <c r="CT206" s="155">
        <f t="shared" si="1008"/>
        <v>177072</v>
      </c>
      <c r="CU206" s="155">
        <f t="shared" si="1009"/>
        <v>19790200</v>
      </c>
      <c r="CV206" s="132"/>
      <c r="CW206" s="115"/>
    </row>
    <row r="207" spans="1:103" x14ac:dyDescent="0.2">
      <c r="A207" s="152" t="str">
        <f t="shared" si="1015"/>
        <v>2018-19JUNER1F</v>
      </c>
      <c r="B207" s="114" t="s">
        <v>831</v>
      </c>
      <c r="C207" s="35" t="s">
        <v>908</v>
      </c>
      <c r="D207" s="153" t="str">
        <f>INDEX($CZ$106:$DA$116,MATCH($F207,Area_Code,0),2)</f>
        <v>Y58</v>
      </c>
      <c r="E207" s="153" t="str">
        <f>INDEX($CZ$100:$DB$104,MATCH($D207,Reg_Code,0),3)</f>
        <v>South East</v>
      </c>
      <c r="F207" s="134" t="s">
        <v>683</v>
      </c>
      <c r="G207" s="134" t="s">
        <v>684</v>
      </c>
      <c r="H207" s="136">
        <v>2736</v>
      </c>
      <c r="I207" s="136">
        <v>1570</v>
      </c>
      <c r="J207" s="136">
        <v>9585</v>
      </c>
      <c r="K207" s="136">
        <v>6</v>
      </c>
      <c r="L207" s="136">
        <v>1</v>
      </c>
      <c r="M207" s="136">
        <v>19.600000000000001</v>
      </c>
      <c r="N207" s="136">
        <v>75.959999999999994</v>
      </c>
      <c r="O207" s="136">
        <v>2050</v>
      </c>
      <c r="P207" s="136">
        <v>53</v>
      </c>
      <c r="Q207" s="136">
        <v>38</v>
      </c>
      <c r="R207" s="136">
        <v>730</v>
      </c>
      <c r="S207" s="136">
        <v>857</v>
      </c>
      <c r="T207" s="136">
        <v>285</v>
      </c>
      <c r="U207" s="136">
        <v>33713</v>
      </c>
      <c r="V207" s="136">
        <v>636</v>
      </c>
      <c r="W207" s="136">
        <v>1114</v>
      </c>
      <c r="X207" s="136">
        <v>25980</v>
      </c>
      <c r="Y207" s="136">
        <v>684</v>
      </c>
      <c r="Z207" s="136">
        <v>1093</v>
      </c>
      <c r="AA207" s="136">
        <v>615046</v>
      </c>
      <c r="AB207" s="136">
        <v>843</v>
      </c>
      <c r="AC207" s="136">
        <v>2150</v>
      </c>
      <c r="AD207" s="136">
        <v>1734236</v>
      </c>
      <c r="AE207" s="136">
        <v>2024</v>
      </c>
      <c r="AF207" s="136">
        <v>4872</v>
      </c>
      <c r="AG207" s="136">
        <v>1486827</v>
      </c>
      <c r="AH207" s="136">
        <v>5217</v>
      </c>
      <c r="AI207" s="136">
        <v>12788</v>
      </c>
      <c r="AJ207" s="136">
        <v>124</v>
      </c>
      <c r="AK207" s="136">
        <v>0</v>
      </c>
      <c r="AL207" s="136">
        <v>5</v>
      </c>
      <c r="AM207" s="136">
        <v>0</v>
      </c>
      <c r="AN207" s="136">
        <v>0</v>
      </c>
      <c r="AO207" s="136">
        <v>119</v>
      </c>
      <c r="AP207" s="136">
        <v>0</v>
      </c>
      <c r="AQ207" s="136">
        <v>1542</v>
      </c>
      <c r="AR207" s="136">
        <v>14</v>
      </c>
      <c r="AS207" s="136">
        <v>370</v>
      </c>
      <c r="AT207" s="136">
        <v>1926</v>
      </c>
      <c r="AU207" s="136">
        <v>91</v>
      </c>
      <c r="AV207" s="136">
        <v>78</v>
      </c>
      <c r="AW207" s="136">
        <v>44</v>
      </c>
      <c r="AX207" s="136">
        <v>44</v>
      </c>
      <c r="AY207" s="136">
        <v>937</v>
      </c>
      <c r="AZ207" s="136">
        <v>836</v>
      </c>
      <c r="BA207" s="136">
        <v>1205</v>
      </c>
      <c r="BB207" s="136">
        <v>930</v>
      </c>
      <c r="BC207" s="136">
        <v>826</v>
      </c>
      <c r="BD207" s="136">
        <v>309</v>
      </c>
      <c r="BE207" s="136">
        <v>0</v>
      </c>
      <c r="BF207" s="136">
        <v>0</v>
      </c>
      <c r="BG207" s="136">
        <v>0</v>
      </c>
      <c r="BH207" s="136">
        <v>0</v>
      </c>
      <c r="BI207" s="136">
        <v>21</v>
      </c>
      <c r="BJ207" s="136">
        <v>546</v>
      </c>
      <c r="BK207" s="136">
        <v>26</v>
      </c>
      <c r="BL207" s="136">
        <v>47</v>
      </c>
      <c r="BM207" s="136">
        <v>134</v>
      </c>
      <c r="BN207" s="136">
        <v>74</v>
      </c>
      <c r="BO207" s="136">
        <v>47</v>
      </c>
      <c r="BP207" s="136">
        <v>0</v>
      </c>
      <c r="BQ207" s="136">
        <v>13</v>
      </c>
      <c r="BR207" s="136">
        <v>306898</v>
      </c>
      <c r="BS207" s="136">
        <v>4147</v>
      </c>
      <c r="BT207" s="136">
        <v>12128</v>
      </c>
      <c r="BU207" s="136">
        <v>272271</v>
      </c>
      <c r="BV207" s="136">
        <v>5793</v>
      </c>
      <c r="BW207" s="136">
        <v>14596</v>
      </c>
      <c r="BX207" s="136">
        <v>0</v>
      </c>
      <c r="BY207" s="136">
        <v>0</v>
      </c>
      <c r="BZ207" s="136">
        <v>0</v>
      </c>
      <c r="CA207" s="136">
        <v>135090</v>
      </c>
      <c r="CB207" s="136">
        <v>10392</v>
      </c>
      <c r="CC207" s="239">
        <v>15226</v>
      </c>
      <c r="CD207" s="155">
        <f t="shared" si="1016"/>
        <v>6</v>
      </c>
      <c r="CE207" s="227">
        <f t="shared" si="993"/>
        <v>2018</v>
      </c>
      <c r="CF207" s="228">
        <f t="shared" si="994"/>
        <v>43252</v>
      </c>
      <c r="CG207" s="229">
        <f t="shared" si="995"/>
        <v>30</v>
      </c>
      <c r="CH207" s="155">
        <f t="shared" si="996"/>
        <v>1570</v>
      </c>
      <c r="CI207" s="155">
        <f t="shared" si="997"/>
        <v>30772.000000000004</v>
      </c>
      <c r="CJ207" s="155">
        <f t="shared" si="998"/>
        <v>119257.2</v>
      </c>
      <c r="CK207" s="155">
        <f t="shared" ref="CK207:CK217" si="1017">P207*W207</f>
        <v>59042</v>
      </c>
      <c r="CL207" s="155">
        <f t="shared" si="1000"/>
        <v>41534</v>
      </c>
      <c r="CM207" s="155">
        <f t="shared" ref="CM207:CM217" si="1018">R207*AC207</f>
        <v>1569500</v>
      </c>
      <c r="CN207" s="155">
        <f t="shared" ref="CN207:CN217" si="1019">S207*AF207</f>
        <v>4175304</v>
      </c>
      <c r="CO207" s="155">
        <f t="shared" ref="CO207:CO217" si="1020">T207*AI207</f>
        <v>3644580</v>
      </c>
      <c r="CP207" s="155">
        <f t="shared" si="1004"/>
        <v>0</v>
      </c>
      <c r="CQ207" s="155">
        <f t="shared" si="1005"/>
        <v>987</v>
      </c>
      <c r="CR207" s="155">
        <f t="shared" si="1006"/>
        <v>897472</v>
      </c>
      <c r="CS207" s="155">
        <f t="shared" si="1007"/>
        <v>686012</v>
      </c>
      <c r="CT207" s="155">
        <f t="shared" si="1008"/>
        <v>0</v>
      </c>
      <c r="CU207" s="155">
        <f t="shared" si="1009"/>
        <v>197938</v>
      </c>
      <c r="CY207" s="198"/>
    </row>
    <row r="208" spans="1:103" x14ac:dyDescent="0.2">
      <c r="A208" s="152" t="str">
        <f t="shared" si="1015"/>
        <v>2018-19JUNERRU</v>
      </c>
      <c r="B208" s="114" t="s">
        <v>831</v>
      </c>
      <c r="C208" s="35" t="s">
        <v>908</v>
      </c>
      <c r="D208" s="153" t="str">
        <f>INDEX($CZ$106:$DA$116,MATCH($F208,Area_Code,0),2)</f>
        <v>Y56</v>
      </c>
      <c r="E208" s="153" t="str">
        <f>INDEX($CZ$100:$DB$104,MATCH($D208,Reg_Code,0),3)</f>
        <v>London</v>
      </c>
      <c r="F208" s="134" t="s">
        <v>686</v>
      </c>
      <c r="G208" s="134" t="s">
        <v>687</v>
      </c>
      <c r="H208" s="136">
        <v>161258</v>
      </c>
      <c r="I208" s="136">
        <v>133018</v>
      </c>
      <c r="J208" s="136">
        <v>1917740</v>
      </c>
      <c r="K208" s="136">
        <v>14</v>
      </c>
      <c r="L208" s="136">
        <v>0</v>
      </c>
      <c r="M208" s="136">
        <v>98</v>
      </c>
      <c r="N208" s="136">
        <v>200</v>
      </c>
      <c r="O208" s="136">
        <v>94631</v>
      </c>
      <c r="P208" s="136">
        <v>8943</v>
      </c>
      <c r="Q208" s="136">
        <v>6703</v>
      </c>
      <c r="R208" s="136">
        <v>50592</v>
      </c>
      <c r="S208" s="136">
        <v>21321</v>
      </c>
      <c r="T208" s="136">
        <v>2680</v>
      </c>
      <c r="U208" s="136">
        <v>3873511</v>
      </c>
      <c r="V208" s="136">
        <v>433</v>
      </c>
      <c r="W208" s="136">
        <v>705</v>
      </c>
      <c r="X208" s="136">
        <v>5031059</v>
      </c>
      <c r="Y208" s="136">
        <v>751</v>
      </c>
      <c r="Z208" s="136">
        <v>1263</v>
      </c>
      <c r="AA208" s="136">
        <v>60796642</v>
      </c>
      <c r="AB208" s="136">
        <v>1202</v>
      </c>
      <c r="AC208" s="136">
        <v>2452</v>
      </c>
      <c r="AD208" s="136">
        <v>78423470</v>
      </c>
      <c r="AE208" s="136">
        <v>3678</v>
      </c>
      <c r="AF208" s="136">
        <v>8556</v>
      </c>
      <c r="AG208" s="136">
        <v>11837238</v>
      </c>
      <c r="AH208" s="136">
        <v>4417</v>
      </c>
      <c r="AI208" s="136">
        <v>8897</v>
      </c>
      <c r="AJ208" s="136">
        <v>3430</v>
      </c>
      <c r="AK208" s="136">
        <v>260</v>
      </c>
      <c r="AL208" s="136">
        <v>884</v>
      </c>
      <c r="AM208" s="136">
        <v>7603</v>
      </c>
      <c r="AN208" s="136">
        <v>209</v>
      </c>
      <c r="AO208" s="136">
        <v>2077</v>
      </c>
      <c r="AP208" s="136">
        <v>0</v>
      </c>
      <c r="AQ208" s="136">
        <v>59780</v>
      </c>
      <c r="AR208" s="136">
        <v>6403</v>
      </c>
      <c r="AS208" s="136">
        <v>25018</v>
      </c>
      <c r="AT208" s="136">
        <v>91201</v>
      </c>
      <c r="AU208" s="136">
        <v>23193</v>
      </c>
      <c r="AV208" s="136">
        <v>18246</v>
      </c>
      <c r="AW208" s="136">
        <v>17348</v>
      </c>
      <c r="AX208" s="136">
        <v>13869</v>
      </c>
      <c r="AY208" s="136">
        <v>75477</v>
      </c>
      <c r="AZ208" s="136">
        <v>57943</v>
      </c>
      <c r="BA208" s="136">
        <v>34595</v>
      </c>
      <c r="BB208" s="136">
        <v>24082</v>
      </c>
      <c r="BC208" s="136">
        <v>3765</v>
      </c>
      <c r="BD208" s="136">
        <v>2848</v>
      </c>
      <c r="BE208" s="136">
        <v>0</v>
      </c>
      <c r="BF208" s="136">
        <v>0</v>
      </c>
      <c r="BG208" s="136">
        <v>0</v>
      </c>
      <c r="BH208" s="136">
        <v>0</v>
      </c>
      <c r="BI208" s="136">
        <v>4617</v>
      </c>
      <c r="BJ208" s="136">
        <v>341864</v>
      </c>
      <c r="BK208" s="136">
        <v>74</v>
      </c>
      <c r="BL208" s="136">
        <v>163</v>
      </c>
      <c r="BM208" s="136">
        <v>1650</v>
      </c>
      <c r="BN208" s="136">
        <v>841</v>
      </c>
      <c r="BO208" s="136">
        <v>1274</v>
      </c>
      <c r="BP208" s="136">
        <v>42</v>
      </c>
      <c r="BQ208" s="136">
        <v>1300</v>
      </c>
      <c r="BR208" s="136">
        <v>5646626</v>
      </c>
      <c r="BS208" s="136">
        <v>6714</v>
      </c>
      <c r="BT208" s="136">
        <v>14381</v>
      </c>
      <c r="BU208" s="136">
        <v>10020261</v>
      </c>
      <c r="BV208" s="136">
        <v>7865</v>
      </c>
      <c r="BW208" s="136">
        <v>17259</v>
      </c>
      <c r="BX208" s="136">
        <v>344977</v>
      </c>
      <c r="BY208" s="136">
        <v>8214</v>
      </c>
      <c r="BZ208" s="136">
        <v>15074</v>
      </c>
      <c r="CA208" s="136">
        <v>11644031</v>
      </c>
      <c r="CB208" s="136">
        <v>8957</v>
      </c>
      <c r="CC208" s="239">
        <v>16833</v>
      </c>
      <c r="CD208" s="155">
        <f t="shared" ref="CD208:CD239" si="1021">MONTH(1&amp;C208)</f>
        <v>6</v>
      </c>
      <c r="CE208" s="227">
        <f t="shared" si="993"/>
        <v>2018</v>
      </c>
      <c r="CF208" s="228">
        <f t="shared" si="994"/>
        <v>43252</v>
      </c>
      <c r="CG208" s="229">
        <f t="shared" si="995"/>
        <v>30</v>
      </c>
      <c r="CH208" s="155">
        <f t="shared" si="996"/>
        <v>0</v>
      </c>
      <c r="CI208" s="155">
        <f t="shared" si="997"/>
        <v>13035764</v>
      </c>
      <c r="CJ208" s="155">
        <f t="shared" si="998"/>
        <v>26603600</v>
      </c>
      <c r="CK208" s="155">
        <f t="shared" si="1017"/>
        <v>6304815</v>
      </c>
      <c r="CL208" s="155">
        <f t="shared" si="1000"/>
        <v>8465889</v>
      </c>
      <c r="CM208" s="155">
        <f t="shared" si="1018"/>
        <v>124051584</v>
      </c>
      <c r="CN208" s="155">
        <f t="shared" si="1019"/>
        <v>182422476</v>
      </c>
      <c r="CO208" s="155">
        <f t="shared" si="1020"/>
        <v>23843960</v>
      </c>
      <c r="CP208" s="155">
        <f t="shared" si="1004"/>
        <v>0</v>
      </c>
      <c r="CQ208" s="155">
        <f t="shared" si="1005"/>
        <v>752571</v>
      </c>
      <c r="CR208" s="155">
        <f t="shared" si="1006"/>
        <v>12094421</v>
      </c>
      <c r="CS208" s="155">
        <f t="shared" si="1007"/>
        <v>21987966</v>
      </c>
      <c r="CT208" s="155">
        <f t="shared" si="1008"/>
        <v>633108</v>
      </c>
      <c r="CU208" s="155">
        <f t="shared" si="1009"/>
        <v>21882900</v>
      </c>
      <c r="CY208" s="198"/>
    </row>
    <row r="209" spans="1:103" x14ac:dyDescent="0.2">
      <c r="A209" s="152" t="str">
        <f t="shared" si="1015"/>
        <v>2018-19JUNERX6</v>
      </c>
      <c r="B209" s="114" t="s">
        <v>831</v>
      </c>
      <c r="C209" s="35" t="s">
        <v>908</v>
      </c>
      <c r="D209" s="153" t="str">
        <f>INDEX($CZ$106:$DA$116,MATCH($F209,Area_Code,0),2)</f>
        <v>Y54</v>
      </c>
      <c r="E209" s="153" t="str">
        <f>INDEX($CZ$100:$DB$104,MATCH($D209,Reg_Code,0),3)</f>
        <v>North</v>
      </c>
      <c r="F209" s="134" t="s">
        <v>689</v>
      </c>
      <c r="G209" s="134" t="s">
        <v>690</v>
      </c>
      <c r="H209" s="136">
        <v>43194</v>
      </c>
      <c r="I209" s="136">
        <v>29038</v>
      </c>
      <c r="J209" s="136">
        <v>124742</v>
      </c>
      <c r="K209" s="136">
        <v>4</v>
      </c>
      <c r="L209" s="136">
        <v>1</v>
      </c>
      <c r="M209" s="136">
        <v>16</v>
      </c>
      <c r="N209" s="136">
        <v>45</v>
      </c>
      <c r="O209" s="136">
        <v>33303</v>
      </c>
      <c r="P209" s="136">
        <v>2197</v>
      </c>
      <c r="Q209" s="136">
        <v>1344</v>
      </c>
      <c r="R209" s="136">
        <v>17317</v>
      </c>
      <c r="S209" s="136">
        <v>9025</v>
      </c>
      <c r="T209" s="136">
        <v>344</v>
      </c>
      <c r="U209" s="136">
        <v>799032</v>
      </c>
      <c r="V209" s="136">
        <v>364</v>
      </c>
      <c r="W209" s="136">
        <v>617</v>
      </c>
      <c r="X209" s="136">
        <v>648925</v>
      </c>
      <c r="Y209" s="136">
        <v>483</v>
      </c>
      <c r="Z209" s="136">
        <v>821</v>
      </c>
      <c r="AA209" s="136">
        <v>18344685</v>
      </c>
      <c r="AB209" s="136">
        <v>1059</v>
      </c>
      <c r="AC209" s="136">
        <v>2173</v>
      </c>
      <c r="AD209" s="136">
        <v>32556279</v>
      </c>
      <c r="AE209" s="136">
        <v>3607</v>
      </c>
      <c r="AF209" s="136">
        <v>8267</v>
      </c>
      <c r="AG209" s="136">
        <v>1259384</v>
      </c>
      <c r="AH209" s="136">
        <v>3661</v>
      </c>
      <c r="AI209" s="136">
        <v>8195</v>
      </c>
      <c r="AJ209" s="136">
        <v>1622</v>
      </c>
      <c r="AK209" s="136">
        <v>54</v>
      </c>
      <c r="AL209" s="136">
        <v>507</v>
      </c>
      <c r="AM209" s="136">
        <v>3883</v>
      </c>
      <c r="AN209" s="136">
        <v>93</v>
      </c>
      <c r="AO209" s="136">
        <v>968</v>
      </c>
      <c r="AP209" s="136">
        <v>0</v>
      </c>
      <c r="AQ209" s="136">
        <v>19599</v>
      </c>
      <c r="AR209" s="136">
        <v>3807</v>
      </c>
      <c r="AS209" s="136">
        <v>8275</v>
      </c>
      <c r="AT209" s="136">
        <v>31681</v>
      </c>
      <c r="AU209" s="136">
        <v>4372</v>
      </c>
      <c r="AV209" s="136">
        <v>3580</v>
      </c>
      <c r="AW209" s="136">
        <v>2686</v>
      </c>
      <c r="AX209" s="136">
        <v>2247</v>
      </c>
      <c r="AY209" s="136">
        <v>23534</v>
      </c>
      <c r="AZ209" s="136">
        <v>20082</v>
      </c>
      <c r="BA209" s="136">
        <v>15269</v>
      </c>
      <c r="BB209" s="136">
        <v>9540</v>
      </c>
      <c r="BC209" s="136">
        <v>604</v>
      </c>
      <c r="BD209" s="136">
        <v>354</v>
      </c>
      <c r="BE209" s="136">
        <v>90</v>
      </c>
      <c r="BF209" s="136">
        <v>37238</v>
      </c>
      <c r="BG209" s="136">
        <v>414</v>
      </c>
      <c r="BH209" s="136">
        <v>731</v>
      </c>
      <c r="BI209" s="136">
        <v>766</v>
      </c>
      <c r="BJ209" s="136">
        <v>23936</v>
      </c>
      <c r="BK209" s="136">
        <v>31</v>
      </c>
      <c r="BL209" s="136">
        <v>60</v>
      </c>
      <c r="BM209" s="136">
        <v>1454</v>
      </c>
      <c r="BN209" s="136">
        <v>795</v>
      </c>
      <c r="BO209" s="136">
        <v>380</v>
      </c>
      <c r="BP209" s="136">
        <v>0</v>
      </c>
      <c r="BQ209" s="136">
        <v>80</v>
      </c>
      <c r="BR209" s="136">
        <v>4233434</v>
      </c>
      <c r="BS209" s="136">
        <v>5325</v>
      </c>
      <c r="BT209" s="136">
        <v>11356</v>
      </c>
      <c r="BU209" s="136">
        <v>2507576</v>
      </c>
      <c r="BV209" s="136">
        <v>6599</v>
      </c>
      <c r="BW209" s="136">
        <v>13984</v>
      </c>
      <c r="BX209" s="136">
        <v>0</v>
      </c>
      <c r="BY209" s="136">
        <v>0</v>
      </c>
      <c r="BZ209" s="136">
        <v>0</v>
      </c>
      <c r="CA209" s="136">
        <v>752954</v>
      </c>
      <c r="CB209" s="136">
        <v>9412</v>
      </c>
      <c r="CC209" s="239">
        <v>19805</v>
      </c>
      <c r="CD209" s="155">
        <f t="shared" si="1021"/>
        <v>6</v>
      </c>
      <c r="CE209" s="227">
        <f t="shared" si="993"/>
        <v>2018</v>
      </c>
      <c r="CF209" s="228">
        <f t="shared" si="994"/>
        <v>43252</v>
      </c>
      <c r="CG209" s="229">
        <f t="shared" si="995"/>
        <v>30</v>
      </c>
      <c r="CH209" s="155">
        <f t="shared" si="996"/>
        <v>29038</v>
      </c>
      <c r="CI209" s="155">
        <f t="shared" si="997"/>
        <v>464608</v>
      </c>
      <c r="CJ209" s="155">
        <f t="shared" si="998"/>
        <v>1306710</v>
      </c>
      <c r="CK209" s="155">
        <f t="shared" si="1017"/>
        <v>1355549</v>
      </c>
      <c r="CL209" s="155">
        <f t="shared" si="1000"/>
        <v>1103424</v>
      </c>
      <c r="CM209" s="155">
        <f t="shared" si="1018"/>
        <v>37629841</v>
      </c>
      <c r="CN209" s="155">
        <f t="shared" si="1019"/>
        <v>74609675</v>
      </c>
      <c r="CO209" s="155">
        <f t="shared" si="1020"/>
        <v>2819080</v>
      </c>
      <c r="CP209" s="155">
        <f t="shared" si="1004"/>
        <v>65790</v>
      </c>
      <c r="CQ209" s="155">
        <f t="shared" si="1005"/>
        <v>45960</v>
      </c>
      <c r="CR209" s="155">
        <f t="shared" si="1006"/>
        <v>9028020</v>
      </c>
      <c r="CS209" s="155">
        <f t="shared" si="1007"/>
        <v>5313920</v>
      </c>
      <c r="CT209" s="155">
        <f t="shared" si="1008"/>
        <v>0</v>
      </c>
      <c r="CU209" s="155">
        <f t="shared" si="1009"/>
        <v>1584400</v>
      </c>
      <c r="CY209" s="198"/>
    </row>
    <row r="210" spans="1:103" x14ac:dyDescent="0.2">
      <c r="A210" s="152" t="str">
        <f t="shared" si="1015"/>
        <v>2018-19JUNERX7</v>
      </c>
      <c r="B210" s="114" t="s">
        <v>831</v>
      </c>
      <c r="C210" s="35" t="s">
        <v>908</v>
      </c>
      <c r="D210" s="153" t="str">
        <f>INDEX($CZ$106:$DA$116,MATCH($F210,Area_Code,0),2)</f>
        <v>Y54</v>
      </c>
      <c r="E210" s="153" t="str">
        <f>INDEX($CZ$100:$DB$104,MATCH($D210,Reg_Code,0),3)</f>
        <v>North</v>
      </c>
      <c r="F210" s="134" t="s">
        <v>691</v>
      </c>
      <c r="G210" s="134" t="s">
        <v>692</v>
      </c>
      <c r="H210" s="136">
        <v>134928</v>
      </c>
      <c r="I210" s="136">
        <v>105700</v>
      </c>
      <c r="J210" s="136">
        <v>2085480</v>
      </c>
      <c r="K210" s="136">
        <v>20</v>
      </c>
      <c r="L210" s="136">
        <v>1</v>
      </c>
      <c r="M210" s="136">
        <v>100</v>
      </c>
      <c r="N210" s="136">
        <v>154</v>
      </c>
      <c r="O210" s="136">
        <v>91365</v>
      </c>
      <c r="P210" s="136">
        <v>9360</v>
      </c>
      <c r="Q210" s="136">
        <v>6903</v>
      </c>
      <c r="R210" s="136">
        <v>46495</v>
      </c>
      <c r="S210" s="136">
        <v>21915</v>
      </c>
      <c r="T210" s="136">
        <v>4043</v>
      </c>
      <c r="U210" s="136">
        <v>4664115</v>
      </c>
      <c r="V210" s="136">
        <v>498</v>
      </c>
      <c r="W210" s="136">
        <v>851</v>
      </c>
      <c r="X210" s="136">
        <v>5134940</v>
      </c>
      <c r="Y210" s="136">
        <v>744</v>
      </c>
      <c r="Z210" s="136">
        <v>1286</v>
      </c>
      <c r="AA210" s="136">
        <v>65534000</v>
      </c>
      <c r="AB210" s="136">
        <v>1409</v>
      </c>
      <c r="AC210" s="136">
        <v>3102</v>
      </c>
      <c r="AD210" s="136">
        <v>82186078</v>
      </c>
      <c r="AE210" s="136">
        <v>3750</v>
      </c>
      <c r="AF210" s="136">
        <v>8861</v>
      </c>
      <c r="AG210" s="136">
        <v>22232784</v>
      </c>
      <c r="AH210" s="136">
        <v>5499</v>
      </c>
      <c r="AI210" s="136">
        <v>10991</v>
      </c>
      <c r="AJ210" s="136">
        <v>4693</v>
      </c>
      <c r="AK210" s="136">
        <v>394</v>
      </c>
      <c r="AL210" s="136">
        <v>2439</v>
      </c>
      <c r="AM210" s="136">
        <v>5538</v>
      </c>
      <c r="AN210" s="136">
        <v>313</v>
      </c>
      <c r="AO210" s="136">
        <v>1547</v>
      </c>
      <c r="AP210" s="136">
        <v>16</v>
      </c>
      <c r="AQ210" s="136">
        <v>57601</v>
      </c>
      <c r="AR210" s="136">
        <v>6262</v>
      </c>
      <c r="AS210" s="136">
        <v>22809</v>
      </c>
      <c r="AT210" s="136">
        <v>86672</v>
      </c>
      <c r="AU210" s="136">
        <v>17687</v>
      </c>
      <c r="AV210" s="136">
        <v>15251</v>
      </c>
      <c r="AW210" s="136">
        <v>12887</v>
      </c>
      <c r="AX210" s="136">
        <v>11272</v>
      </c>
      <c r="AY210" s="136">
        <v>58852</v>
      </c>
      <c r="AZ210" s="136">
        <v>50160</v>
      </c>
      <c r="BA210" s="136">
        <v>29989</v>
      </c>
      <c r="BB210" s="136">
        <v>23721</v>
      </c>
      <c r="BC210" s="136">
        <v>5173</v>
      </c>
      <c r="BD210" s="136">
        <v>4356</v>
      </c>
      <c r="BE210" s="136">
        <v>0</v>
      </c>
      <c r="BF210" s="136">
        <v>0</v>
      </c>
      <c r="BG210" s="136">
        <v>0</v>
      </c>
      <c r="BH210" s="136">
        <v>0</v>
      </c>
      <c r="BI210" s="136">
        <v>3537</v>
      </c>
      <c r="BJ210" s="136">
        <v>203031</v>
      </c>
      <c r="BK210" s="136">
        <v>57</v>
      </c>
      <c r="BL210" s="136">
        <v>121</v>
      </c>
      <c r="BM210" s="136">
        <v>258</v>
      </c>
      <c r="BN210" s="136">
        <v>1649</v>
      </c>
      <c r="BO210" s="136">
        <v>1122</v>
      </c>
      <c r="BP210" s="136">
        <v>95</v>
      </c>
      <c r="BQ210" s="136">
        <v>947</v>
      </c>
      <c r="BR210" s="136">
        <v>8310598</v>
      </c>
      <c r="BS210" s="136">
        <v>5040</v>
      </c>
      <c r="BT210" s="136">
        <v>10640</v>
      </c>
      <c r="BU210" s="136">
        <v>6672503</v>
      </c>
      <c r="BV210" s="136">
        <v>5947</v>
      </c>
      <c r="BW210" s="136">
        <v>12657</v>
      </c>
      <c r="BX210" s="136">
        <v>718177</v>
      </c>
      <c r="BY210" s="136">
        <v>7560</v>
      </c>
      <c r="BZ210" s="136">
        <v>16849</v>
      </c>
      <c r="CA210" s="136">
        <v>7231992</v>
      </c>
      <c r="CB210" s="136">
        <v>7637</v>
      </c>
      <c r="CC210" s="239">
        <v>17710</v>
      </c>
      <c r="CD210" s="155">
        <f t="shared" si="1021"/>
        <v>6</v>
      </c>
      <c r="CE210" s="227">
        <f t="shared" si="993"/>
        <v>2018</v>
      </c>
      <c r="CF210" s="228">
        <f t="shared" si="994"/>
        <v>43252</v>
      </c>
      <c r="CG210" s="229">
        <f t="shared" si="995"/>
        <v>30</v>
      </c>
      <c r="CH210" s="155">
        <f t="shared" si="996"/>
        <v>105700</v>
      </c>
      <c r="CI210" s="155">
        <f t="shared" si="997"/>
        <v>10570000</v>
      </c>
      <c r="CJ210" s="155">
        <f t="shared" si="998"/>
        <v>16277800</v>
      </c>
      <c r="CK210" s="155">
        <f t="shared" si="1017"/>
        <v>7965360</v>
      </c>
      <c r="CL210" s="155">
        <f t="shared" si="1000"/>
        <v>8877258</v>
      </c>
      <c r="CM210" s="155">
        <f t="shared" si="1018"/>
        <v>144227490</v>
      </c>
      <c r="CN210" s="155">
        <f t="shared" si="1019"/>
        <v>194188815</v>
      </c>
      <c r="CO210" s="155">
        <f t="shared" si="1020"/>
        <v>44436613</v>
      </c>
      <c r="CP210" s="155">
        <f t="shared" si="1004"/>
        <v>0</v>
      </c>
      <c r="CQ210" s="155">
        <f t="shared" si="1005"/>
        <v>427977</v>
      </c>
      <c r="CR210" s="155">
        <f t="shared" si="1006"/>
        <v>17545360</v>
      </c>
      <c r="CS210" s="155">
        <f t="shared" si="1007"/>
        <v>14201154</v>
      </c>
      <c r="CT210" s="155">
        <f t="shared" si="1008"/>
        <v>1600655</v>
      </c>
      <c r="CU210" s="155">
        <f t="shared" si="1009"/>
        <v>16771370</v>
      </c>
      <c r="CY210" s="198"/>
    </row>
    <row r="211" spans="1:103" x14ac:dyDescent="0.2">
      <c r="A211" s="152" t="str">
        <f t="shared" si="1015"/>
        <v>2018-19JUNERX8</v>
      </c>
      <c r="B211" s="114" t="s">
        <v>831</v>
      </c>
      <c r="C211" s="35" t="s">
        <v>908</v>
      </c>
      <c r="D211" s="153" t="str">
        <f>INDEX($CZ$106:$DA$116,MATCH($F211,Area_Code,0),2)</f>
        <v>Y54</v>
      </c>
      <c r="E211" s="153" t="str">
        <f>INDEX($CZ$100:$DB$104,MATCH($D211,Reg_Code,0),3)</f>
        <v>North</v>
      </c>
      <c r="F211" s="134" t="s">
        <v>693</v>
      </c>
      <c r="G211" s="134" t="s">
        <v>694</v>
      </c>
      <c r="H211" s="136">
        <v>78595</v>
      </c>
      <c r="I211" s="136">
        <v>61583</v>
      </c>
      <c r="J211" s="136">
        <v>307845</v>
      </c>
      <c r="K211" s="136">
        <v>5</v>
      </c>
      <c r="L211" s="136">
        <v>1</v>
      </c>
      <c r="M211" s="136">
        <v>29</v>
      </c>
      <c r="N211" s="136">
        <v>88</v>
      </c>
      <c r="O211" s="136">
        <v>64391</v>
      </c>
      <c r="P211" s="136">
        <v>6367</v>
      </c>
      <c r="Q211" s="136">
        <v>4501</v>
      </c>
      <c r="R211" s="136">
        <v>35862</v>
      </c>
      <c r="S211" s="136">
        <v>12928</v>
      </c>
      <c r="T211" s="136">
        <v>840</v>
      </c>
      <c r="U211" s="136">
        <v>2916319</v>
      </c>
      <c r="V211" s="136">
        <v>458</v>
      </c>
      <c r="W211" s="136">
        <v>775</v>
      </c>
      <c r="X211" s="136">
        <v>3082337</v>
      </c>
      <c r="Y211" s="136">
        <v>685</v>
      </c>
      <c r="Z211" s="136">
        <v>1209</v>
      </c>
      <c r="AA211" s="136">
        <v>46279143</v>
      </c>
      <c r="AB211" s="136">
        <v>1290</v>
      </c>
      <c r="AC211" s="136">
        <v>2708</v>
      </c>
      <c r="AD211" s="136">
        <v>44182371</v>
      </c>
      <c r="AE211" s="136">
        <v>3418</v>
      </c>
      <c r="AF211" s="136">
        <v>7973</v>
      </c>
      <c r="AG211" s="136">
        <v>3511086</v>
      </c>
      <c r="AH211" s="136">
        <v>4180</v>
      </c>
      <c r="AI211" s="136">
        <v>9791</v>
      </c>
      <c r="AJ211" s="136">
        <v>4787</v>
      </c>
      <c r="AK211" s="136">
        <v>640</v>
      </c>
      <c r="AL211" s="136">
        <v>1240</v>
      </c>
      <c r="AM211" s="136">
        <v>3593</v>
      </c>
      <c r="AN211" s="136">
        <v>407</v>
      </c>
      <c r="AO211" s="136">
        <v>2500</v>
      </c>
      <c r="AP211" s="136">
        <v>2148</v>
      </c>
      <c r="AQ211" s="136">
        <v>38358</v>
      </c>
      <c r="AR211" s="136">
        <v>6122</v>
      </c>
      <c r="AS211" s="136">
        <v>15124</v>
      </c>
      <c r="AT211" s="136">
        <v>59604</v>
      </c>
      <c r="AU211" s="136">
        <v>14673</v>
      </c>
      <c r="AV211" s="136">
        <v>11021</v>
      </c>
      <c r="AW211" s="136">
        <v>10207</v>
      </c>
      <c r="AX211" s="136">
        <v>7799</v>
      </c>
      <c r="AY211" s="136">
        <v>55491</v>
      </c>
      <c r="AZ211" s="136">
        <v>42970</v>
      </c>
      <c r="BA211" s="136">
        <v>23930</v>
      </c>
      <c r="BB211" s="136">
        <v>14764</v>
      </c>
      <c r="BC211" s="136">
        <v>1585</v>
      </c>
      <c r="BD211" s="136">
        <v>943</v>
      </c>
      <c r="BE211" s="136">
        <v>0</v>
      </c>
      <c r="BF211" s="136">
        <v>0</v>
      </c>
      <c r="BG211" s="136">
        <v>0</v>
      </c>
      <c r="BH211" s="136">
        <v>0</v>
      </c>
      <c r="BI211" s="136">
        <v>3198</v>
      </c>
      <c r="BJ211" s="136">
        <v>106011</v>
      </c>
      <c r="BK211" s="136">
        <v>33</v>
      </c>
      <c r="BL211" s="136">
        <v>59</v>
      </c>
      <c r="BM211" s="136">
        <v>55</v>
      </c>
      <c r="BN211" s="136">
        <v>420</v>
      </c>
      <c r="BO211" s="136">
        <v>215</v>
      </c>
      <c r="BP211" s="136">
        <v>31</v>
      </c>
      <c r="BQ211" s="136">
        <v>2886</v>
      </c>
      <c r="BR211" s="136">
        <v>2247879</v>
      </c>
      <c r="BS211" s="136">
        <v>5352</v>
      </c>
      <c r="BT211" s="136">
        <v>13683</v>
      </c>
      <c r="BU211" s="136">
        <v>1016170</v>
      </c>
      <c r="BV211" s="136">
        <v>4726</v>
      </c>
      <c r="BW211" s="136">
        <v>9523</v>
      </c>
      <c r="BX211" s="136">
        <v>186587</v>
      </c>
      <c r="BY211" s="136">
        <v>6019</v>
      </c>
      <c r="BZ211" s="136">
        <v>13797</v>
      </c>
      <c r="CA211" s="136">
        <v>27249218</v>
      </c>
      <c r="CB211" s="136">
        <v>9442</v>
      </c>
      <c r="CC211" s="239">
        <v>21646</v>
      </c>
      <c r="CD211" s="155">
        <f t="shared" si="1021"/>
        <v>6</v>
      </c>
      <c r="CE211" s="227">
        <f t="shared" si="993"/>
        <v>2018</v>
      </c>
      <c r="CF211" s="228">
        <f t="shared" si="994"/>
        <v>43252</v>
      </c>
      <c r="CG211" s="229">
        <f t="shared" si="995"/>
        <v>30</v>
      </c>
      <c r="CH211" s="155">
        <f t="shared" si="996"/>
        <v>61583</v>
      </c>
      <c r="CI211" s="155">
        <f t="shared" si="997"/>
        <v>1785907</v>
      </c>
      <c r="CJ211" s="155">
        <f t="shared" si="998"/>
        <v>5419304</v>
      </c>
      <c r="CK211" s="155">
        <f t="shared" si="1017"/>
        <v>4934425</v>
      </c>
      <c r="CL211" s="155">
        <f t="shared" si="1000"/>
        <v>5441709</v>
      </c>
      <c r="CM211" s="155">
        <f t="shared" si="1018"/>
        <v>97114296</v>
      </c>
      <c r="CN211" s="155">
        <f t="shared" si="1019"/>
        <v>103074944</v>
      </c>
      <c r="CO211" s="155">
        <f t="shared" si="1020"/>
        <v>8224440</v>
      </c>
      <c r="CP211" s="155">
        <f t="shared" si="1004"/>
        <v>0</v>
      </c>
      <c r="CQ211" s="155">
        <f t="shared" si="1005"/>
        <v>188682</v>
      </c>
      <c r="CR211" s="155">
        <f t="shared" si="1006"/>
        <v>5746860</v>
      </c>
      <c r="CS211" s="155">
        <f t="shared" si="1007"/>
        <v>2047445</v>
      </c>
      <c r="CT211" s="155">
        <f t="shared" si="1008"/>
        <v>427707</v>
      </c>
      <c r="CU211" s="155">
        <f t="shared" si="1009"/>
        <v>62470356</v>
      </c>
      <c r="CY211" s="198"/>
    </row>
    <row r="212" spans="1:103" x14ac:dyDescent="0.2">
      <c r="A212" s="152" t="str">
        <f t="shared" si="1015"/>
        <v>2018-19JUNERX9</v>
      </c>
      <c r="B212" s="114" t="s">
        <v>831</v>
      </c>
      <c r="C212" s="35" t="s">
        <v>908</v>
      </c>
      <c r="D212" s="153" t="str">
        <f>INDEX($CZ$106:$DA$116,MATCH($F212,Area_Code,0),2)</f>
        <v>Y55</v>
      </c>
      <c r="E212" s="153" t="str">
        <f>INDEX($CZ$100:$DB$104,MATCH($D212,Reg_Code,0),3)</f>
        <v>Midlands and East</v>
      </c>
      <c r="F212" s="134" t="s">
        <v>696</v>
      </c>
      <c r="G212" s="134" t="s">
        <v>697</v>
      </c>
      <c r="H212" s="136">
        <v>82035</v>
      </c>
      <c r="I212" s="136">
        <v>67990</v>
      </c>
      <c r="J212" s="136">
        <v>220309</v>
      </c>
      <c r="K212" s="136">
        <v>3</v>
      </c>
      <c r="L212" s="136">
        <v>2</v>
      </c>
      <c r="M212" s="136">
        <v>5</v>
      </c>
      <c r="N212" s="136">
        <v>49</v>
      </c>
      <c r="O212" s="136">
        <v>57153</v>
      </c>
      <c r="P212" s="136">
        <v>6019</v>
      </c>
      <c r="Q212" s="136">
        <v>3894</v>
      </c>
      <c r="R212" s="136">
        <v>32261</v>
      </c>
      <c r="S212" s="136">
        <v>11925</v>
      </c>
      <c r="T212" s="136">
        <v>311</v>
      </c>
      <c r="U212" s="136">
        <v>2609704</v>
      </c>
      <c r="V212" s="136">
        <v>434</v>
      </c>
      <c r="W212" s="136">
        <v>776</v>
      </c>
      <c r="X212" s="136">
        <v>3997041</v>
      </c>
      <c r="Y212" s="136">
        <v>1026</v>
      </c>
      <c r="Z212" s="136">
        <v>2349</v>
      </c>
      <c r="AA212" s="136">
        <v>60334196</v>
      </c>
      <c r="AB212" s="136">
        <v>1870</v>
      </c>
      <c r="AC212" s="136">
        <v>3949</v>
      </c>
      <c r="AD212" s="136">
        <v>50330406</v>
      </c>
      <c r="AE212" s="136">
        <v>4221</v>
      </c>
      <c r="AF212" s="136">
        <v>10307</v>
      </c>
      <c r="AG212" s="136">
        <v>1232445</v>
      </c>
      <c r="AH212" s="136">
        <v>3963</v>
      </c>
      <c r="AI212" s="136">
        <v>8044</v>
      </c>
      <c r="AJ212" s="136">
        <v>3628</v>
      </c>
      <c r="AK212" s="136">
        <v>1043</v>
      </c>
      <c r="AL212" s="136">
        <v>1149</v>
      </c>
      <c r="AM212" s="136">
        <v>4</v>
      </c>
      <c r="AN212" s="136">
        <v>535</v>
      </c>
      <c r="AO212" s="136">
        <v>901</v>
      </c>
      <c r="AP212" s="136">
        <v>4</v>
      </c>
      <c r="AQ212" s="136">
        <v>34938</v>
      </c>
      <c r="AR212" s="136">
        <v>2584</v>
      </c>
      <c r="AS212" s="136">
        <v>16003</v>
      </c>
      <c r="AT212" s="136">
        <v>53525</v>
      </c>
      <c r="AU212" s="136">
        <v>11546</v>
      </c>
      <c r="AV212" s="136">
        <v>8840</v>
      </c>
      <c r="AW212" s="136">
        <v>7754</v>
      </c>
      <c r="AX212" s="136">
        <v>6020</v>
      </c>
      <c r="AY212" s="136">
        <v>42046</v>
      </c>
      <c r="AZ212" s="136">
        <v>34819</v>
      </c>
      <c r="BA212" s="136">
        <v>15800</v>
      </c>
      <c r="BB212" s="136">
        <v>12515</v>
      </c>
      <c r="BC212" s="136">
        <v>366</v>
      </c>
      <c r="BD212" s="136">
        <v>282</v>
      </c>
      <c r="BE212" s="136">
        <v>274</v>
      </c>
      <c r="BF212" s="136">
        <v>76595</v>
      </c>
      <c r="BG212" s="136">
        <v>280</v>
      </c>
      <c r="BH212" s="136">
        <v>484</v>
      </c>
      <c r="BI212" s="136">
        <v>3196</v>
      </c>
      <c r="BJ212" s="136">
        <v>130250</v>
      </c>
      <c r="BK212" s="136">
        <v>41</v>
      </c>
      <c r="BL212" s="136">
        <v>81</v>
      </c>
      <c r="BM212" s="136">
        <v>2495</v>
      </c>
      <c r="BN212" s="136">
        <v>566</v>
      </c>
      <c r="BO212" s="136">
        <v>484</v>
      </c>
      <c r="BP212" s="136">
        <v>1</v>
      </c>
      <c r="BQ212" s="136">
        <v>1958</v>
      </c>
      <c r="BR212" s="136">
        <v>2506837</v>
      </c>
      <c r="BS212" s="136">
        <v>4429</v>
      </c>
      <c r="BT212" s="136">
        <v>9330</v>
      </c>
      <c r="BU212" s="136">
        <v>2052240</v>
      </c>
      <c r="BV212" s="136">
        <v>4240</v>
      </c>
      <c r="BW212" s="136">
        <v>9338</v>
      </c>
      <c r="BX212" s="136">
        <v>8739</v>
      </c>
      <c r="BY212" s="136">
        <v>8739</v>
      </c>
      <c r="BZ212" s="136">
        <v>8739</v>
      </c>
      <c r="CA212" s="136">
        <v>13831570</v>
      </c>
      <c r="CB212" s="136">
        <v>7064</v>
      </c>
      <c r="CC212" s="239">
        <v>15158</v>
      </c>
      <c r="CD212" s="155">
        <f t="shared" si="1021"/>
        <v>6</v>
      </c>
      <c r="CE212" s="227">
        <f t="shared" si="993"/>
        <v>2018</v>
      </c>
      <c r="CF212" s="228">
        <f t="shared" si="994"/>
        <v>43252</v>
      </c>
      <c r="CG212" s="229">
        <f t="shared" si="995"/>
        <v>30</v>
      </c>
      <c r="CH212" s="155">
        <f t="shared" si="996"/>
        <v>135980</v>
      </c>
      <c r="CI212" s="155">
        <f t="shared" si="997"/>
        <v>339950</v>
      </c>
      <c r="CJ212" s="155">
        <f t="shared" si="998"/>
        <v>3331510</v>
      </c>
      <c r="CK212" s="155">
        <f t="shared" si="1017"/>
        <v>4670744</v>
      </c>
      <c r="CL212" s="155">
        <f t="shared" si="1000"/>
        <v>9147006</v>
      </c>
      <c r="CM212" s="155">
        <f t="shared" si="1018"/>
        <v>127398689</v>
      </c>
      <c r="CN212" s="155">
        <f t="shared" si="1019"/>
        <v>122910975</v>
      </c>
      <c r="CO212" s="155">
        <f t="shared" si="1020"/>
        <v>2501684</v>
      </c>
      <c r="CP212" s="155">
        <f t="shared" si="1004"/>
        <v>132616</v>
      </c>
      <c r="CQ212" s="155">
        <f t="shared" si="1005"/>
        <v>258876</v>
      </c>
      <c r="CR212" s="155">
        <f t="shared" si="1006"/>
        <v>5280780</v>
      </c>
      <c r="CS212" s="155">
        <f t="shared" si="1007"/>
        <v>4519592</v>
      </c>
      <c r="CT212" s="155">
        <f t="shared" si="1008"/>
        <v>8739</v>
      </c>
      <c r="CU212" s="155">
        <f t="shared" si="1009"/>
        <v>29679364</v>
      </c>
      <c r="CY212" s="198"/>
    </row>
    <row r="213" spans="1:103" x14ac:dyDescent="0.2">
      <c r="A213" s="152" t="str">
        <f t="shared" si="1015"/>
        <v>2018-19JUNERYA</v>
      </c>
      <c r="B213" s="114" t="s">
        <v>831</v>
      </c>
      <c r="C213" s="35" t="s">
        <v>908</v>
      </c>
      <c r="D213" s="153" t="str">
        <f>INDEX($CZ$106:$DA$116,MATCH($F213,Area_Code,0),2)</f>
        <v>Y55</v>
      </c>
      <c r="E213" s="153" t="str">
        <f>INDEX($CZ$100:$DB$104,MATCH($D213,Reg_Code,0),3)</f>
        <v>Midlands and East</v>
      </c>
      <c r="F213" s="134" t="s">
        <v>698</v>
      </c>
      <c r="G213" s="134" t="s">
        <v>699</v>
      </c>
      <c r="H213" s="136">
        <v>107801</v>
      </c>
      <c r="I213" s="136">
        <v>78701</v>
      </c>
      <c r="J213" s="136">
        <v>270950</v>
      </c>
      <c r="K213" s="136">
        <v>3</v>
      </c>
      <c r="L213" s="136">
        <v>1</v>
      </c>
      <c r="M213" s="136">
        <v>18</v>
      </c>
      <c r="N213" s="136">
        <v>46</v>
      </c>
      <c r="O213" s="136">
        <v>85613</v>
      </c>
      <c r="P213" s="136">
        <v>4983</v>
      </c>
      <c r="Q213" s="136">
        <v>3042</v>
      </c>
      <c r="R213" s="136">
        <v>38362</v>
      </c>
      <c r="S213" s="136">
        <v>33998</v>
      </c>
      <c r="T213" s="136">
        <v>1831</v>
      </c>
      <c r="U213" s="136">
        <v>2087329</v>
      </c>
      <c r="V213" s="136">
        <v>419</v>
      </c>
      <c r="W213" s="136">
        <v>723</v>
      </c>
      <c r="X213" s="136">
        <v>1484094</v>
      </c>
      <c r="Y213" s="136">
        <v>488</v>
      </c>
      <c r="Z213" s="136">
        <v>871</v>
      </c>
      <c r="AA213" s="136">
        <v>28660339</v>
      </c>
      <c r="AB213" s="136">
        <v>747</v>
      </c>
      <c r="AC213" s="136">
        <v>1342</v>
      </c>
      <c r="AD213" s="136">
        <v>71416342</v>
      </c>
      <c r="AE213" s="136">
        <v>2101</v>
      </c>
      <c r="AF213" s="136">
        <v>4622</v>
      </c>
      <c r="AG213" s="136">
        <v>6052444</v>
      </c>
      <c r="AH213" s="136">
        <v>3306</v>
      </c>
      <c r="AI213" s="136">
        <v>7706</v>
      </c>
      <c r="AJ213" s="136">
        <v>2955</v>
      </c>
      <c r="AK213" s="136">
        <v>23</v>
      </c>
      <c r="AL213" s="136">
        <v>24</v>
      </c>
      <c r="AM213" s="136">
        <v>0</v>
      </c>
      <c r="AN213" s="136">
        <v>248</v>
      </c>
      <c r="AO213" s="136">
        <v>2660</v>
      </c>
      <c r="AP213" s="136">
        <v>1871</v>
      </c>
      <c r="AQ213" s="136">
        <v>48168</v>
      </c>
      <c r="AR213" s="136">
        <v>3162</v>
      </c>
      <c r="AS213" s="136">
        <v>31328</v>
      </c>
      <c r="AT213" s="136">
        <v>82658</v>
      </c>
      <c r="AU213" s="136">
        <v>9431</v>
      </c>
      <c r="AV213" s="136">
        <v>6972</v>
      </c>
      <c r="AW213" s="136">
        <v>5674</v>
      </c>
      <c r="AX213" s="136">
        <v>4293</v>
      </c>
      <c r="AY213" s="136">
        <v>48660</v>
      </c>
      <c r="AZ213" s="136">
        <v>40466</v>
      </c>
      <c r="BA213" s="136">
        <v>56817</v>
      </c>
      <c r="BB213" s="136">
        <v>35560</v>
      </c>
      <c r="BC213" s="136">
        <v>4138</v>
      </c>
      <c r="BD213" s="136">
        <v>1912</v>
      </c>
      <c r="BE213" s="136">
        <v>186</v>
      </c>
      <c r="BF213" s="136">
        <v>55357</v>
      </c>
      <c r="BG213" s="136">
        <v>298</v>
      </c>
      <c r="BH213" s="136">
        <v>517</v>
      </c>
      <c r="BI213" s="136">
        <v>3385</v>
      </c>
      <c r="BJ213" s="136">
        <v>175775</v>
      </c>
      <c r="BK213" s="136">
        <v>52</v>
      </c>
      <c r="BL213" s="136">
        <v>59</v>
      </c>
      <c r="BM213" s="136">
        <v>231</v>
      </c>
      <c r="BN213" s="136">
        <v>0</v>
      </c>
      <c r="BO213" s="136">
        <v>1712</v>
      </c>
      <c r="BP213" s="136">
        <v>0</v>
      </c>
      <c r="BQ213" s="136">
        <v>1541</v>
      </c>
      <c r="BR213" s="136">
        <v>0</v>
      </c>
      <c r="BS213" s="136">
        <v>0</v>
      </c>
      <c r="BT213" s="136">
        <v>0</v>
      </c>
      <c r="BU213" s="136">
        <v>8496336</v>
      </c>
      <c r="BV213" s="136">
        <v>4963</v>
      </c>
      <c r="BW213" s="136">
        <v>10565</v>
      </c>
      <c r="BX213" s="136">
        <v>0</v>
      </c>
      <c r="BY213" s="136">
        <v>0</v>
      </c>
      <c r="BZ213" s="136">
        <v>0</v>
      </c>
      <c r="CA213" s="136">
        <v>9818070</v>
      </c>
      <c r="CB213" s="136">
        <v>6371</v>
      </c>
      <c r="CC213" s="239">
        <v>14500</v>
      </c>
      <c r="CD213" s="155">
        <f t="shared" si="1021"/>
        <v>6</v>
      </c>
      <c r="CE213" s="227">
        <f t="shared" si="993"/>
        <v>2018</v>
      </c>
      <c r="CF213" s="228">
        <f t="shared" si="994"/>
        <v>43252</v>
      </c>
      <c r="CG213" s="229">
        <f t="shared" si="995"/>
        <v>30</v>
      </c>
      <c r="CH213" s="155">
        <f t="shared" si="996"/>
        <v>78701</v>
      </c>
      <c r="CI213" s="155">
        <f t="shared" si="997"/>
        <v>1416618</v>
      </c>
      <c r="CJ213" s="155">
        <f t="shared" si="998"/>
        <v>3620246</v>
      </c>
      <c r="CK213" s="155">
        <f t="shared" si="1017"/>
        <v>3602709</v>
      </c>
      <c r="CL213" s="155">
        <f t="shared" si="1000"/>
        <v>2649582</v>
      </c>
      <c r="CM213" s="155">
        <f t="shared" si="1018"/>
        <v>51481804</v>
      </c>
      <c r="CN213" s="155">
        <f t="shared" si="1019"/>
        <v>157138756</v>
      </c>
      <c r="CO213" s="155">
        <f t="shared" si="1020"/>
        <v>14109686</v>
      </c>
      <c r="CP213" s="155">
        <f t="shared" si="1004"/>
        <v>96162</v>
      </c>
      <c r="CQ213" s="155">
        <f t="shared" si="1005"/>
        <v>199715</v>
      </c>
      <c r="CR213" s="155">
        <f t="shared" si="1006"/>
        <v>0</v>
      </c>
      <c r="CS213" s="155">
        <f t="shared" si="1007"/>
        <v>18087280</v>
      </c>
      <c r="CT213" s="155">
        <f t="shared" si="1008"/>
        <v>0</v>
      </c>
      <c r="CU213" s="155">
        <f t="shared" si="1009"/>
        <v>22344500</v>
      </c>
      <c r="CY213" s="198"/>
    </row>
    <row r="214" spans="1:103" x14ac:dyDescent="0.2">
      <c r="A214" s="152" t="str">
        <f t="shared" si="1015"/>
        <v>2018-19JUNERYC</v>
      </c>
      <c r="B214" s="114" t="s">
        <v>831</v>
      </c>
      <c r="C214" s="35" t="s">
        <v>908</v>
      </c>
      <c r="D214" s="153" t="str">
        <f>INDEX($CZ$106:$DA$116,MATCH($F214,Area_Code,0),2)</f>
        <v>Y55</v>
      </c>
      <c r="E214" s="153" t="str">
        <f>INDEX($CZ$100:$DB$104,MATCH($D214,Reg_Code,0),3)</f>
        <v>Midlands and East</v>
      </c>
      <c r="F214" s="134" t="s">
        <v>700</v>
      </c>
      <c r="G214" s="134" t="s">
        <v>701</v>
      </c>
      <c r="H214" s="136">
        <v>101259</v>
      </c>
      <c r="I214" s="136">
        <v>65434</v>
      </c>
      <c r="J214" s="136">
        <v>478602</v>
      </c>
      <c r="K214" s="136">
        <v>7</v>
      </c>
      <c r="L214" s="136">
        <v>1</v>
      </c>
      <c r="M214" s="136">
        <v>46</v>
      </c>
      <c r="N214" s="136">
        <v>104</v>
      </c>
      <c r="O214" s="136">
        <v>68155</v>
      </c>
      <c r="P214" s="136">
        <v>6550</v>
      </c>
      <c r="Q214" s="136">
        <v>4468</v>
      </c>
      <c r="R214" s="136">
        <v>37195</v>
      </c>
      <c r="S214" s="136">
        <v>12628</v>
      </c>
      <c r="T214" s="136">
        <v>3880</v>
      </c>
      <c r="U214" s="136">
        <v>3420529</v>
      </c>
      <c r="V214" s="136">
        <v>522</v>
      </c>
      <c r="W214" s="136">
        <v>940</v>
      </c>
      <c r="X214" s="136">
        <v>3832047</v>
      </c>
      <c r="Y214" s="136">
        <v>858</v>
      </c>
      <c r="Z214" s="136">
        <v>1546</v>
      </c>
      <c r="AA214" s="136">
        <v>58538534</v>
      </c>
      <c r="AB214" s="136">
        <v>1574</v>
      </c>
      <c r="AC214" s="136">
        <v>3186</v>
      </c>
      <c r="AD214" s="136">
        <v>63714568</v>
      </c>
      <c r="AE214" s="136">
        <v>5045</v>
      </c>
      <c r="AF214" s="136">
        <v>12319</v>
      </c>
      <c r="AG214" s="136">
        <v>23813734</v>
      </c>
      <c r="AH214" s="136">
        <v>6138</v>
      </c>
      <c r="AI214" s="136">
        <v>14573</v>
      </c>
      <c r="AJ214" s="136">
        <v>5375</v>
      </c>
      <c r="AK214" s="136">
        <v>89</v>
      </c>
      <c r="AL214" s="136">
        <v>3177</v>
      </c>
      <c r="AM214" s="136">
        <v>377</v>
      </c>
      <c r="AN214" s="136">
        <v>66</v>
      </c>
      <c r="AO214" s="136">
        <v>2043</v>
      </c>
      <c r="AP214" s="136">
        <v>4905</v>
      </c>
      <c r="AQ214" s="136">
        <v>40213</v>
      </c>
      <c r="AR214" s="136">
        <v>1980</v>
      </c>
      <c r="AS214" s="136">
        <v>20587</v>
      </c>
      <c r="AT214" s="136">
        <v>62780</v>
      </c>
      <c r="AU214" s="136">
        <v>14482</v>
      </c>
      <c r="AV214" s="136">
        <v>10771</v>
      </c>
      <c r="AW214" s="136">
        <v>9811</v>
      </c>
      <c r="AX214" s="136">
        <v>7475</v>
      </c>
      <c r="AY214" s="136">
        <v>58525</v>
      </c>
      <c r="AZ214" s="136">
        <v>43421</v>
      </c>
      <c r="BA214" s="136">
        <v>24413</v>
      </c>
      <c r="BB214" s="136">
        <v>13768</v>
      </c>
      <c r="BC214" s="136">
        <v>7459</v>
      </c>
      <c r="BD214" s="136">
        <v>4189</v>
      </c>
      <c r="BE214" s="136">
        <v>413</v>
      </c>
      <c r="BF214" s="136">
        <v>114916</v>
      </c>
      <c r="BG214" s="136">
        <v>278</v>
      </c>
      <c r="BH214" s="136">
        <v>476</v>
      </c>
      <c r="BI214" s="136">
        <v>6236</v>
      </c>
      <c r="BJ214" s="136">
        <v>239569</v>
      </c>
      <c r="BK214" s="136">
        <v>38</v>
      </c>
      <c r="BL214" s="136">
        <v>71</v>
      </c>
      <c r="BM214" s="136">
        <v>39</v>
      </c>
      <c r="BN214" s="136">
        <v>775</v>
      </c>
      <c r="BO214" s="136">
        <v>585</v>
      </c>
      <c r="BP214" s="136">
        <v>55</v>
      </c>
      <c r="BQ214" s="136">
        <v>1073</v>
      </c>
      <c r="BR214" s="136">
        <v>7869070</v>
      </c>
      <c r="BS214" s="136">
        <v>10154</v>
      </c>
      <c r="BT214" s="136">
        <v>24480</v>
      </c>
      <c r="BU214" s="136">
        <v>7187477</v>
      </c>
      <c r="BV214" s="136">
        <v>12286</v>
      </c>
      <c r="BW214" s="136">
        <v>28799</v>
      </c>
      <c r="BX214" s="136">
        <v>774408</v>
      </c>
      <c r="BY214" s="136">
        <v>14080</v>
      </c>
      <c r="BZ214" s="136">
        <v>35228</v>
      </c>
      <c r="CA214" s="136">
        <v>17006202</v>
      </c>
      <c r="CB214" s="136">
        <v>15849</v>
      </c>
      <c r="CC214" s="239">
        <v>35854</v>
      </c>
      <c r="CD214" s="155">
        <f t="shared" si="1021"/>
        <v>6</v>
      </c>
      <c r="CE214" s="227">
        <f t="shared" si="993"/>
        <v>2018</v>
      </c>
      <c r="CF214" s="228">
        <f t="shared" si="994"/>
        <v>43252</v>
      </c>
      <c r="CG214" s="229">
        <f t="shared" si="995"/>
        <v>30</v>
      </c>
      <c r="CH214" s="155">
        <f t="shared" si="996"/>
        <v>65434</v>
      </c>
      <c r="CI214" s="155">
        <f t="shared" si="997"/>
        <v>3009964</v>
      </c>
      <c r="CJ214" s="155">
        <f t="shared" si="998"/>
        <v>6805136</v>
      </c>
      <c r="CK214" s="155">
        <f t="shared" si="1017"/>
        <v>6157000</v>
      </c>
      <c r="CL214" s="155">
        <f t="shared" si="1000"/>
        <v>6907528</v>
      </c>
      <c r="CM214" s="155">
        <f t="shared" si="1018"/>
        <v>118503270</v>
      </c>
      <c r="CN214" s="155">
        <f t="shared" si="1019"/>
        <v>155564332</v>
      </c>
      <c r="CO214" s="155">
        <f t="shared" si="1020"/>
        <v>56543240</v>
      </c>
      <c r="CP214" s="155">
        <f t="shared" si="1004"/>
        <v>196588</v>
      </c>
      <c r="CQ214" s="155">
        <f t="shared" si="1005"/>
        <v>442756</v>
      </c>
      <c r="CR214" s="155">
        <f t="shared" si="1006"/>
        <v>18972000</v>
      </c>
      <c r="CS214" s="155">
        <f t="shared" si="1007"/>
        <v>16847415</v>
      </c>
      <c r="CT214" s="155">
        <f t="shared" si="1008"/>
        <v>1937540</v>
      </c>
      <c r="CU214" s="155">
        <f t="shared" si="1009"/>
        <v>38471342</v>
      </c>
      <c r="CY214" s="198"/>
    </row>
    <row r="215" spans="1:103" x14ac:dyDescent="0.2">
      <c r="A215" s="152" t="str">
        <f t="shared" si="1015"/>
        <v>2018-19JUNERYD</v>
      </c>
      <c r="B215" s="114" t="s">
        <v>831</v>
      </c>
      <c r="C215" s="35" t="s">
        <v>908</v>
      </c>
      <c r="D215" s="153" t="str">
        <f>INDEX($CZ$106:$DA$116,MATCH($F215,Area_Code,0),2)</f>
        <v>Y58</v>
      </c>
      <c r="E215" s="153" t="str">
        <f>INDEX($CZ$100:$DB$104,MATCH($D215,Reg_Code,0),3)</f>
        <v>South East</v>
      </c>
      <c r="F215" s="134" t="s">
        <v>702</v>
      </c>
      <c r="G215" s="134" t="s">
        <v>703</v>
      </c>
      <c r="H215" s="136">
        <v>70158</v>
      </c>
      <c r="I215" s="136">
        <v>62205</v>
      </c>
      <c r="J215" s="136">
        <v>1474194</v>
      </c>
      <c r="K215" s="136">
        <v>24</v>
      </c>
      <c r="L215" s="136">
        <v>4</v>
      </c>
      <c r="M215" s="136">
        <v>132</v>
      </c>
      <c r="N215" s="136">
        <v>239</v>
      </c>
      <c r="O215" s="136">
        <v>57626</v>
      </c>
      <c r="P215" s="136">
        <v>3299</v>
      </c>
      <c r="Q215" s="136">
        <v>2115</v>
      </c>
      <c r="R215" s="136">
        <v>26779</v>
      </c>
      <c r="S215" s="136">
        <v>20924</v>
      </c>
      <c r="T215" s="136">
        <v>1061</v>
      </c>
      <c r="U215" s="136">
        <v>1522003</v>
      </c>
      <c r="V215" s="136">
        <v>461</v>
      </c>
      <c r="W215" s="136">
        <v>862</v>
      </c>
      <c r="X215" s="136">
        <v>1368101</v>
      </c>
      <c r="Y215" s="136">
        <v>647</v>
      </c>
      <c r="Z215" s="136">
        <v>1185</v>
      </c>
      <c r="AA215" s="136">
        <v>28335882</v>
      </c>
      <c r="AB215" s="136">
        <v>1058</v>
      </c>
      <c r="AC215" s="136">
        <v>1991</v>
      </c>
      <c r="AD215" s="136">
        <v>96261305</v>
      </c>
      <c r="AE215" s="136">
        <v>4601</v>
      </c>
      <c r="AF215" s="136">
        <v>10535</v>
      </c>
      <c r="AG215" s="136">
        <v>7711719</v>
      </c>
      <c r="AH215" s="136">
        <v>7268</v>
      </c>
      <c r="AI215" s="136">
        <v>17835</v>
      </c>
      <c r="AJ215" s="136">
        <v>3410</v>
      </c>
      <c r="AK215" s="136">
        <v>152</v>
      </c>
      <c r="AL215" s="136">
        <v>528</v>
      </c>
      <c r="AM215" s="136">
        <v>71</v>
      </c>
      <c r="AN215" s="136">
        <v>302</v>
      </c>
      <c r="AO215" s="136">
        <v>2428</v>
      </c>
      <c r="AP215" s="136">
        <v>675</v>
      </c>
      <c r="AQ215" s="136">
        <v>33592</v>
      </c>
      <c r="AR215" s="136">
        <v>1604</v>
      </c>
      <c r="AS215" s="136">
        <v>19020</v>
      </c>
      <c r="AT215" s="136">
        <v>54216</v>
      </c>
      <c r="AU215" s="136">
        <v>7842</v>
      </c>
      <c r="AV215" s="136">
        <v>5850</v>
      </c>
      <c r="AW215" s="136">
        <v>5033</v>
      </c>
      <c r="AX215" s="136">
        <v>5850</v>
      </c>
      <c r="AY215" s="136">
        <v>38167</v>
      </c>
      <c r="AZ215" s="136">
        <v>30285</v>
      </c>
      <c r="BA215" s="136">
        <v>35344</v>
      </c>
      <c r="BB215" s="136">
        <v>22218</v>
      </c>
      <c r="BC215" s="136">
        <v>1896</v>
      </c>
      <c r="BD215" s="136">
        <v>1129</v>
      </c>
      <c r="BE215" s="136">
        <v>188</v>
      </c>
      <c r="BF215" s="136">
        <v>59549</v>
      </c>
      <c r="BG215" s="136">
        <v>317</v>
      </c>
      <c r="BH215" s="136">
        <v>580</v>
      </c>
      <c r="BI215" s="136">
        <v>2552</v>
      </c>
      <c r="BJ215" s="136">
        <v>130129</v>
      </c>
      <c r="BK215" s="136">
        <v>51</v>
      </c>
      <c r="BL215" s="136">
        <v>115</v>
      </c>
      <c r="BM215" s="136">
        <v>2132</v>
      </c>
      <c r="BN215" s="136">
        <v>184</v>
      </c>
      <c r="BO215" s="136">
        <v>1630</v>
      </c>
      <c r="BP215" s="136">
        <v>0</v>
      </c>
      <c r="BQ215" s="136">
        <v>318</v>
      </c>
      <c r="BR215" s="136">
        <v>1411161</v>
      </c>
      <c r="BS215" s="136">
        <v>7669</v>
      </c>
      <c r="BT215" s="136">
        <v>16848</v>
      </c>
      <c r="BU215" s="136">
        <v>13655861</v>
      </c>
      <c r="BV215" s="136">
        <v>8378</v>
      </c>
      <c r="BW215" s="136">
        <v>18403</v>
      </c>
      <c r="BX215" s="136">
        <v>0</v>
      </c>
      <c r="BY215" s="136">
        <v>0</v>
      </c>
      <c r="BZ215" s="136">
        <v>0</v>
      </c>
      <c r="CA215" s="136">
        <v>3189093</v>
      </c>
      <c r="CB215" s="136">
        <v>10029</v>
      </c>
      <c r="CC215" s="239">
        <v>27714</v>
      </c>
      <c r="CD215" s="155">
        <f t="shared" si="1021"/>
        <v>6</v>
      </c>
      <c r="CE215" s="227">
        <f t="shared" si="993"/>
        <v>2018</v>
      </c>
      <c r="CF215" s="228">
        <f t="shared" si="994"/>
        <v>43252</v>
      </c>
      <c r="CG215" s="229">
        <f t="shared" si="995"/>
        <v>30</v>
      </c>
      <c r="CH215" s="155">
        <f t="shared" si="996"/>
        <v>248820</v>
      </c>
      <c r="CI215" s="155">
        <f t="shared" si="997"/>
        <v>8211060</v>
      </c>
      <c r="CJ215" s="155">
        <f t="shared" si="998"/>
        <v>14866995</v>
      </c>
      <c r="CK215" s="155">
        <f t="shared" si="1017"/>
        <v>2843738</v>
      </c>
      <c r="CL215" s="155">
        <f t="shared" si="1000"/>
        <v>2506275</v>
      </c>
      <c r="CM215" s="155">
        <f t="shared" si="1018"/>
        <v>53316989</v>
      </c>
      <c r="CN215" s="155">
        <f t="shared" si="1019"/>
        <v>220434340</v>
      </c>
      <c r="CO215" s="155">
        <f t="shared" si="1020"/>
        <v>18922935</v>
      </c>
      <c r="CP215" s="155">
        <f t="shared" si="1004"/>
        <v>109040</v>
      </c>
      <c r="CQ215" s="155">
        <f t="shared" si="1005"/>
        <v>293480</v>
      </c>
      <c r="CR215" s="155">
        <f t="shared" si="1006"/>
        <v>3100032</v>
      </c>
      <c r="CS215" s="155">
        <f t="shared" si="1007"/>
        <v>29996890</v>
      </c>
      <c r="CT215" s="155">
        <f t="shared" si="1008"/>
        <v>0</v>
      </c>
      <c r="CU215" s="155">
        <f t="shared" si="1009"/>
        <v>8813052</v>
      </c>
      <c r="CY215" s="198"/>
    </row>
    <row r="216" spans="1:103" x14ac:dyDescent="0.2">
      <c r="A216" s="152" t="str">
        <f t="shared" si="1015"/>
        <v>2018-19JUNERYE</v>
      </c>
      <c r="B216" s="114" t="s">
        <v>831</v>
      </c>
      <c r="C216" s="35" t="s">
        <v>908</v>
      </c>
      <c r="D216" s="153" t="str">
        <f>INDEX($CZ$106:$DA$116,MATCH($F216,Area_Code,0),2)</f>
        <v>Y58</v>
      </c>
      <c r="E216" s="153" t="str">
        <f>INDEX($CZ$100:$DB$104,MATCH($D216,Reg_Code,0),3)</f>
        <v>South East</v>
      </c>
      <c r="F216" s="134" t="s">
        <v>704</v>
      </c>
      <c r="G216" s="134" t="s">
        <v>705</v>
      </c>
      <c r="H216" s="136">
        <v>63424</v>
      </c>
      <c r="I216" s="136">
        <v>40462</v>
      </c>
      <c r="J216" s="136">
        <v>336453</v>
      </c>
      <c r="K216" s="136">
        <v>8</v>
      </c>
      <c r="L216" s="136">
        <v>3</v>
      </c>
      <c r="M216" s="136">
        <v>42</v>
      </c>
      <c r="N216" s="136">
        <v>100</v>
      </c>
      <c r="O216" s="136">
        <v>44514</v>
      </c>
      <c r="P216" s="136">
        <v>2523</v>
      </c>
      <c r="Q216" s="136">
        <v>1553</v>
      </c>
      <c r="R216" s="136">
        <v>20154</v>
      </c>
      <c r="S216" s="136">
        <v>14534</v>
      </c>
      <c r="T216" s="136">
        <v>1394</v>
      </c>
      <c r="U216" s="136">
        <v>1041284</v>
      </c>
      <c r="V216" s="136">
        <v>413</v>
      </c>
      <c r="W216" s="136">
        <v>759</v>
      </c>
      <c r="X216" s="136">
        <v>963792</v>
      </c>
      <c r="Y216" s="136">
        <v>621</v>
      </c>
      <c r="Z216" s="136">
        <v>1148</v>
      </c>
      <c r="AA216" s="136">
        <v>18376350</v>
      </c>
      <c r="AB216" s="136">
        <v>912</v>
      </c>
      <c r="AC216" s="136">
        <v>1802</v>
      </c>
      <c r="AD216" s="136">
        <v>41228393</v>
      </c>
      <c r="AE216" s="136">
        <v>2837</v>
      </c>
      <c r="AF216" s="136">
        <v>6615</v>
      </c>
      <c r="AG216" s="136">
        <v>6356176</v>
      </c>
      <c r="AH216" s="136">
        <v>4560</v>
      </c>
      <c r="AI216" s="136">
        <v>10295</v>
      </c>
      <c r="AJ216" s="136">
        <v>2495</v>
      </c>
      <c r="AK216" s="136">
        <v>7</v>
      </c>
      <c r="AL216" s="136">
        <v>106</v>
      </c>
      <c r="AM216" s="136">
        <v>238</v>
      </c>
      <c r="AN216" s="136">
        <v>168</v>
      </c>
      <c r="AO216" s="136">
        <v>2214</v>
      </c>
      <c r="AP216" s="136">
        <v>0</v>
      </c>
      <c r="AQ216" s="136">
        <v>24551</v>
      </c>
      <c r="AR216" s="136">
        <v>2907</v>
      </c>
      <c r="AS216" s="136">
        <v>14561</v>
      </c>
      <c r="AT216" s="136">
        <v>42019</v>
      </c>
      <c r="AU216" s="136">
        <v>4900</v>
      </c>
      <c r="AV216" s="136">
        <v>3856</v>
      </c>
      <c r="AW216" s="136">
        <v>3034</v>
      </c>
      <c r="AX216" s="136">
        <v>2437</v>
      </c>
      <c r="AY216" s="136">
        <v>28122</v>
      </c>
      <c r="AZ216" s="136">
        <v>23289</v>
      </c>
      <c r="BA216" s="136">
        <v>21006</v>
      </c>
      <c r="BB216" s="136">
        <v>16454</v>
      </c>
      <c r="BC216" s="136">
        <v>2042</v>
      </c>
      <c r="BD216" s="136">
        <v>1534</v>
      </c>
      <c r="BE216" s="136">
        <v>175</v>
      </c>
      <c r="BF216" s="136">
        <v>52370</v>
      </c>
      <c r="BG216" s="136">
        <v>299</v>
      </c>
      <c r="BH216" s="136">
        <v>486</v>
      </c>
      <c r="BI216" s="136">
        <v>2020</v>
      </c>
      <c r="BJ216" s="136">
        <v>77956</v>
      </c>
      <c r="BK216" s="136">
        <v>39</v>
      </c>
      <c r="BL216" s="136">
        <v>79</v>
      </c>
      <c r="BM216" s="136">
        <v>1</v>
      </c>
      <c r="BN216" s="136">
        <v>1835</v>
      </c>
      <c r="BO216" s="136">
        <v>1202</v>
      </c>
      <c r="BP216" s="136">
        <v>0</v>
      </c>
      <c r="BQ216" s="136">
        <v>376</v>
      </c>
      <c r="BR216" s="136">
        <v>4705464</v>
      </c>
      <c r="BS216" s="136">
        <v>2564</v>
      </c>
      <c r="BT216" s="136">
        <v>4538</v>
      </c>
      <c r="BU216" s="136">
        <v>6225377</v>
      </c>
      <c r="BV216" s="136">
        <v>5179</v>
      </c>
      <c r="BW216" s="136">
        <v>9276</v>
      </c>
      <c r="BX216" s="136">
        <v>0</v>
      </c>
      <c r="BY216" s="136">
        <v>0</v>
      </c>
      <c r="BZ216" s="136">
        <v>0</v>
      </c>
      <c r="CA216" s="136">
        <v>2789079</v>
      </c>
      <c r="CB216" s="136">
        <v>7418</v>
      </c>
      <c r="CC216" s="239">
        <v>15464</v>
      </c>
      <c r="CD216" s="155">
        <f t="shared" si="1021"/>
        <v>6</v>
      </c>
      <c r="CE216" s="227">
        <f t="shared" si="993"/>
        <v>2018</v>
      </c>
      <c r="CF216" s="228">
        <f t="shared" si="994"/>
        <v>43252</v>
      </c>
      <c r="CG216" s="229">
        <f t="shared" si="995"/>
        <v>30</v>
      </c>
      <c r="CH216" s="155">
        <f t="shared" si="996"/>
        <v>121386</v>
      </c>
      <c r="CI216" s="155">
        <f t="shared" si="997"/>
        <v>1699404</v>
      </c>
      <c r="CJ216" s="155">
        <f t="shared" si="998"/>
        <v>4046200</v>
      </c>
      <c r="CK216" s="155">
        <f t="shared" si="1017"/>
        <v>1914957</v>
      </c>
      <c r="CL216" s="155">
        <f t="shared" si="1000"/>
        <v>1782844</v>
      </c>
      <c r="CM216" s="155">
        <f t="shared" si="1018"/>
        <v>36317508</v>
      </c>
      <c r="CN216" s="155">
        <f t="shared" si="1019"/>
        <v>96142410</v>
      </c>
      <c r="CO216" s="155">
        <f t="shared" si="1020"/>
        <v>14351230</v>
      </c>
      <c r="CP216" s="155">
        <f t="shared" si="1004"/>
        <v>85050</v>
      </c>
      <c r="CQ216" s="155">
        <f t="shared" si="1005"/>
        <v>159580</v>
      </c>
      <c r="CR216" s="155">
        <f t="shared" si="1006"/>
        <v>8327230</v>
      </c>
      <c r="CS216" s="155">
        <f t="shared" si="1007"/>
        <v>11149752</v>
      </c>
      <c r="CT216" s="155">
        <f t="shared" si="1008"/>
        <v>0</v>
      </c>
      <c r="CU216" s="155">
        <f t="shared" si="1009"/>
        <v>5814464</v>
      </c>
      <c r="CY216" s="198"/>
    </row>
    <row r="217" spans="1:103" x14ac:dyDescent="0.2">
      <c r="A217" s="152" t="str">
        <f t="shared" si="1015"/>
        <v>2018-19JUNERYF</v>
      </c>
      <c r="B217" s="114" t="s">
        <v>831</v>
      </c>
      <c r="C217" s="35" t="s">
        <v>908</v>
      </c>
      <c r="D217" s="153" t="str">
        <f>INDEX($CZ$106:$DA$116,MATCH($F217,Area_Code,0),2)</f>
        <v>Y59</v>
      </c>
      <c r="E217" s="153" t="str">
        <f>INDEX($CZ$100:$DB$104,MATCH($D217,Reg_Code,0),3)</f>
        <v>South West</v>
      </c>
      <c r="F217" s="134" t="s">
        <v>706</v>
      </c>
      <c r="G217" s="134" t="s">
        <v>707</v>
      </c>
      <c r="H217" s="136">
        <v>106543</v>
      </c>
      <c r="I217" s="136">
        <v>78867</v>
      </c>
      <c r="J217" s="136">
        <v>492174</v>
      </c>
      <c r="K217" s="136">
        <v>6</v>
      </c>
      <c r="L217" s="136">
        <v>2</v>
      </c>
      <c r="M217" s="136">
        <v>29</v>
      </c>
      <c r="N217" s="136">
        <v>72</v>
      </c>
      <c r="O217" s="136">
        <v>71819</v>
      </c>
      <c r="P217" s="136">
        <v>5366</v>
      </c>
      <c r="Q217" s="136">
        <v>3278</v>
      </c>
      <c r="R217" s="136">
        <v>36890</v>
      </c>
      <c r="S217" s="136">
        <v>18343</v>
      </c>
      <c r="T217" s="136">
        <v>674</v>
      </c>
      <c r="U217" s="136">
        <v>2462715</v>
      </c>
      <c r="V217" s="136">
        <v>459</v>
      </c>
      <c r="W217" s="136">
        <v>863</v>
      </c>
      <c r="X217" s="136">
        <v>2372826</v>
      </c>
      <c r="Y217" s="136">
        <v>724</v>
      </c>
      <c r="Z217" s="136">
        <v>1380</v>
      </c>
      <c r="AA217" s="136">
        <v>59033432</v>
      </c>
      <c r="AB217" s="136">
        <v>1600</v>
      </c>
      <c r="AC217" s="136">
        <v>3382</v>
      </c>
      <c r="AD217" s="136">
        <v>83437106</v>
      </c>
      <c r="AE217" s="136">
        <v>4549</v>
      </c>
      <c r="AF217" s="136">
        <v>10695</v>
      </c>
      <c r="AG217" s="136">
        <v>6957043</v>
      </c>
      <c r="AH217" s="136">
        <v>10322</v>
      </c>
      <c r="AI217" s="136">
        <v>21015</v>
      </c>
      <c r="AJ217" s="136">
        <v>4498</v>
      </c>
      <c r="AK217" s="136">
        <v>467</v>
      </c>
      <c r="AL217" s="136">
        <v>1542</v>
      </c>
      <c r="AM217" s="136">
        <v>4609</v>
      </c>
      <c r="AN217" s="136">
        <v>626</v>
      </c>
      <c r="AO217" s="136">
        <v>1863</v>
      </c>
      <c r="AP217" s="136">
        <v>28</v>
      </c>
      <c r="AQ217" s="136">
        <v>37413</v>
      </c>
      <c r="AR217" s="136">
        <v>3563</v>
      </c>
      <c r="AS217" s="136">
        <v>26345</v>
      </c>
      <c r="AT217" s="136">
        <v>67321</v>
      </c>
      <c r="AU217" s="136">
        <v>11931</v>
      </c>
      <c r="AV217" s="136">
        <v>9348</v>
      </c>
      <c r="AW217" s="136">
        <v>7360</v>
      </c>
      <c r="AX217" s="136">
        <v>5875</v>
      </c>
      <c r="AY217" s="136">
        <v>51049</v>
      </c>
      <c r="AZ217" s="136">
        <v>43184</v>
      </c>
      <c r="BA217" s="136">
        <v>26450</v>
      </c>
      <c r="BB217" s="136">
        <v>19771</v>
      </c>
      <c r="BC217" s="136">
        <v>1002</v>
      </c>
      <c r="BD217" s="136">
        <v>723</v>
      </c>
      <c r="BE217" s="136">
        <v>420</v>
      </c>
      <c r="BF217" s="136">
        <v>156169</v>
      </c>
      <c r="BG217" s="136">
        <v>372</v>
      </c>
      <c r="BH217" s="136">
        <v>655</v>
      </c>
      <c r="BI217" s="136">
        <v>2884</v>
      </c>
      <c r="BJ217" s="136">
        <v>137925</v>
      </c>
      <c r="BK217" s="136">
        <v>48</v>
      </c>
      <c r="BL217" s="136">
        <v>94</v>
      </c>
      <c r="BM217" s="136">
        <v>0</v>
      </c>
      <c r="BN217" s="136">
        <v>950</v>
      </c>
      <c r="BO217" s="136">
        <v>860</v>
      </c>
      <c r="BP217" s="136">
        <v>23</v>
      </c>
      <c r="BQ217" s="136">
        <v>1009</v>
      </c>
      <c r="BR217" s="136">
        <v>5478084</v>
      </c>
      <c r="BS217" s="136">
        <v>5766</v>
      </c>
      <c r="BT217" s="136">
        <v>12235</v>
      </c>
      <c r="BU217" s="136">
        <v>6045660</v>
      </c>
      <c r="BV217" s="136">
        <v>7030</v>
      </c>
      <c r="BW217" s="136">
        <v>14107</v>
      </c>
      <c r="BX217" s="136">
        <v>164031</v>
      </c>
      <c r="BY217" s="136">
        <v>7132</v>
      </c>
      <c r="BZ217" s="136">
        <v>17739</v>
      </c>
      <c r="CA217" s="136">
        <v>8739592</v>
      </c>
      <c r="CB217" s="136">
        <v>8662</v>
      </c>
      <c r="CC217" s="239">
        <v>18102</v>
      </c>
      <c r="CD217" s="155">
        <f t="shared" si="1021"/>
        <v>6</v>
      </c>
      <c r="CE217" s="227">
        <f t="shared" si="993"/>
        <v>2018</v>
      </c>
      <c r="CF217" s="228">
        <f t="shared" si="994"/>
        <v>43252</v>
      </c>
      <c r="CG217" s="229">
        <f t="shared" si="995"/>
        <v>30</v>
      </c>
      <c r="CH217" s="155">
        <f t="shared" si="996"/>
        <v>157734</v>
      </c>
      <c r="CI217" s="155">
        <f t="shared" si="997"/>
        <v>2287143</v>
      </c>
      <c r="CJ217" s="155">
        <f t="shared" si="998"/>
        <v>5678424</v>
      </c>
      <c r="CK217" s="155">
        <f t="shared" si="1017"/>
        <v>4630858</v>
      </c>
      <c r="CL217" s="155">
        <f t="shared" si="1000"/>
        <v>4523640</v>
      </c>
      <c r="CM217" s="155">
        <f t="shared" si="1018"/>
        <v>124761980</v>
      </c>
      <c r="CN217" s="155">
        <f t="shared" si="1019"/>
        <v>196178385</v>
      </c>
      <c r="CO217" s="155">
        <f t="shared" si="1020"/>
        <v>14164110</v>
      </c>
      <c r="CP217" s="155">
        <f t="shared" si="1004"/>
        <v>275100</v>
      </c>
      <c r="CQ217" s="155">
        <f t="shared" si="1005"/>
        <v>271096</v>
      </c>
      <c r="CR217" s="155">
        <f t="shared" si="1006"/>
        <v>11623250</v>
      </c>
      <c r="CS217" s="155">
        <f t="shared" si="1007"/>
        <v>12132020</v>
      </c>
      <c r="CT217" s="155">
        <f t="shared" si="1008"/>
        <v>407997</v>
      </c>
      <c r="CU217" s="155">
        <f t="shared" si="1009"/>
        <v>18264918</v>
      </c>
      <c r="CY217" s="198"/>
    </row>
    <row r="218" spans="1:103" x14ac:dyDescent="0.2">
      <c r="A218" s="152" t="str">
        <f t="shared" si="1015"/>
        <v>2018-19JULYR1F</v>
      </c>
      <c r="B218" s="114" t="s">
        <v>831</v>
      </c>
      <c r="C218" s="35" t="s">
        <v>911</v>
      </c>
      <c r="D218" s="153" t="str">
        <f>INDEX($CZ$106:$DA$116,MATCH($F218,Area_Code,0),2)</f>
        <v>Y58</v>
      </c>
      <c r="E218" s="153" t="str">
        <f>INDEX($CZ$100:$DB$104,MATCH($D218,Reg_Code,0),3)</f>
        <v>South East</v>
      </c>
      <c r="F218" s="134" t="s">
        <v>683</v>
      </c>
      <c r="G218" s="134" t="s">
        <v>684</v>
      </c>
      <c r="H218" s="136">
        <v>3151</v>
      </c>
      <c r="I218" s="136">
        <v>1830</v>
      </c>
      <c r="J218" s="136">
        <v>11987</v>
      </c>
      <c r="K218" s="136">
        <v>7</v>
      </c>
      <c r="L218" s="136">
        <v>1</v>
      </c>
      <c r="M218" s="136">
        <v>32</v>
      </c>
      <c r="N218" s="136">
        <v>92.71</v>
      </c>
      <c r="O218" s="136">
        <v>2128</v>
      </c>
      <c r="P218" s="136">
        <v>42</v>
      </c>
      <c r="Q218" s="136">
        <v>26</v>
      </c>
      <c r="R218" s="136">
        <v>699</v>
      </c>
      <c r="S218" s="136">
        <v>777</v>
      </c>
      <c r="T218" s="136">
        <v>470</v>
      </c>
      <c r="U218" s="136">
        <v>24669</v>
      </c>
      <c r="V218" s="136">
        <v>587</v>
      </c>
      <c r="W218" s="136">
        <v>1175</v>
      </c>
      <c r="X218" s="136">
        <v>16273</v>
      </c>
      <c r="Y218" s="136">
        <v>626</v>
      </c>
      <c r="Z218" s="136">
        <v>1175</v>
      </c>
      <c r="AA218" s="136">
        <v>688512</v>
      </c>
      <c r="AB218" s="136">
        <v>985</v>
      </c>
      <c r="AC218" s="136">
        <v>2590</v>
      </c>
      <c r="AD218" s="136">
        <v>2607400</v>
      </c>
      <c r="AE218" s="136">
        <v>3356</v>
      </c>
      <c r="AF218" s="136">
        <v>8592</v>
      </c>
      <c r="AG218" s="136">
        <v>1993970</v>
      </c>
      <c r="AH218" s="136">
        <v>4242</v>
      </c>
      <c r="AI218" s="136">
        <v>11097</v>
      </c>
      <c r="AJ218" s="136">
        <v>138</v>
      </c>
      <c r="AK218" s="136">
        <v>0</v>
      </c>
      <c r="AL218" s="136">
        <v>5</v>
      </c>
      <c r="AM218" s="136">
        <v>0</v>
      </c>
      <c r="AN218" s="136">
        <v>1</v>
      </c>
      <c r="AO218" s="136">
        <v>132</v>
      </c>
      <c r="AP218" s="136">
        <v>0</v>
      </c>
      <c r="AQ218" s="136">
        <v>1605</v>
      </c>
      <c r="AR218" s="136">
        <v>13</v>
      </c>
      <c r="AS218" s="136">
        <v>372</v>
      </c>
      <c r="AT218" s="136">
        <v>1990</v>
      </c>
      <c r="AU218" s="136">
        <v>69</v>
      </c>
      <c r="AV218" s="136">
        <v>59</v>
      </c>
      <c r="AW218" s="136">
        <v>31</v>
      </c>
      <c r="AX218" s="136">
        <v>31</v>
      </c>
      <c r="AY218" s="136">
        <v>971</v>
      </c>
      <c r="AZ218" s="136">
        <v>867</v>
      </c>
      <c r="BA218" s="136">
        <v>1217</v>
      </c>
      <c r="BB218" s="136">
        <v>839</v>
      </c>
      <c r="BC218" s="136">
        <v>1245</v>
      </c>
      <c r="BD218" s="136">
        <v>519</v>
      </c>
      <c r="BE218" s="136">
        <v>4</v>
      </c>
      <c r="BF218" s="136">
        <v>0</v>
      </c>
      <c r="BG218" s="136">
        <v>0</v>
      </c>
      <c r="BH218" s="136">
        <v>0</v>
      </c>
      <c r="BI218" s="136">
        <v>18</v>
      </c>
      <c r="BJ218" s="136">
        <v>558</v>
      </c>
      <c r="BK218" s="136">
        <v>31</v>
      </c>
      <c r="BL218" s="136">
        <v>51</v>
      </c>
      <c r="BM218" s="136">
        <v>125</v>
      </c>
      <c r="BN218" s="136">
        <v>68</v>
      </c>
      <c r="BO218" s="136">
        <v>41</v>
      </c>
      <c r="BP218" s="136">
        <v>0</v>
      </c>
      <c r="BQ218" s="136">
        <v>13</v>
      </c>
      <c r="BR218" s="136">
        <v>270763</v>
      </c>
      <c r="BS218" s="136">
        <v>3982</v>
      </c>
      <c r="BT218" s="136">
        <v>12334</v>
      </c>
      <c r="BU218" s="136">
        <v>282922</v>
      </c>
      <c r="BV218" s="136">
        <v>6901</v>
      </c>
      <c r="BW218" s="136">
        <v>13062</v>
      </c>
      <c r="BX218" s="136">
        <v>0</v>
      </c>
      <c r="BY218" s="136">
        <v>0</v>
      </c>
      <c r="BZ218" s="136">
        <v>0</v>
      </c>
      <c r="CA218" s="136">
        <v>106319</v>
      </c>
      <c r="CB218" s="136">
        <v>8178</v>
      </c>
      <c r="CC218" s="239">
        <v>19484</v>
      </c>
      <c r="CD218" s="155">
        <f t="shared" si="1021"/>
        <v>7</v>
      </c>
      <c r="CE218" s="227">
        <f t="shared" si="993"/>
        <v>2018</v>
      </c>
      <c r="CF218" s="228">
        <f t="shared" si="994"/>
        <v>43282</v>
      </c>
      <c r="CG218" s="229">
        <f t="shared" si="995"/>
        <v>31</v>
      </c>
      <c r="CH218" s="155">
        <f t="shared" si="996"/>
        <v>1830</v>
      </c>
      <c r="CI218" s="155">
        <f t="shared" si="997"/>
        <v>58560</v>
      </c>
      <c r="CJ218" s="155">
        <f t="shared" si="998"/>
        <v>169659.3</v>
      </c>
      <c r="CK218" s="155">
        <f t="shared" ref="CK218:CK228" si="1022">P218*W218</f>
        <v>49350</v>
      </c>
      <c r="CL218" s="155">
        <f t="shared" si="1000"/>
        <v>30550</v>
      </c>
      <c r="CM218" s="155">
        <f t="shared" ref="CM218:CM228" si="1023">R218*AC218</f>
        <v>1810410</v>
      </c>
      <c r="CN218" s="155">
        <f t="shared" ref="CN218:CN228" si="1024">S218*AF218</f>
        <v>6675984</v>
      </c>
      <c r="CO218" s="155">
        <f t="shared" ref="CO218:CO228" si="1025">T218*AI218</f>
        <v>5215590</v>
      </c>
      <c r="CP218" s="155">
        <f t="shared" si="1004"/>
        <v>0</v>
      </c>
      <c r="CQ218" s="155">
        <f t="shared" si="1005"/>
        <v>918</v>
      </c>
      <c r="CR218" s="155">
        <f t="shared" si="1006"/>
        <v>838712</v>
      </c>
      <c r="CS218" s="155">
        <f t="shared" si="1007"/>
        <v>535542</v>
      </c>
      <c r="CT218" s="155">
        <f t="shared" si="1008"/>
        <v>0</v>
      </c>
      <c r="CU218" s="155">
        <f t="shared" si="1009"/>
        <v>253292</v>
      </c>
      <c r="CY218" s="198"/>
    </row>
    <row r="219" spans="1:103" x14ac:dyDescent="0.2">
      <c r="A219" s="152" t="str">
        <f t="shared" si="1015"/>
        <v>2018-19JULYRRU</v>
      </c>
      <c r="B219" s="114" t="s">
        <v>831</v>
      </c>
      <c r="C219" s="35" t="s">
        <v>911</v>
      </c>
      <c r="D219" s="153" t="str">
        <f>INDEX($CZ$106:$DA$116,MATCH($F219,Area_Code,0),2)</f>
        <v>Y56</v>
      </c>
      <c r="E219" s="153" t="str">
        <f>INDEX($CZ$100:$DB$104,MATCH($D219,Reg_Code,0),3)</f>
        <v>London</v>
      </c>
      <c r="F219" s="134" t="s">
        <v>686</v>
      </c>
      <c r="G219" s="134" t="s">
        <v>687</v>
      </c>
      <c r="H219" s="136">
        <v>174633</v>
      </c>
      <c r="I219" s="136">
        <v>143810</v>
      </c>
      <c r="J219" s="136">
        <v>2571859</v>
      </c>
      <c r="K219" s="136">
        <v>18</v>
      </c>
      <c r="L219" s="136">
        <v>0</v>
      </c>
      <c r="M219" s="136">
        <v>120</v>
      </c>
      <c r="N219" s="136">
        <v>218</v>
      </c>
      <c r="O219" s="136">
        <v>100329</v>
      </c>
      <c r="P219" s="136">
        <v>9856</v>
      </c>
      <c r="Q219" s="136">
        <v>7149</v>
      </c>
      <c r="R219" s="136">
        <v>53720</v>
      </c>
      <c r="S219" s="136">
        <v>21863</v>
      </c>
      <c r="T219" s="136">
        <v>2714</v>
      </c>
      <c r="U219" s="136">
        <v>4402011</v>
      </c>
      <c r="V219" s="136">
        <v>447</v>
      </c>
      <c r="W219" s="136">
        <v>732</v>
      </c>
      <c r="X219" s="136">
        <v>5538706</v>
      </c>
      <c r="Y219" s="136">
        <v>775</v>
      </c>
      <c r="Z219" s="136">
        <v>1320</v>
      </c>
      <c r="AA219" s="136">
        <v>68371996</v>
      </c>
      <c r="AB219" s="136">
        <v>1273</v>
      </c>
      <c r="AC219" s="136">
        <v>2676</v>
      </c>
      <c r="AD219" s="136">
        <v>85990630</v>
      </c>
      <c r="AE219" s="136">
        <v>3933</v>
      </c>
      <c r="AF219" s="136">
        <v>9486</v>
      </c>
      <c r="AG219" s="136">
        <v>12967261</v>
      </c>
      <c r="AH219" s="136">
        <v>4778</v>
      </c>
      <c r="AI219" s="136">
        <v>9671</v>
      </c>
      <c r="AJ219" s="136">
        <v>3754</v>
      </c>
      <c r="AK219" s="136">
        <v>315</v>
      </c>
      <c r="AL219" s="136">
        <v>1011</v>
      </c>
      <c r="AM219" s="136">
        <v>8204</v>
      </c>
      <c r="AN219" s="136">
        <v>238</v>
      </c>
      <c r="AO219" s="136">
        <v>2190</v>
      </c>
      <c r="AP219" s="136">
        <v>0</v>
      </c>
      <c r="AQ219" s="136">
        <v>62064</v>
      </c>
      <c r="AR219" s="136">
        <v>6642</v>
      </c>
      <c r="AS219" s="136">
        <v>27869</v>
      </c>
      <c r="AT219" s="136">
        <v>96575</v>
      </c>
      <c r="AU219" s="136">
        <v>25430</v>
      </c>
      <c r="AV219" s="136">
        <v>19789</v>
      </c>
      <c r="AW219" s="136">
        <v>18319</v>
      </c>
      <c r="AX219" s="136">
        <v>14570</v>
      </c>
      <c r="AY219" s="136">
        <v>80676</v>
      </c>
      <c r="AZ219" s="136">
        <v>61660</v>
      </c>
      <c r="BA219" s="136">
        <v>35214</v>
      </c>
      <c r="BB219" s="136">
        <v>24762</v>
      </c>
      <c r="BC219" s="136">
        <v>3710</v>
      </c>
      <c r="BD219" s="136">
        <v>2872</v>
      </c>
      <c r="BE219" s="136">
        <v>0</v>
      </c>
      <c r="BF219" s="136">
        <v>0</v>
      </c>
      <c r="BG219" s="136">
        <v>0</v>
      </c>
      <c r="BH219" s="136">
        <v>0</v>
      </c>
      <c r="BI219" s="136">
        <v>5209</v>
      </c>
      <c r="BJ219" s="136">
        <v>400932</v>
      </c>
      <c r="BK219" s="136">
        <v>77</v>
      </c>
      <c r="BL219" s="136">
        <v>178</v>
      </c>
      <c r="BM219" s="136">
        <v>1686</v>
      </c>
      <c r="BN219" s="136">
        <v>938</v>
      </c>
      <c r="BO219" s="136">
        <v>1433</v>
      </c>
      <c r="BP219" s="136">
        <v>41</v>
      </c>
      <c r="BQ219" s="136">
        <v>1433</v>
      </c>
      <c r="BR219" s="136">
        <v>6259140</v>
      </c>
      <c r="BS219" s="136">
        <v>6673</v>
      </c>
      <c r="BT219" s="136">
        <v>13957</v>
      </c>
      <c r="BU219" s="136">
        <v>11723771</v>
      </c>
      <c r="BV219" s="136">
        <v>8181</v>
      </c>
      <c r="BW219" s="136">
        <v>16003</v>
      </c>
      <c r="BX219" s="136">
        <v>307085</v>
      </c>
      <c r="BY219" s="136">
        <v>7490</v>
      </c>
      <c r="BZ219" s="136">
        <v>13871</v>
      </c>
      <c r="CA219" s="136">
        <v>13856657</v>
      </c>
      <c r="CB219" s="136">
        <v>9670</v>
      </c>
      <c r="CC219" s="239">
        <v>17349</v>
      </c>
      <c r="CD219" s="155">
        <f t="shared" si="1021"/>
        <v>7</v>
      </c>
      <c r="CE219" s="227">
        <f t="shared" si="993"/>
        <v>2018</v>
      </c>
      <c r="CF219" s="228">
        <f t="shared" si="994"/>
        <v>43282</v>
      </c>
      <c r="CG219" s="229">
        <f t="shared" si="995"/>
        <v>31</v>
      </c>
      <c r="CH219" s="155">
        <f t="shared" si="996"/>
        <v>0</v>
      </c>
      <c r="CI219" s="155">
        <f t="shared" si="997"/>
        <v>17257200</v>
      </c>
      <c r="CJ219" s="155">
        <f t="shared" si="998"/>
        <v>31350580</v>
      </c>
      <c r="CK219" s="155">
        <f t="shared" si="1022"/>
        <v>7214592</v>
      </c>
      <c r="CL219" s="155">
        <f t="shared" si="1000"/>
        <v>9436680</v>
      </c>
      <c r="CM219" s="155">
        <f t="shared" si="1023"/>
        <v>143754720</v>
      </c>
      <c r="CN219" s="155">
        <f t="shared" si="1024"/>
        <v>207392418</v>
      </c>
      <c r="CO219" s="155">
        <f t="shared" si="1025"/>
        <v>26247094</v>
      </c>
      <c r="CP219" s="155">
        <f t="shared" si="1004"/>
        <v>0</v>
      </c>
      <c r="CQ219" s="155">
        <f t="shared" si="1005"/>
        <v>927202</v>
      </c>
      <c r="CR219" s="155">
        <f t="shared" si="1006"/>
        <v>13091666</v>
      </c>
      <c r="CS219" s="155">
        <f t="shared" si="1007"/>
        <v>22932299</v>
      </c>
      <c r="CT219" s="155">
        <f t="shared" si="1008"/>
        <v>568711</v>
      </c>
      <c r="CU219" s="155">
        <f t="shared" si="1009"/>
        <v>24861117</v>
      </c>
      <c r="CY219" s="198"/>
    </row>
    <row r="220" spans="1:103" x14ac:dyDescent="0.2">
      <c r="A220" s="152" t="str">
        <f t="shared" si="1015"/>
        <v>2018-19JULYRX6</v>
      </c>
      <c r="B220" s="114" t="s">
        <v>831</v>
      </c>
      <c r="C220" s="35" t="s">
        <v>911</v>
      </c>
      <c r="D220" s="153" t="str">
        <f>INDEX($CZ$106:$DA$116,MATCH($F220,Area_Code,0),2)</f>
        <v>Y54</v>
      </c>
      <c r="E220" s="153" t="str">
        <f>INDEX($CZ$100:$DB$104,MATCH($D220,Reg_Code,0),3)</f>
        <v>North</v>
      </c>
      <c r="F220" s="134" t="s">
        <v>689</v>
      </c>
      <c r="G220" s="134" t="s">
        <v>690</v>
      </c>
      <c r="H220" s="136">
        <v>45746</v>
      </c>
      <c r="I220" s="136">
        <v>31199</v>
      </c>
      <c r="J220" s="136">
        <v>175706</v>
      </c>
      <c r="K220" s="136">
        <v>6</v>
      </c>
      <c r="L220" s="136">
        <v>1</v>
      </c>
      <c r="M220" s="136">
        <v>22</v>
      </c>
      <c r="N220" s="136">
        <v>54</v>
      </c>
      <c r="O220" s="136">
        <v>34801</v>
      </c>
      <c r="P220" s="136">
        <v>2275</v>
      </c>
      <c r="Q220" s="136">
        <v>1419</v>
      </c>
      <c r="R220" s="136">
        <v>18357</v>
      </c>
      <c r="S220" s="136">
        <v>9255</v>
      </c>
      <c r="T220" s="136">
        <v>384</v>
      </c>
      <c r="U220" s="136">
        <v>864019</v>
      </c>
      <c r="V220" s="136">
        <v>380</v>
      </c>
      <c r="W220" s="136">
        <v>652</v>
      </c>
      <c r="X220" s="136">
        <v>690393</v>
      </c>
      <c r="Y220" s="136">
        <v>487</v>
      </c>
      <c r="Z220" s="136">
        <v>826</v>
      </c>
      <c r="AA220" s="136">
        <v>20656492</v>
      </c>
      <c r="AB220" s="136">
        <v>1125</v>
      </c>
      <c r="AC220" s="136">
        <v>2260</v>
      </c>
      <c r="AD220" s="136">
        <v>38320702</v>
      </c>
      <c r="AE220" s="136">
        <v>4141</v>
      </c>
      <c r="AF220" s="136">
        <v>9923</v>
      </c>
      <c r="AG220" s="136">
        <v>1631897</v>
      </c>
      <c r="AH220" s="136">
        <v>4250</v>
      </c>
      <c r="AI220" s="136">
        <v>9264</v>
      </c>
      <c r="AJ220" s="136">
        <v>1728</v>
      </c>
      <c r="AK220" s="136">
        <v>68</v>
      </c>
      <c r="AL220" s="136">
        <v>438</v>
      </c>
      <c r="AM220" s="136">
        <v>4074</v>
      </c>
      <c r="AN220" s="136">
        <v>88</v>
      </c>
      <c r="AO220" s="136">
        <v>1134</v>
      </c>
      <c r="AP220" s="136">
        <v>0</v>
      </c>
      <c r="AQ220" s="136">
        <v>20248</v>
      </c>
      <c r="AR220" s="136">
        <v>4020</v>
      </c>
      <c r="AS220" s="136">
        <v>8805</v>
      </c>
      <c r="AT220" s="136">
        <v>33073</v>
      </c>
      <c r="AU220" s="136">
        <v>4358</v>
      </c>
      <c r="AV220" s="136">
        <v>3629</v>
      </c>
      <c r="AW220" s="136">
        <v>2714</v>
      </c>
      <c r="AX220" s="136">
        <v>2303</v>
      </c>
      <c r="AY220" s="136">
        <v>24572</v>
      </c>
      <c r="AZ220" s="136">
        <v>20886</v>
      </c>
      <c r="BA220" s="136">
        <v>15463</v>
      </c>
      <c r="BB220" s="136">
        <v>9782</v>
      </c>
      <c r="BC220" s="136">
        <v>658</v>
      </c>
      <c r="BD220" s="136">
        <v>392</v>
      </c>
      <c r="BE220" s="136">
        <v>89</v>
      </c>
      <c r="BF220" s="136">
        <v>34554</v>
      </c>
      <c r="BG220" s="136">
        <v>388</v>
      </c>
      <c r="BH220" s="136">
        <v>660</v>
      </c>
      <c r="BI220" s="136">
        <v>853</v>
      </c>
      <c r="BJ220" s="136">
        <v>28285</v>
      </c>
      <c r="BK220" s="136">
        <v>33</v>
      </c>
      <c r="BL220" s="136">
        <v>65</v>
      </c>
      <c r="BM220" s="136">
        <v>1641</v>
      </c>
      <c r="BN220" s="136">
        <v>753</v>
      </c>
      <c r="BO220" s="136">
        <v>289</v>
      </c>
      <c r="BP220" s="136">
        <v>0</v>
      </c>
      <c r="BQ220" s="136">
        <v>56</v>
      </c>
      <c r="BR220" s="136">
        <v>4149079</v>
      </c>
      <c r="BS220" s="136">
        <v>5510</v>
      </c>
      <c r="BT220" s="136">
        <v>11722</v>
      </c>
      <c r="BU220" s="136">
        <v>2193657</v>
      </c>
      <c r="BV220" s="136">
        <v>7591</v>
      </c>
      <c r="BW220" s="136">
        <v>14822</v>
      </c>
      <c r="BX220" s="136">
        <v>0</v>
      </c>
      <c r="BY220" s="136">
        <v>0</v>
      </c>
      <c r="BZ220" s="136">
        <v>0</v>
      </c>
      <c r="CA220" s="136">
        <v>603696</v>
      </c>
      <c r="CB220" s="136">
        <v>10780</v>
      </c>
      <c r="CC220" s="239">
        <v>21214</v>
      </c>
      <c r="CD220" s="155">
        <f t="shared" si="1021"/>
        <v>7</v>
      </c>
      <c r="CE220" s="227">
        <f t="shared" si="993"/>
        <v>2018</v>
      </c>
      <c r="CF220" s="228">
        <f t="shared" si="994"/>
        <v>43282</v>
      </c>
      <c r="CG220" s="229">
        <f t="shared" si="995"/>
        <v>31</v>
      </c>
      <c r="CH220" s="155">
        <f t="shared" si="996"/>
        <v>31199</v>
      </c>
      <c r="CI220" s="155">
        <f t="shared" si="997"/>
        <v>686378</v>
      </c>
      <c r="CJ220" s="155">
        <f t="shared" si="998"/>
        <v>1684746</v>
      </c>
      <c r="CK220" s="155">
        <f t="shared" si="1022"/>
        <v>1483300</v>
      </c>
      <c r="CL220" s="155">
        <f t="shared" si="1000"/>
        <v>1172094</v>
      </c>
      <c r="CM220" s="155">
        <f t="shared" si="1023"/>
        <v>41486820</v>
      </c>
      <c r="CN220" s="155">
        <f t="shared" si="1024"/>
        <v>91837365</v>
      </c>
      <c r="CO220" s="155">
        <f t="shared" si="1025"/>
        <v>3557376</v>
      </c>
      <c r="CP220" s="155">
        <f t="shared" si="1004"/>
        <v>58740</v>
      </c>
      <c r="CQ220" s="155">
        <f t="shared" si="1005"/>
        <v>55445</v>
      </c>
      <c r="CR220" s="155">
        <f t="shared" si="1006"/>
        <v>8826666</v>
      </c>
      <c r="CS220" s="155">
        <f t="shared" si="1007"/>
        <v>4283558</v>
      </c>
      <c r="CT220" s="155">
        <f t="shared" si="1008"/>
        <v>0</v>
      </c>
      <c r="CU220" s="155">
        <f t="shared" si="1009"/>
        <v>1187984</v>
      </c>
      <c r="CY220" s="198"/>
    </row>
    <row r="221" spans="1:103" x14ac:dyDescent="0.2">
      <c r="A221" s="152" t="str">
        <f t="shared" si="1015"/>
        <v>2018-19JULYRX7</v>
      </c>
      <c r="B221" s="114" t="s">
        <v>831</v>
      </c>
      <c r="C221" s="35" t="s">
        <v>911</v>
      </c>
      <c r="D221" s="153" t="str">
        <f>INDEX($CZ$106:$DA$116,MATCH($F221,Area_Code,0),2)</f>
        <v>Y54</v>
      </c>
      <c r="E221" s="153" t="str">
        <f>INDEX($CZ$100:$DB$104,MATCH($D221,Reg_Code,0),3)</f>
        <v>North</v>
      </c>
      <c r="F221" s="134" t="s">
        <v>691</v>
      </c>
      <c r="G221" s="134" t="s">
        <v>692</v>
      </c>
      <c r="H221" s="136">
        <v>143373</v>
      </c>
      <c r="I221" s="136">
        <v>113072</v>
      </c>
      <c r="J221" s="136">
        <v>2647801</v>
      </c>
      <c r="K221" s="136">
        <v>23</v>
      </c>
      <c r="L221" s="136">
        <v>1</v>
      </c>
      <c r="M221" s="136">
        <v>110</v>
      </c>
      <c r="N221" s="136">
        <v>167</v>
      </c>
      <c r="O221" s="136">
        <v>93819</v>
      </c>
      <c r="P221" s="136">
        <v>9846</v>
      </c>
      <c r="Q221" s="136">
        <v>7250</v>
      </c>
      <c r="R221" s="136">
        <v>48276</v>
      </c>
      <c r="S221" s="136">
        <v>22160</v>
      </c>
      <c r="T221" s="136">
        <v>3746</v>
      </c>
      <c r="U221" s="136">
        <v>4747031</v>
      </c>
      <c r="V221" s="136">
        <v>482</v>
      </c>
      <c r="W221" s="136">
        <v>808</v>
      </c>
      <c r="X221" s="136">
        <v>5041656</v>
      </c>
      <c r="Y221" s="136">
        <v>695</v>
      </c>
      <c r="Z221" s="136">
        <v>1186</v>
      </c>
      <c r="AA221" s="136">
        <v>74471613</v>
      </c>
      <c r="AB221" s="136">
        <v>1543</v>
      </c>
      <c r="AC221" s="136">
        <v>3421</v>
      </c>
      <c r="AD221" s="136">
        <v>94656625</v>
      </c>
      <c r="AE221" s="136">
        <v>4272</v>
      </c>
      <c r="AF221" s="136">
        <v>10357</v>
      </c>
      <c r="AG221" s="136">
        <v>22361631</v>
      </c>
      <c r="AH221" s="136">
        <v>5969</v>
      </c>
      <c r="AI221" s="136">
        <v>11701</v>
      </c>
      <c r="AJ221" s="136">
        <v>5108</v>
      </c>
      <c r="AK221" s="136">
        <v>413</v>
      </c>
      <c r="AL221" s="136">
        <v>2647</v>
      </c>
      <c r="AM221" s="136">
        <v>5939</v>
      </c>
      <c r="AN221" s="136">
        <v>364</v>
      </c>
      <c r="AO221" s="136">
        <v>1684</v>
      </c>
      <c r="AP221" s="136">
        <v>6</v>
      </c>
      <c r="AQ221" s="136">
        <v>59246</v>
      </c>
      <c r="AR221" s="136">
        <v>6069</v>
      </c>
      <c r="AS221" s="136">
        <v>23396</v>
      </c>
      <c r="AT221" s="136">
        <v>88711</v>
      </c>
      <c r="AU221" s="136">
        <v>18679</v>
      </c>
      <c r="AV221" s="136">
        <v>15864</v>
      </c>
      <c r="AW221" s="136">
        <v>13540</v>
      </c>
      <c r="AX221" s="136">
        <v>11696</v>
      </c>
      <c r="AY221" s="136">
        <v>60846</v>
      </c>
      <c r="AZ221" s="136">
        <v>51763</v>
      </c>
      <c r="BA221" s="136">
        <v>30239</v>
      </c>
      <c r="BB221" s="136">
        <v>23822</v>
      </c>
      <c r="BC221" s="136">
        <v>4788</v>
      </c>
      <c r="BD221" s="136">
        <v>3999</v>
      </c>
      <c r="BE221" s="136">
        <v>0</v>
      </c>
      <c r="BF221" s="136">
        <v>0</v>
      </c>
      <c r="BG221" s="136">
        <v>0</v>
      </c>
      <c r="BH221" s="136">
        <v>0</v>
      </c>
      <c r="BI221" s="136">
        <v>5494</v>
      </c>
      <c r="BJ221" s="136">
        <v>351435</v>
      </c>
      <c r="BK221" s="136">
        <v>64</v>
      </c>
      <c r="BL221" s="136">
        <v>121</v>
      </c>
      <c r="BM221" s="136">
        <v>233</v>
      </c>
      <c r="BN221" s="136">
        <v>1503</v>
      </c>
      <c r="BO221" s="136">
        <v>1104</v>
      </c>
      <c r="BP221" s="136">
        <v>89</v>
      </c>
      <c r="BQ221" s="136">
        <v>976</v>
      </c>
      <c r="BR221" s="136">
        <v>8613162</v>
      </c>
      <c r="BS221" s="136">
        <v>5731</v>
      </c>
      <c r="BT221" s="136">
        <v>11488</v>
      </c>
      <c r="BU221" s="136">
        <v>6847455</v>
      </c>
      <c r="BV221" s="136">
        <v>6202</v>
      </c>
      <c r="BW221" s="136">
        <v>13070</v>
      </c>
      <c r="BX221" s="136">
        <v>644175</v>
      </c>
      <c r="BY221" s="136">
        <v>7238</v>
      </c>
      <c r="BZ221" s="136">
        <v>14459</v>
      </c>
      <c r="CA221" s="136">
        <v>8583287</v>
      </c>
      <c r="CB221" s="136">
        <v>8794</v>
      </c>
      <c r="CC221" s="239">
        <v>18670</v>
      </c>
      <c r="CD221" s="155">
        <f t="shared" si="1021"/>
        <v>7</v>
      </c>
      <c r="CE221" s="227">
        <f t="shared" si="993"/>
        <v>2018</v>
      </c>
      <c r="CF221" s="228">
        <f t="shared" si="994"/>
        <v>43282</v>
      </c>
      <c r="CG221" s="229">
        <f t="shared" si="995"/>
        <v>31</v>
      </c>
      <c r="CH221" s="155">
        <f t="shared" si="996"/>
        <v>113072</v>
      </c>
      <c r="CI221" s="155">
        <f t="shared" si="997"/>
        <v>12437920</v>
      </c>
      <c r="CJ221" s="155">
        <f t="shared" si="998"/>
        <v>18883024</v>
      </c>
      <c r="CK221" s="155">
        <f t="shared" si="1022"/>
        <v>7955568</v>
      </c>
      <c r="CL221" s="155">
        <f t="shared" si="1000"/>
        <v>8598500</v>
      </c>
      <c r="CM221" s="155">
        <f t="shared" si="1023"/>
        <v>165152196</v>
      </c>
      <c r="CN221" s="155">
        <f t="shared" si="1024"/>
        <v>229511120</v>
      </c>
      <c r="CO221" s="155">
        <f t="shared" si="1025"/>
        <v>43831946</v>
      </c>
      <c r="CP221" s="155">
        <f t="shared" si="1004"/>
        <v>0</v>
      </c>
      <c r="CQ221" s="155">
        <f t="shared" si="1005"/>
        <v>664774</v>
      </c>
      <c r="CR221" s="155">
        <f t="shared" si="1006"/>
        <v>17266464</v>
      </c>
      <c r="CS221" s="155">
        <f t="shared" si="1007"/>
        <v>14429280</v>
      </c>
      <c r="CT221" s="155">
        <f t="shared" si="1008"/>
        <v>1286851</v>
      </c>
      <c r="CU221" s="155">
        <f t="shared" si="1009"/>
        <v>18221920</v>
      </c>
      <c r="CY221" s="198"/>
    </row>
    <row r="222" spans="1:103" x14ac:dyDescent="0.2">
      <c r="A222" s="152" t="str">
        <f t="shared" si="1015"/>
        <v>2018-19JULYRX8</v>
      </c>
      <c r="B222" s="114" t="s">
        <v>831</v>
      </c>
      <c r="C222" s="35" t="s">
        <v>911</v>
      </c>
      <c r="D222" s="153" t="str">
        <f>INDEX($CZ$106:$DA$116,MATCH($F222,Area_Code,0),2)</f>
        <v>Y54</v>
      </c>
      <c r="E222" s="153" t="str">
        <f>INDEX($CZ$100:$DB$104,MATCH($D222,Reg_Code,0),3)</f>
        <v>North</v>
      </c>
      <c r="F222" s="134" t="s">
        <v>693</v>
      </c>
      <c r="G222" s="134" t="s">
        <v>694</v>
      </c>
      <c r="H222" s="136">
        <v>87360</v>
      </c>
      <c r="I222" s="136">
        <v>65269</v>
      </c>
      <c r="J222" s="136">
        <v>174058</v>
      </c>
      <c r="K222" s="136">
        <v>3</v>
      </c>
      <c r="L222" s="136">
        <v>1</v>
      </c>
      <c r="M222" s="136">
        <v>9</v>
      </c>
      <c r="N222" s="136">
        <v>55</v>
      </c>
      <c r="O222" s="136">
        <v>67756</v>
      </c>
      <c r="P222" s="136">
        <v>5798</v>
      </c>
      <c r="Q222" s="136">
        <v>4105</v>
      </c>
      <c r="R222" s="136">
        <v>37844</v>
      </c>
      <c r="S222" s="136">
        <v>14731</v>
      </c>
      <c r="T222" s="136">
        <v>878</v>
      </c>
      <c r="U222" s="136">
        <v>2547470</v>
      </c>
      <c r="V222" s="136">
        <v>439</v>
      </c>
      <c r="W222" s="136">
        <v>751</v>
      </c>
      <c r="X222" s="136">
        <v>2740975</v>
      </c>
      <c r="Y222" s="136">
        <v>668</v>
      </c>
      <c r="Z222" s="136">
        <v>1190</v>
      </c>
      <c r="AA222" s="136">
        <v>46528582</v>
      </c>
      <c r="AB222" s="136">
        <v>1229</v>
      </c>
      <c r="AC222" s="136">
        <v>2560</v>
      </c>
      <c r="AD222" s="136">
        <v>48278807</v>
      </c>
      <c r="AE222" s="136">
        <v>3277</v>
      </c>
      <c r="AF222" s="136">
        <v>7651</v>
      </c>
      <c r="AG222" s="136">
        <v>4251957</v>
      </c>
      <c r="AH222" s="136">
        <v>4843</v>
      </c>
      <c r="AI222" s="136">
        <v>11574</v>
      </c>
      <c r="AJ222" s="136">
        <v>5061</v>
      </c>
      <c r="AK222" s="136">
        <v>595</v>
      </c>
      <c r="AL222" s="136">
        <v>1130</v>
      </c>
      <c r="AM222" s="136">
        <v>3919</v>
      </c>
      <c r="AN222" s="136">
        <v>510</v>
      </c>
      <c r="AO222" s="136">
        <v>2826</v>
      </c>
      <c r="AP222" s="136">
        <v>2204</v>
      </c>
      <c r="AQ222" s="136">
        <v>40309</v>
      </c>
      <c r="AR222" s="136">
        <v>6199</v>
      </c>
      <c r="AS222" s="136">
        <v>16187</v>
      </c>
      <c r="AT222" s="136">
        <v>62695</v>
      </c>
      <c r="AU222" s="136">
        <v>13261</v>
      </c>
      <c r="AV222" s="136">
        <v>9979</v>
      </c>
      <c r="AW222" s="136">
        <v>9256</v>
      </c>
      <c r="AX222" s="136">
        <v>7084</v>
      </c>
      <c r="AY222" s="136">
        <v>57998</v>
      </c>
      <c r="AZ222" s="136">
        <v>45047</v>
      </c>
      <c r="BA222" s="136">
        <v>26618</v>
      </c>
      <c r="BB222" s="136">
        <v>16828</v>
      </c>
      <c r="BC222" s="136">
        <v>1730</v>
      </c>
      <c r="BD222" s="136">
        <v>1018</v>
      </c>
      <c r="BE222" s="136">
        <v>0</v>
      </c>
      <c r="BF222" s="136">
        <v>0</v>
      </c>
      <c r="BG222" s="136">
        <v>0</v>
      </c>
      <c r="BH222" s="136">
        <v>0</v>
      </c>
      <c r="BI222" s="136">
        <v>3649</v>
      </c>
      <c r="BJ222" s="136">
        <v>130452</v>
      </c>
      <c r="BK222" s="136">
        <v>36</v>
      </c>
      <c r="BL222" s="136">
        <v>60</v>
      </c>
      <c r="BM222" s="136">
        <v>21</v>
      </c>
      <c r="BN222" s="136">
        <v>395</v>
      </c>
      <c r="BO222" s="136">
        <v>169</v>
      </c>
      <c r="BP222" s="136">
        <v>69</v>
      </c>
      <c r="BQ222" s="136">
        <v>2790</v>
      </c>
      <c r="BR222" s="136">
        <v>2036147</v>
      </c>
      <c r="BS222" s="136">
        <v>5155</v>
      </c>
      <c r="BT222" s="136">
        <v>12855</v>
      </c>
      <c r="BU222" s="136">
        <v>764849</v>
      </c>
      <c r="BV222" s="136">
        <v>4526</v>
      </c>
      <c r="BW222" s="136">
        <v>9436</v>
      </c>
      <c r="BX222" s="136">
        <v>419697</v>
      </c>
      <c r="BY222" s="136">
        <v>6083</v>
      </c>
      <c r="BZ222" s="136">
        <v>12448</v>
      </c>
      <c r="CA222" s="136">
        <v>24897408</v>
      </c>
      <c r="CB222" s="136">
        <v>8924</v>
      </c>
      <c r="CC222" s="239">
        <v>21026</v>
      </c>
      <c r="CD222" s="155">
        <f t="shared" si="1021"/>
        <v>7</v>
      </c>
      <c r="CE222" s="227">
        <f t="shared" si="993"/>
        <v>2018</v>
      </c>
      <c r="CF222" s="228">
        <f t="shared" si="994"/>
        <v>43282</v>
      </c>
      <c r="CG222" s="229">
        <f t="shared" si="995"/>
        <v>31</v>
      </c>
      <c r="CH222" s="155">
        <f t="shared" si="996"/>
        <v>65269</v>
      </c>
      <c r="CI222" s="155">
        <f t="shared" si="997"/>
        <v>587421</v>
      </c>
      <c r="CJ222" s="155">
        <f t="shared" si="998"/>
        <v>3589795</v>
      </c>
      <c r="CK222" s="155">
        <f t="shared" si="1022"/>
        <v>4354298</v>
      </c>
      <c r="CL222" s="155">
        <f t="shared" si="1000"/>
        <v>4884950</v>
      </c>
      <c r="CM222" s="155">
        <f t="shared" si="1023"/>
        <v>96880640</v>
      </c>
      <c r="CN222" s="155">
        <f t="shared" si="1024"/>
        <v>112706881</v>
      </c>
      <c r="CO222" s="155">
        <f t="shared" si="1025"/>
        <v>10161972</v>
      </c>
      <c r="CP222" s="155">
        <f t="shared" si="1004"/>
        <v>0</v>
      </c>
      <c r="CQ222" s="155">
        <f t="shared" si="1005"/>
        <v>218940</v>
      </c>
      <c r="CR222" s="155">
        <f t="shared" si="1006"/>
        <v>5077725</v>
      </c>
      <c r="CS222" s="155">
        <f t="shared" si="1007"/>
        <v>1594684</v>
      </c>
      <c r="CT222" s="155">
        <f t="shared" si="1008"/>
        <v>858912</v>
      </c>
      <c r="CU222" s="155">
        <f t="shared" si="1009"/>
        <v>58662540</v>
      </c>
      <c r="CY222" s="198"/>
    </row>
    <row r="223" spans="1:103" x14ac:dyDescent="0.2">
      <c r="A223" s="152" t="str">
        <f t="shared" si="1015"/>
        <v>2018-19JULYRX9</v>
      </c>
      <c r="B223" s="114" t="s">
        <v>831</v>
      </c>
      <c r="C223" s="35" t="s">
        <v>911</v>
      </c>
      <c r="D223" s="153" t="str">
        <f>INDEX($CZ$106:$DA$116,MATCH($F223,Area_Code,0),2)</f>
        <v>Y55</v>
      </c>
      <c r="E223" s="153" t="str">
        <f>INDEX($CZ$100:$DB$104,MATCH($D223,Reg_Code,0),3)</f>
        <v>Midlands and East</v>
      </c>
      <c r="F223" s="134" t="s">
        <v>696</v>
      </c>
      <c r="G223" s="134" t="s">
        <v>697</v>
      </c>
      <c r="H223" s="136">
        <v>90155</v>
      </c>
      <c r="I223" s="136">
        <v>74811</v>
      </c>
      <c r="J223" s="136">
        <v>309337</v>
      </c>
      <c r="K223" s="136">
        <v>4</v>
      </c>
      <c r="L223" s="136">
        <v>2</v>
      </c>
      <c r="M223" s="136">
        <v>17</v>
      </c>
      <c r="N223" s="136">
        <v>62</v>
      </c>
      <c r="O223" s="136">
        <v>60866</v>
      </c>
      <c r="P223" s="136">
        <v>6668</v>
      </c>
      <c r="Q223" s="136">
        <v>4287</v>
      </c>
      <c r="R223" s="136">
        <v>34401</v>
      </c>
      <c r="S223" s="136">
        <v>12249</v>
      </c>
      <c r="T223" s="136">
        <v>200</v>
      </c>
      <c r="U223" s="136">
        <v>3076747</v>
      </c>
      <c r="V223" s="136">
        <v>461</v>
      </c>
      <c r="W223" s="136">
        <v>833</v>
      </c>
      <c r="X223" s="136">
        <v>4538431</v>
      </c>
      <c r="Y223" s="136">
        <v>1059</v>
      </c>
      <c r="Z223" s="136">
        <v>2499</v>
      </c>
      <c r="AA223" s="136">
        <v>68697536</v>
      </c>
      <c r="AB223" s="136">
        <v>1997</v>
      </c>
      <c r="AC223" s="136">
        <v>4224</v>
      </c>
      <c r="AD223" s="136">
        <v>58228474</v>
      </c>
      <c r="AE223" s="136">
        <v>4754</v>
      </c>
      <c r="AF223" s="136">
        <v>11638</v>
      </c>
      <c r="AG223" s="136">
        <v>669998</v>
      </c>
      <c r="AH223" s="136">
        <v>3350</v>
      </c>
      <c r="AI223" s="136">
        <v>8964</v>
      </c>
      <c r="AJ223" s="136">
        <v>4244</v>
      </c>
      <c r="AK223" s="136">
        <v>1361</v>
      </c>
      <c r="AL223" s="136">
        <v>1170</v>
      </c>
      <c r="AM223" s="136">
        <v>6</v>
      </c>
      <c r="AN223" s="136">
        <v>683</v>
      </c>
      <c r="AO223" s="136">
        <v>1030</v>
      </c>
      <c r="AP223" s="136">
        <v>5</v>
      </c>
      <c r="AQ223" s="136">
        <v>36808</v>
      </c>
      <c r="AR223" s="136">
        <v>2523</v>
      </c>
      <c r="AS223" s="136">
        <v>17291</v>
      </c>
      <c r="AT223" s="136">
        <v>56622</v>
      </c>
      <c r="AU223" s="136">
        <v>12451</v>
      </c>
      <c r="AV223" s="136">
        <v>9611</v>
      </c>
      <c r="AW223" s="136">
        <v>8402</v>
      </c>
      <c r="AX223" s="136">
        <v>6582</v>
      </c>
      <c r="AY223" s="136">
        <v>44988</v>
      </c>
      <c r="AZ223" s="136">
        <v>37130</v>
      </c>
      <c r="BA223" s="136">
        <v>16252</v>
      </c>
      <c r="BB223" s="136">
        <v>12841</v>
      </c>
      <c r="BC223" s="136">
        <v>242</v>
      </c>
      <c r="BD223" s="136">
        <v>197</v>
      </c>
      <c r="BE223" s="136">
        <v>304</v>
      </c>
      <c r="BF223" s="136">
        <v>87346</v>
      </c>
      <c r="BG223" s="136">
        <v>287</v>
      </c>
      <c r="BH223" s="136">
        <v>461</v>
      </c>
      <c r="BI223" s="136">
        <v>3324</v>
      </c>
      <c r="BJ223" s="136">
        <v>135749</v>
      </c>
      <c r="BK223" s="136">
        <v>41</v>
      </c>
      <c r="BL223" s="136">
        <v>85</v>
      </c>
      <c r="BM223" s="136">
        <v>2232</v>
      </c>
      <c r="BN223" s="136">
        <v>403</v>
      </c>
      <c r="BO223" s="136">
        <v>405</v>
      </c>
      <c r="BP223" s="136">
        <v>0</v>
      </c>
      <c r="BQ223" s="136">
        <v>2296</v>
      </c>
      <c r="BR223" s="136">
        <v>2229079</v>
      </c>
      <c r="BS223" s="136">
        <v>5531</v>
      </c>
      <c r="BT223" s="136">
        <v>10092</v>
      </c>
      <c r="BU223" s="136">
        <v>2105855</v>
      </c>
      <c r="BV223" s="136">
        <v>5200</v>
      </c>
      <c r="BW223" s="136">
        <v>10942</v>
      </c>
      <c r="BX223" s="136">
        <v>0</v>
      </c>
      <c r="BY223" s="136">
        <v>0</v>
      </c>
      <c r="BZ223" s="136">
        <v>0</v>
      </c>
      <c r="CA223" s="136">
        <v>18890473</v>
      </c>
      <c r="CB223" s="136">
        <v>8228</v>
      </c>
      <c r="CC223" s="239">
        <v>17920</v>
      </c>
      <c r="CD223" s="155">
        <f t="shared" si="1021"/>
        <v>7</v>
      </c>
      <c r="CE223" s="227">
        <f t="shared" si="993"/>
        <v>2018</v>
      </c>
      <c r="CF223" s="228">
        <f t="shared" si="994"/>
        <v>43282</v>
      </c>
      <c r="CG223" s="229">
        <f t="shared" si="995"/>
        <v>31</v>
      </c>
      <c r="CH223" s="155">
        <f t="shared" si="996"/>
        <v>149622</v>
      </c>
      <c r="CI223" s="155">
        <f t="shared" si="997"/>
        <v>1271787</v>
      </c>
      <c r="CJ223" s="155">
        <f t="shared" si="998"/>
        <v>4638282</v>
      </c>
      <c r="CK223" s="155">
        <f t="shared" si="1022"/>
        <v>5554444</v>
      </c>
      <c r="CL223" s="155">
        <f t="shared" si="1000"/>
        <v>10713213</v>
      </c>
      <c r="CM223" s="155">
        <f t="shared" si="1023"/>
        <v>145309824</v>
      </c>
      <c r="CN223" s="155">
        <f t="shared" si="1024"/>
        <v>142553862</v>
      </c>
      <c r="CO223" s="155">
        <f t="shared" si="1025"/>
        <v>1792800</v>
      </c>
      <c r="CP223" s="155">
        <f t="shared" si="1004"/>
        <v>140144</v>
      </c>
      <c r="CQ223" s="155">
        <f t="shared" si="1005"/>
        <v>282540</v>
      </c>
      <c r="CR223" s="155">
        <f t="shared" si="1006"/>
        <v>4067076</v>
      </c>
      <c r="CS223" s="155">
        <f t="shared" si="1007"/>
        <v>4431510</v>
      </c>
      <c r="CT223" s="155">
        <f t="shared" si="1008"/>
        <v>0</v>
      </c>
      <c r="CU223" s="155">
        <f t="shared" si="1009"/>
        <v>41144320</v>
      </c>
      <c r="CY223" s="198"/>
    </row>
    <row r="224" spans="1:103" x14ac:dyDescent="0.2">
      <c r="A224" s="152" t="str">
        <f t="shared" si="1015"/>
        <v>2018-19JULYRYA</v>
      </c>
      <c r="B224" s="114" t="s">
        <v>831</v>
      </c>
      <c r="C224" s="35" t="s">
        <v>911</v>
      </c>
      <c r="D224" s="153" t="str">
        <f>INDEX($CZ$106:$DA$116,MATCH($F224,Area_Code,0),2)</f>
        <v>Y55</v>
      </c>
      <c r="E224" s="153" t="str">
        <f>INDEX($CZ$100:$DB$104,MATCH($D224,Reg_Code,0),3)</f>
        <v>Midlands and East</v>
      </c>
      <c r="F224" s="134" t="s">
        <v>698</v>
      </c>
      <c r="G224" s="134" t="s">
        <v>699</v>
      </c>
      <c r="H224" s="136">
        <v>117001</v>
      </c>
      <c r="I224" s="136">
        <v>84768</v>
      </c>
      <c r="J224" s="136">
        <v>365081</v>
      </c>
      <c r="K224" s="136">
        <v>4</v>
      </c>
      <c r="L224" s="136">
        <v>1</v>
      </c>
      <c r="M224" s="136">
        <v>24</v>
      </c>
      <c r="N224" s="136">
        <v>54</v>
      </c>
      <c r="O224" s="136">
        <v>91049</v>
      </c>
      <c r="P224" s="136">
        <v>5359</v>
      </c>
      <c r="Q224" s="136">
        <v>3241</v>
      </c>
      <c r="R224" s="136">
        <v>41315</v>
      </c>
      <c r="S224" s="136">
        <v>36124</v>
      </c>
      <c r="T224" s="136">
        <v>1631</v>
      </c>
      <c r="U224" s="136">
        <v>2185639</v>
      </c>
      <c r="V224" s="136">
        <v>408</v>
      </c>
      <c r="W224" s="136">
        <v>703</v>
      </c>
      <c r="X224" s="136">
        <v>1524466</v>
      </c>
      <c r="Y224" s="136">
        <v>470</v>
      </c>
      <c r="Z224" s="136">
        <v>846</v>
      </c>
      <c r="AA224" s="136">
        <v>31646714</v>
      </c>
      <c r="AB224" s="136">
        <v>766</v>
      </c>
      <c r="AC224" s="136">
        <v>1398</v>
      </c>
      <c r="AD224" s="136">
        <v>85535419</v>
      </c>
      <c r="AE224" s="136">
        <v>2368</v>
      </c>
      <c r="AF224" s="136">
        <v>5477</v>
      </c>
      <c r="AG224" s="136">
        <v>5656476</v>
      </c>
      <c r="AH224" s="136">
        <v>3468</v>
      </c>
      <c r="AI224" s="136">
        <v>8167</v>
      </c>
      <c r="AJ224" s="136">
        <v>3121</v>
      </c>
      <c r="AK224" s="136">
        <v>31</v>
      </c>
      <c r="AL224" s="136">
        <v>41</v>
      </c>
      <c r="AM224" s="136">
        <v>0</v>
      </c>
      <c r="AN224" s="136">
        <v>246</v>
      </c>
      <c r="AO224" s="136">
        <v>2803</v>
      </c>
      <c r="AP224" s="136">
        <v>1970</v>
      </c>
      <c r="AQ224" s="136">
        <v>50743</v>
      </c>
      <c r="AR224" s="136">
        <v>3282</v>
      </c>
      <c r="AS224" s="136">
        <v>33903</v>
      </c>
      <c r="AT224" s="136">
        <v>87928</v>
      </c>
      <c r="AU224" s="136">
        <v>10157</v>
      </c>
      <c r="AV224" s="136">
        <v>7463</v>
      </c>
      <c r="AW224" s="136">
        <v>6110</v>
      </c>
      <c r="AX224" s="136">
        <v>4590</v>
      </c>
      <c r="AY224" s="136">
        <v>52506</v>
      </c>
      <c r="AZ224" s="136">
        <v>43591</v>
      </c>
      <c r="BA224" s="136">
        <v>61693</v>
      </c>
      <c r="BB224" s="136">
        <v>37760</v>
      </c>
      <c r="BC224" s="136">
        <v>3722</v>
      </c>
      <c r="BD224" s="136">
        <v>1728</v>
      </c>
      <c r="BE224" s="136">
        <v>210</v>
      </c>
      <c r="BF224" s="136">
        <v>55998</v>
      </c>
      <c r="BG224" s="136">
        <v>267</v>
      </c>
      <c r="BH224" s="136">
        <v>440</v>
      </c>
      <c r="BI224" s="136">
        <v>3624</v>
      </c>
      <c r="BJ224" s="136">
        <v>0</v>
      </c>
      <c r="BK224" s="136">
        <v>0</v>
      </c>
      <c r="BL224" s="136">
        <v>0</v>
      </c>
      <c r="BM224" s="136">
        <v>262</v>
      </c>
      <c r="BN224" s="136">
        <v>1</v>
      </c>
      <c r="BO224" s="136">
        <v>1635</v>
      </c>
      <c r="BP224" s="136">
        <v>0</v>
      </c>
      <c r="BQ224" s="136">
        <v>1601</v>
      </c>
      <c r="BR224" s="136">
        <v>3535</v>
      </c>
      <c r="BS224" s="136">
        <v>3535</v>
      </c>
      <c r="BT224" s="136">
        <v>3535</v>
      </c>
      <c r="BU224" s="136">
        <v>8666738</v>
      </c>
      <c r="BV224" s="136">
        <v>5301</v>
      </c>
      <c r="BW224" s="136">
        <v>12215</v>
      </c>
      <c r="BX224" s="136">
        <v>0</v>
      </c>
      <c r="BY224" s="136">
        <v>0</v>
      </c>
      <c r="BZ224" s="136">
        <v>0</v>
      </c>
      <c r="CA224" s="136">
        <v>10825391</v>
      </c>
      <c r="CB224" s="136">
        <v>6762</v>
      </c>
      <c r="CC224" s="239">
        <v>15813</v>
      </c>
      <c r="CD224" s="155">
        <f t="shared" si="1021"/>
        <v>7</v>
      </c>
      <c r="CE224" s="227">
        <f t="shared" si="993"/>
        <v>2018</v>
      </c>
      <c r="CF224" s="228">
        <f t="shared" si="994"/>
        <v>43282</v>
      </c>
      <c r="CG224" s="229">
        <f t="shared" si="995"/>
        <v>31</v>
      </c>
      <c r="CH224" s="155">
        <f t="shared" si="996"/>
        <v>84768</v>
      </c>
      <c r="CI224" s="155">
        <f t="shared" si="997"/>
        <v>2034432</v>
      </c>
      <c r="CJ224" s="155">
        <f t="shared" si="998"/>
        <v>4577472</v>
      </c>
      <c r="CK224" s="155">
        <f t="shared" si="1022"/>
        <v>3767377</v>
      </c>
      <c r="CL224" s="155">
        <f t="shared" si="1000"/>
        <v>2741886</v>
      </c>
      <c r="CM224" s="155">
        <f t="shared" si="1023"/>
        <v>57758370</v>
      </c>
      <c r="CN224" s="155">
        <f t="shared" si="1024"/>
        <v>197851148</v>
      </c>
      <c r="CO224" s="155">
        <f t="shared" si="1025"/>
        <v>13320377</v>
      </c>
      <c r="CP224" s="155">
        <f t="shared" si="1004"/>
        <v>92400</v>
      </c>
      <c r="CQ224" s="155">
        <f t="shared" si="1005"/>
        <v>0</v>
      </c>
      <c r="CR224" s="155">
        <f t="shared" si="1006"/>
        <v>3535</v>
      </c>
      <c r="CS224" s="155">
        <f t="shared" si="1007"/>
        <v>19971525</v>
      </c>
      <c r="CT224" s="155">
        <f t="shared" si="1008"/>
        <v>0</v>
      </c>
      <c r="CU224" s="155">
        <f t="shared" si="1009"/>
        <v>25316613</v>
      </c>
      <c r="CY224" s="198"/>
    </row>
    <row r="225" spans="1:103" x14ac:dyDescent="0.2">
      <c r="A225" s="152" t="str">
        <f t="shared" si="1015"/>
        <v>2018-19JULYRYC</v>
      </c>
      <c r="B225" s="114" t="s">
        <v>831</v>
      </c>
      <c r="C225" s="35" t="s">
        <v>911</v>
      </c>
      <c r="D225" s="153" t="str">
        <f>INDEX($CZ$106:$DA$116,MATCH($F225,Area_Code,0),2)</f>
        <v>Y55</v>
      </c>
      <c r="E225" s="153" t="str">
        <f>INDEX($CZ$100:$DB$104,MATCH($D225,Reg_Code,0),3)</f>
        <v>Midlands and East</v>
      </c>
      <c r="F225" s="134" t="s">
        <v>700</v>
      </c>
      <c r="G225" s="134" t="s">
        <v>701</v>
      </c>
      <c r="H225" s="136">
        <v>111355</v>
      </c>
      <c r="I225" s="136">
        <v>72008</v>
      </c>
      <c r="J225" s="136">
        <v>759593</v>
      </c>
      <c r="K225" s="136">
        <v>11</v>
      </c>
      <c r="L225" s="136">
        <v>1</v>
      </c>
      <c r="M225" s="136">
        <v>66</v>
      </c>
      <c r="N225" s="136">
        <v>134</v>
      </c>
      <c r="O225" s="136">
        <v>72796</v>
      </c>
      <c r="P225" s="136">
        <v>6927</v>
      </c>
      <c r="Q225" s="136">
        <v>4711</v>
      </c>
      <c r="R225" s="136">
        <v>40280</v>
      </c>
      <c r="S225" s="136">
        <v>13463</v>
      </c>
      <c r="T225" s="136">
        <v>2567</v>
      </c>
      <c r="U225" s="136">
        <v>3579231</v>
      </c>
      <c r="V225" s="136">
        <v>517</v>
      </c>
      <c r="W225" s="136">
        <v>935</v>
      </c>
      <c r="X225" s="136">
        <v>3818051</v>
      </c>
      <c r="Y225" s="136">
        <v>810</v>
      </c>
      <c r="Z225" s="136">
        <v>1462</v>
      </c>
      <c r="AA225" s="136">
        <v>62547165</v>
      </c>
      <c r="AB225" s="136">
        <v>1553</v>
      </c>
      <c r="AC225" s="136">
        <v>3205</v>
      </c>
      <c r="AD225" s="136">
        <v>71742590</v>
      </c>
      <c r="AE225" s="136">
        <v>5329</v>
      </c>
      <c r="AF225" s="136">
        <v>12931</v>
      </c>
      <c r="AG225" s="136">
        <v>16126239</v>
      </c>
      <c r="AH225" s="136">
        <v>6282</v>
      </c>
      <c r="AI225" s="136">
        <v>14904</v>
      </c>
      <c r="AJ225" s="136">
        <v>5563</v>
      </c>
      <c r="AK225" s="136">
        <v>89</v>
      </c>
      <c r="AL225" s="136">
        <v>3591</v>
      </c>
      <c r="AM225" s="136">
        <v>505</v>
      </c>
      <c r="AN225" s="136">
        <v>72</v>
      </c>
      <c r="AO225" s="136">
        <v>1811</v>
      </c>
      <c r="AP225" s="136">
        <v>2411</v>
      </c>
      <c r="AQ225" s="136">
        <v>42423</v>
      </c>
      <c r="AR225" s="136">
        <v>2050</v>
      </c>
      <c r="AS225" s="136">
        <v>22760</v>
      </c>
      <c r="AT225" s="136">
        <v>67233</v>
      </c>
      <c r="AU225" s="136">
        <v>15136</v>
      </c>
      <c r="AV225" s="136">
        <v>11223</v>
      </c>
      <c r="AW225" s="136">
        <v>10249</v>
      </c>
      <c r="AX225" s="136">
        <v>7807</v>
      </c>
      <c r="AY225" s="136">
        <v>62685</v>
      </c>
      <c r="AZ225" s="136">
        <v>46379</v>
      </c>
      <c r="BA225" s="136">
        <v>25610</v>
      </c>
      <c r="BB225" s="136">
        <v>14595</v>
      </c>
      <c r="BC225" s="136">
        <v>4798</v>
      </c>
      <c r="BD225" s="136">
        <v>2787</v>
      </c>
      <c r="BE225" s="136">
        <v>469</v>
      </c>
      <c r="BF225" s="136">
        <v>138202</v>
      </c>
      <c r="BG225" s="136">
        <v>295</v>
      </c>
      <c r="BH225" s="136">
        <v>502</v>
      </c>
      <c r="BI225" s="136">
        <v>6584</v>
      </c>
      <c r="BJ225" s="136">
        <v>271773</v>
      </c>
      <c r="BK225" s="136">
        <v>41</v>
      </c>
      <c r="BL225" s="136">
        <v>78</v>
      </c>
      <c r="BM225" s="136">
        <v>26</v>
      </c>
      <c r="BN225" s="136">
        <v>730</v>
      </c>
      <c r="BO225" s="136">
        <v>590</v>
      </c>
      <c r="BP225" s="136">
        <v>44</v>
      </c>
      <c r="BQ225" s="136">
        <v>1179</v>
      </c>
      <c r="BR225" s="136">
        <v>7230755</v>
      </c>
      <c r="BS225" s="136">
        <v>9905</v>
      </c>
      <c r="BT225" s="136">
        <v>22449</v>
      </c>
      <c r="BU225" s="136">
        <v>6323523</v>
      </c>
      <c r="BV225" s="136">
        <v>10718</v>
      </c>
      <c r="BW225" s="136">
        <v>24397</v>
      </c>
      <c r="BX225" s="136">
        <v>541317</v>
      </c>
      <c r="BY225" s="136">
        <v>12303</v>
      </c>
      <c r="BZ225" s="136">
        <v>32974</v>
      </c>
      <c r="CA225" s="136">
        <v>17593530</v>
      </c>
      <c r="CB225" s="136">
        <v>14922</v>
      </c>
      <c r="CC225" s="239">
        <v>34367</v>
      </c>
      <c r="CD225" s="155">
        <f t="shared" si="1021"/>
        <v>7</v>
      </c>
      <c r="CE225" s="227">
        <f t="shared" si="993"/>
        <v>2018</v>
      </c>
      <c r="CF225" s="228">
        <f t="shared" si="994"/>
        <v>43282</v>
      </c>
      <c r="CG225" s="229">
        <f t="shared" si="995"/>
        <v>31</v>
      </c>
      <c r="CH225" s="155">
        <f t="shared" si="996"/>
        <v>72008</v>
      </c>
      <c r="CI225" s="155">
        <f t="shared" si="997"/>
        <v>4752528</v>
      </c>
      <c r="CJ225" s="155">
        <f t="shared" si="998"/>
        <v>9649072</v>
      </c>
      <c r="CK225" s="155">
        <f t="shared" si="1022"/>
        <v>6476745</v>
      </c>
      <c r="CL225" s="155">
        <f t="shared" si="1000"/>
        <v>6887482</v>
      </c>
      <c r="CM225" s="155">
        <f t="shared" si="1023"/>
        <v>129097400</v>
      </c>
      <c r="CN225" s="155">
        <f t="shared" si="1024"/>
        <v>174090053</v>
      </c>
      <c r="CO225" s="155">
        <f t="shared" si="1025"/>
        <v>38258568</v>
      </c>
      <c r="CP225" s="155">
        <f t="shared" si="1004"/>
        <v>235438</v>
      </c>
      <c r="CQ225" s="155">
        <f t="shared" si="1005"/>
        <v>513552</v>
      </c>
      <c r="CR225" s="155">
        <f t="shared" si="1006"/>
        <v>16387770</v>
      </c>
      <c r="CS225" s="155">
        <f t="shared" si="1007"/>
        <v>14394230</v>
      </c>
      <c r="CT225" s="155">
        <f t="shared" si="1008"/>
        <v>1450856</v>
      </c>
      <c r="CU225" s="155">
        <f t="shared" si="1009"/>
        <v>40518693</v>
      </c>
      <c r="CY225" s="198"/>
    </row>
    <row r="226" spans="1:103" x14ac:dyDescent="0.2">
      <c r="A226" s="152" t="str">
        <f t="shared" si="1015"/>
        <v>2018-19JULYRYD</v>
      </c>
      <c r="B226" s="114" t="s">
        <v>831</v>
      </c>
      <c r="C226" s="35" t="s">
        <v>911</v>
      </c>
      <c r="D226" s="153" t="str">
        <f>INDEX($CZ$106:$DA$116,MATCH($F226,Area_Code,0),2)</f>
        <v>Y58</v>
      </c>
      <c r="E226" s="153" t="str">
        <f>INDEX($CZ$100:$DB$104,MATCH($D226,Reg_Code,0),3)</f>
        <v>South East</v>
      </c>
      <c r="F226" s="134" t="s">
        <v>702</v>
      </c>
      <c r="G226" s="134" t="s">
        <v>703</v>
      </c>
      <c r="H226" s="136">
        <v>78441</v>
      </c>
      <c r="I226" s="136">
        <v>69779</v>
      </c>
      <c r="J226" s="136">
        <v>1763780</v>
      </c>
      <c r="K226" s="136">
        <v>25</v>
      </c>
      <c r="L226" s="136">
        <v>4</v>
      </c>
      <c r="M226" s="136">
        <v>143</v>
      </c>
      <c r="N226" s="136">
        <v>246</v>
      </c>
      <c r="O226" s="136">
        <v>60337</v>
      </c>
      <c r="P226" s="136">
        <v>3590</v>
      </c>
      <c r="Q226" s="136">
        <v>2267</v>
      </c>
      <c r="R226" s="136">
        <v>29416</v>
      </c>
      <c r="S226" s="136">
        <v>20279</v>
      </c>
      <c r="T226" s="136">
        <v>1037</v>
      </c>
      <c r="U226" s="136">
        <v>1790484</v>
      </c>
      <c r="V226" s="136">
        <v>499</v>
      </c>
      <c r="W226" s="136">
        <v>912</v>
      </c>
      <c r="X226" s="136">
        <v>1476962</v>
      </c>
      <c r="Y226" s="136">
        <v>652</v>
      </c>
      <c r="Z226" s="136">
        <v>1240</v>
      </c>
      <c r="AA226" s="136">
        <v>34414850</v>
      </c>
      <c r="AB226" s="136">
        <v>1170</v>
      </c>
      <c r="AC226" s="136">
        <v>2259</v>
      </c>
      <c r="AD226" s="136">
        <v>113874629</v>
      </c>
      <c r="AE226" s="136">
        <v>5615</v>
      </c>
      <c r="AF226" s="136">
        <v>12875</v>
      </c>
      <c r="AG226" s="136">
        <v>7254651</v>
      </c>
      <c r="AH226" s="136">
        <v>6996</v>
      </c>
      <c r="AI226" s="136">
        <v>16460</v>
      </c>
      <c r="AJ226" s="136">
        <v>3920</v>
      </c>
      <c r="AK226" s="136">
        <v>159</v>
      </c>
      <c r="AL226" s="136">
        <v>602</v>
      </c>
      <c r="AM226" s="136">
        <v>145</v>
      </c>
      <c r="AN226" s="136">
        <v>313</v>
      </c>
      <c r="AO226" s="136">
        <v>2846</v>
      </c>
      <c r="AP226" s="136">
        <v>734</v>
      </c>
      <c r="AQ226" s="136">
        <v>34989</v>
      </c>
      <c r="AR226" s="136">
        <v>1542</v>
      </c>
      <c r="AS226" s="136">
        <v>19886</v>
      </c>
      <c r="AT226" s="136">
        <v>56417</v>
      </c>
      <c r="AU226" s="136">
        <v>8644</v>
      </c>
      <c r="AV226" s="136">
        <v>6282</v>
      </c>
      <c r="AW226" s="136">
        <v>5410</v>
      </c>
      <c r="AX226" s="136">
        <v>6282</v>
      </c>
      <c r="AY226" s="136">
        <v>42659</v>
      </c>
      <c r="AZ226" s="136">
        <v>33222</v>
      </c>
      <c r="BA226" s="136">
        <v>36021</v>
      </c>
      <c r="BB226" s="136">
        <v>21638</v>
      </c>
      <c r="BC226" s="136">
        <v>1986</v>
      </c>
      <c r="BD226" s="136">
        <v>1087</v>
      </c>
      <c r="BE226" s="136">
        <v>240</v>
      </c>
      <c r="BF226" s="136">
        <v>78408</v>
      </c>
      <c r="BG226" s="136">
        <v>327</v>
      </c>
      <c r="BH226" s="136">
        <v>536</v>
      </c>
      <c r="BI226" s="136">
        <v>2753</v>
      </c>
      <c r="BJ226" s="136">
        <v>145333</v>
      </c>
      <c r="BK226" s="136">
        <v>53</v>
      </c>
      <c r="BL226" s="136">
        <v>122</v>
      </c>
      <c r="BM226" s="136">
        <v>2079</v>
      </c>
      <c r="BN226" s="136">
        <v>220</v>
      </c>
      <c r="BO226" s="136">
        <v>1523</v>
      </c>
      <c r="BP226" s="136">
        <v>0</v>
      </c>
      <c r="BQ226" s="136">
        <v>336</v>
      </c>
      <c r="BR226" s="136">
        <v>1394869</v>
      </c>
      <c r="BS226" s="136">
        <v>6340</v>
      </c>
      <c r="BT226" s="136">
        <v>12195</v>
      </c>
      <c r="BU226" s="136">
        <v>13028955</v>
      </c>
      <c r="BV226" s="136">
        <v>8555</v>
      </c>
      <c r="BW226" s="136">
        <v>18785</v>
      </c>
      <c r="BX226" s="136">
        <v>0</v>
      </c>
      <c r="BY226" s="136">
        <v>0</v>
      </c>
      <c r="BZ226" s="136">
        <v>0</v>
      </c>
      <c r="CA226" s="136">
        <v>4069721</v>
      </c>
      <c r="CB226" s="136">
        <v>12112</v>
      </c>
      <c r="CC226" s="239">
        <v>26376</v>
      </c>
      <c r="CD226" s="155">
        <f t="shared" si="1021"/>
        <v>7</v>
      </c>
      <c r="CE226" s="227">
        <f t="shared" ref="CE226:CE228" si="1026">LEFT($B226,4)+IF(CD226&lt;4,1,0)</f>
        <v>2018</v>
      </c>
      <c r="CF226" s="228">
        <f t="shared" ref="CF226:CF250" si="1027">DATE($CE226,$CD226,1)</f>
        <v>43282</v>
      </c>
      <c r="CG226" s="229">
        <f t="shared" ref="CG226:CG250" si="1028">DAY(DATE($CE226,$CD226+1,1)-1)</f>
        <v>31</v>
      </c>
      <c r="CH226" s="155">
        <f t="shared" ref="CH226:CH239" si="1029">$I226*L226</f>
        <v>279116</v>
      </c>
      <c r="CI226" s="155">
        <f t="shared" ref="CI226:CI239" si="1030">$I226*M226</f>
        <v>9978397</v>
      </c>
      <c r="CJ226" s="155">
        <f t="shared" ref="CJ226:CJ239" si="1031">$I226*N226</f>
        <v>17165634</v>
      </c>
      <c r="CK226" s="155">
        <f t="shared" si="1022"/>
        <v>3274080</v>
      </c>
      <c r="CL226" s="155">
        <f t="shared" ref="CL226:CL239" si="1032">Q226*Z226</f>
        <v>2811080</v>
      </c>
      <c r="CM226" s="155">
        <f t="shared" si="1023"/>
        <v>66450744</v>
      </c>
      <c r="CN226" s="155">
        <f t="shared" si="1024"/>
        <v>261092125</v>
      </c>
      <c r="CO226" s="155">
        <f t="shared" si="1025"/>
        <v>17069020</v>
      </c>
      <c r="CP226" s="155">
        <f t="shared" si="1004"/>
        <v>128640</v>
      </c>
      <c r="CQ226" s="155">
        <f t="shared" si="1005"/>
        <v>335866</v>
      </c>
      <c r="CR226" s="155">
        <f t="shared" si="1006"/>
        <v>2682900</v>
      </c>
      <c r="CS226" s="155">
        <f t="shared" si="1007"/>
        <v>28609555</v>
      </c>
      <c r="CT226" s="155">
        <f t="shared" si="1008"/>
        <v>0</v>
      </c>
      <c r="CU226" s="155">
        <f t="shared" si="1009"/>
        <v>8862336</v>
      </c>
      <c r="CY226" s="198"/>
    </row>
    <row r="227" spans="1:103" x14ac:dyDescent="0.2">
      <c r="A227" s="152" t="str">
        <f t="shared" si="1015"/>
        <v>2018-19JULYRYE</v>
      </c>
      <c r="B227" s="114" t="s">
        <v>831</v>
      </c>
      <c r="C227" s="35" t="s">
        <v>911</v>
      </c>
      <c r="D227" s="153" t="str">
        <f>INDEX($CZ$106:$DA$116,MATCH($F227,Area_Code,0),2)</f>
        <v>Y58</v>
      </c>
      <c r="E227" s="153" t="str">
        <f>INDEX($CZ$100:$DB$104,MATCH($D227,Reg_Code,0),3)</f>
        <v>South East</v>
      </c>
      <c r="F227" s="134" t="s">
        <v>704</v>
      </c>
      <c r="G227" s="134" t="s">
        <v>705</v>
      </c>
      <c r="H227" s="136">
        <v>69737</v>
      </c>
      <c r="I227" s="136">
        <v>45106</v>
      </c>
      <c r="J227" s="136">
        <v>558665</v>
      </c>
      <c r="K227" s="136">
        <v>12</v>
      </c>
      <c r="L227" s="136">
        <v>4</v>
      </c>
      <c r="M227" s="136">
        <v>69</v>
      </c>
      <c r="N227" s="136">
        <v>127</v>
      </c>
      <c r="O227" s="136">
        <v>46896</v>
      </c>
      <c r="P227" s="136">
        <v>2545</v>
      </c>
      <c r="Q227" s="136">
        <v>1530</v>
      </c>
      <c r="R227" s="136">
        <v>21742</v>
      </c>
      <c r="S227" s="136">
        <v>14977</v>
      </c>
      <c r="T227" s="136">
        <v>1224</v>
      </c>
      <c r="U227" s="136">
        <v>1098730</v>
      </c>
      <c r="V227" s="136">
        <v>432</v>
      </c>
      <c r="W227" s="136">
        <v>772</v>
      </c>
      <c r="X227" s="136">
        <v>989552</v>
      </c>
      <c r="Y227" s="136">
        <v>647</v>
      </c>
      <c r="Z227" s="136">
        <v>1239</v>
      </c>
      <c r="AA227" s="136">
        <v>22076751</v>
      </c>
      <c r="AB227" s="136">
        <v>1015</v>
      </c>
      <c r="AC227" s="136">
        <v>2024</v>
      </c>
      <c r="AD227" s="136">
        <v>51318908</v>
      </c>
      <c r="AE227" s="136">
        <v>3427</v>
      </c>
      <c r="AF227" s="136">
        <v>8101</v>
      </c>
      <c r="AG227" s="136">
        <v>5939271</v>
      </c>
      <c r="AH227" s="136">
        <v>4852</v>
      </c>
      <c r="AI227" s="136">
        <v>10876</v>
      </c>
      <c r="AJ227" s="136">
        <v>2842</v>
      </c>
      <c r="AK227" s="136">
        <v>21</v>
      </c>
      <c r="AL227" s="136">
        <v>146</v>
      </c>
      <c r="AM227" s="136">
        <v>311</v>
      </c>
      <c r="AN227" s="136">
        <v>190</v>
      </c>
      <c r="AO227" s="136">
        <v>2485</v>
      </c>
      <c r="AP227" s="136">
        <v>0</v>
      </c>
      <c r="AQ227" s="136">
        <v>25432</v>
      </c>
      <c r="AR227" s="136">
        <v>2818</v>
      </c>
      <c r="AS227" s="136">
        <v>15804</v>
      </c>
      <c r="AT227" s="136">
        <v>44054</v>
      </c>
      <c r="AU227" s="136">
        <v>4997</v>
      </c>
      <c r="AV227" s="136">
        <v>3894</v>
      </c>
      <c r="AW227" s="136">
        <v>2991</v>
      </c>
      <c r="AX227" s="136">
        <v>2401</v>
      </c>
      <c r="AY227" s="136">
        <v>30399</v>
      </c>
      <c r="AZ227" s="136">
        <v>25242</v>
      </c>
      <c r="BA227" s="136">
        <v>21452</v>
      </c>
      <c r="BB227" s="136">
        <v>16798</v>
      </c>
      <c r="BC227" s="136">
        <v>1889</v>
      </c>
      <c r="BD227" s="136">
        <v>1404</v>
      </c>
      <c r="BE227" s="136">
        <v>217</v>
      </c>
      <c r="BF227" s="136">
        <v>68898</v>
      </c>
      <c r="BG227" s="136">
        <v>318</v>
      </c>
      <c r="BH227" s="136">
        <v>559</v>
      </c>
      <c r="BI227" s="136">
        <v>2034</v>
      </c>
      <c r="BJ227" s="136">
        <v>83603</v>
      </c>
      <c r="BK227" s="136">
        <v>41</v>
      </c>
      <c r="BL227" s="136">
        <v>89</v>
      </c>
      <c r="BM227" s="136">
        <v>2</v>
      </c>
      <c r="BN227" s="136">
        <v>1906</v>
      </c>
      <c r="BO227" s="136">
        <v>1270</v>
      </c>
      <c r="BP227" s="136">
        <v>0</v>
      </c>
      <c r="BQ227" s="136">
        <v>389</v>
      </c>
      <c r="BR227" s="136">
        <v>5133383</v>
      </c>
      <c r="BS227" s="136">
        <v>2693</v>
      </c>
      <c r="BT227" s="136">
        <v>4624</v>
      </c>
      <c r="BU227" s="136">
        <v>7137835</v>
      </c>
      <c r="BV227" s="136">
        <v>5620</v>
      </c>
      <c r="BW227" s="136">
        <v>9840</v>
      </c>
      <c r="BX227" s="136">
        <v>0</v>
      </c>
      <c r="BY227" s="136">
        <v>0</v>
      </c>
      <c r="BZ227" s="136">
        <v>0</v>
      </c>
      <c r="CA227" s="136">
        <v>3295450</v>
      </c>
      <c r="CB227" s="136">
        <v>8472</v>
      </c>
      <c r="CC227" s="239">
        <v>15995</v>
      </c>
      <c r="CD227" s="155">
        <f t="shared" si="1021"/>
        <v>7</v>
      </c>
      <c r="CE227" s="227">
        <f t="shared" si="1026"/>
        <v>2018</v>
      </c>
      <c r="CF227" s="228">
        <f t="shared" si="1027"/>
        <v>43282</v>
      </c>
      <c r="CG227" s="229">
        <f t="shared" si="1028"/>
        <v>31</v>
      </c>
      <c r="CH227" s="155">
        <f t="shared" si="1029"/>
        <v>180424</v>
      </c>
      <c r="CI227" s="155">
        <f t="shared" si="1030"/>
        <v>3112314</v>
      </c>
      <c r="CJ227" s="155">
        <f t="shared" si="1031"/>
        <v>5728462</v>
      </c>
      <c r="CK227" s="155">
        <f t="shared" si="1022"/>
        <v>1964740</v>
      </c>
      <c r="CL227" s="155">
        <f t="shared" si="1032"/>
        <v>1895670</v>
      </c>
      <c r="CM227" s="155">
        <f t="shared" si="1023"/>
        <v>44005808</v>
      </c>
      <c r="CN227" s="155">
        <f t="shared" si="1024"/>
        <v>121328677</v>
      </c>
      <c r="CO227" s="155">
        <f t="shared" si="1025"/>
        <v>13312224</v>
      </c>
      <c r="CP227" s="155">
        <f t="shared" ref="CP227:CP239" si="1033">BE227*BH227</f>
        <v>121303</v>
      </c>
      <c r="CQ227" s="155">
        <f t="shared" ref="CQ227:CQ239" si="1034">BI227*BL227</f>
        <v>181026</v>
      </c>
      <c r="CR227" s="155">
        <f t="shared" ref="CR227:CR239" si="1035">BN227*BT227</f>
        <v>8813344</v>
      </c>
      <c r="CS227" s="155">
        <f t="shared" ref="CS227:CS239" si="1036">BO227*BW227</f>
        <v>12496800</v>
      </c>
      <c r="CT227" s="155">
        <f t="shared" ref="CT227:CT239" si="1037">BP227*BZ227</f>
        <v>0</v>
      </c>
      <c r="CU227" s="155">
        <f t="shared" ref="CU227:CU239" si="1038">BQ227*CC227</f>
        <v>6222055</v>
      </c>
      <c r="CY227" s="198"/>
    </row>
    <row r="228" spans="1:103" x14ac:dyDescent="0.2">
      <c r="A228" s="152" t="str">
        <f t="shared" si="1015"/>
        <v>2018-19JULYRYF</v>
      </c>
      <c r="B228" s="114" t="s">
        <v>831</v>
      </c>
      <c r="C228" s="35" t="s">
        <v>911</v>
      </c>
      <c r="D228" s="153" t="str">
        <f>INDEX($CZ$106:$DA$116,MATCH($F228,Area_Code,0),2)</f>
        <v>Y59</v>
      </c>
      <c r="E228" s="153" t="str">
        <f>INDEX($CZ$100:$DB$104,MATCH($D228,Reg_Code,0),3)</f>
        <v>South West</v>
      </c>
      <c r="F228" s="134" t="s">
        <v>706</v>
      </c>
      <c r="G228" s="134" t="s">
        <v>707</v>
      </c>
      <c r="H228" s="136">
        <v>114498</v>
      </c>
      <c r="I228" s="136">
        <v>85558</v>
      </c>
      <c r="J228" s="136">
        <v>627928</v>
      </c>
      <c r="K228" s="136">
        <v>7</v>
      </c>
      <c r="L228" s="136">
        <v>2</v>
      </c>
      <c r="M228" s="136">
        <v>36</v>
      </c>
      <c r="N228" s="136">
        <v>83</v>
      </c>
      <c r="O228" s="136">
        <v>74514</v>
      </c>
      <c r="P228" s="136">
        <v>5007</v>
      </c>
      <c r="Q228" s="136">
        <v>3087</v>
      </c>
      <c r="R228" s="136">
        <v>39583</v>
      </c>
      <c r="S228" s="136">
        <v>18920</v>
      </c>
      <c r="T228" s="136">
        <v>695</v>
      </c>
      <c r="U228" s="136">
        <v>2147575</v>
      </c>
      <c r="V228" s="136">
        <v>429</v>
      </c>
      <c r="W228" s="136">
        <v>790</v>
      </c>
      <c r="X228" s="136">
        <v>2148159</v>
      </c>
      <c r="Y228" s="136">
        <v>696</v>
      </c>
      <c r="Z228" s="136">
        <v>1310</v>
      </c>
      <c r="AA228" s="136">
        <v>67351549</v>
      </c>
      <c r="AB228" s="136">
        <v>1702</v>
      </c>
      <c r="AC228" s="136">
        <v>3616</v>
      </c>
      <c r="AD228" s="136">
        <v>91154959</v>
      </c>
      <c r="AE228" s="136">
        <v>4818</v>
      </c>
      <c r="AF228" s="136">
        <v>11420</v>
      </c>
      <c r="AG228" s="136">
        <v>7532821</v>
      </c>
      <c r="AH228" s="136">
        <v>10839</v>
      </c>
      <c r="AI228" s="136">
        <v>23072</v>
      </c>
      <c r="AJ228" s="136">
        <v>4433</v>
      </c>
      <c r="AK228" s="136">
        <v>420</v>
      </c>
      <c r="AL228" s="136">
        <v>1471</v>
      </c>
      <c r="AM228" s="136">
        <v>4763</v>
      </c>
      <c r="AN228" s="136">
        <v>564</v>
      </c>
      <c r="AO228" s="136">
        <v>1978</v>
      </c>
      <c r="AP228" s="136">
        <v>24</v>
      </c>
      <c r="AQ228" s="136">
        <v>38644</v>
      </c>
      <c r="AR228" s="136">
        <v>3604</v>
      </c>
      <c r="AS228" s="136">
        <v>27833</v>
      </c>
      <c r="AT228" s="136">
        <v>70081</v>
      </c>
      <c r="AU228" s="136">
        <v>11091</v>
      </c>
      <c r="AV228" s="136">
        <v>8654</v>
      </c>
      <c r="AW228" s="136">
        <v>6960</v>
      </c>
      <c r="AX228" s="136">
        <v>5511</v>
      </c>
      <c r="AY228" s="136">
        <v>54790</v>
      </c>
      <c r="AZ228" s="136">
        <v>46078</v>
      </c>
      <c r="BA228" s="136">
        <v>27192</v>
      </c>
      <c r="BB228" s="136">
        <v>20208</v>
      </c>
      <c r="BC228" s="136">
        <v>1021</v>
      </c>
      <c r="BD228" s="136">
        <v>712</v>
      </c>
      <c r="BE228" s="136">
        <v>378</v>
      </c>
      <c r="BF228" s="136">
        <v>157659</v>
      </c>
      <c r="BG228" s="136">
        <v>417</v>
      </c>
      <c r="BH228" s="136">
        <v>617</v>
      </c>
      <c r="BI228" s="136">
        <v>2606</v>
      </c>
      <c r="BJ228" s="136">
        <v>130441</v>
      </c>
      <c r="BK228" s="136">
        <v>50</v>
      </c>
      <c r="BL228" s="136">
        <v>90</v>
      </c>
      <c r="BM228" s="136">
        <v>3</v>
      </c>
      <c r="BN228" s="136">
        <v>964</v>
      </c>
      <c r="BO228" s="136">
        <v>842</v>
      </c>
      <c r="BP228" s="136">
        <v>15</v>
      </c>
      <c r="BQ228" s="136">
        <v>1017</v>
      </c>
      <c r="BR228" s="136">
        <v>6848822</v>
      </c>
      <c r="BS228" s="136">
        <v>7105</v>
      </c>
      <c r="BT228" s="136">
        <v>15093</v>
      </c>
      <c r="BU228" s="136">
        <v>7578616</v>
      </c>
      <c r="BV228" s="136">
        <v>9001</v>
      </c>
      <c r="BW228" s="136">
        <v>18550</v>
      </c>
      <c r="BX228" s="136">
        <v>157325</v>
      </c>
      <c r="BY228" s="136">
        <v>10488</v>
      </c>
      <c r="BZ228" s="136">
        <v>22896</v>
      </c>
      <c r="CA228" s="136">
        <v>10745566</v>
      </c>
      <c r="CB228" s="136">
        <v>10566</v>
      </c>
      <c r="CC228" s="239">
        <v>21628</v>
      </c>
      <c r="CD228" s="155">
        <f t="shared" si="1021"/>
        <v>7</v>
      </c>
      <c r="CE228" s="227">
        <f t="shared" si="1026"/>
        <v>2018</v>
      </c>
      <c r="CF228" s="228">
        <f t="shared" si="1027"/>
        <v>43282</v>
      </c>
      <c r="CG228" s="229">
        <f t="shared" si="1028"/>
        <v>31</v>
      </c>
      <c r="CH228" s="155">
        <f t="shared" si="1029"/>
        <v>171116</v>
      </c>
      <c r="CI228" s="155">
        <f t="shared" si="1030"/>
        <v>3080088</v>
      </c>
      <c r="CJ228" s="155">
        <f t="shared" si="1031"/>
        <v>7101314</v>
      </c>
      <c r="CK228" s="155">
        <f t="shared" si="1022"/>
        <v>3955530</v>
      </c>
      <c r="CL228" s="155">
        <f t="shared" si="1032"/>
        <v>4043970</v>
      </c>
      <c r="CM228" s="155">
        <f t="shared" si="1023"/>
        <v>143132128</v>
      </c>
      <c r="CN228" s="155">
        <f t="shared" si="1024"/>
        <v>216066400</v>
      </c>
      <c r="CO228" s="155">
        <f t="shared" si="1025"/>
        <v>16035040</v>
      </c>
      <c r="CP228" s="155">
        <f t="shared" si="1033"/>
        <v>233226</v>
      </c>
      <c r="CQ228" s="155">
        <f t="shared" si="1034"/>
        <v>234540</v>
      </c>
      <c r="CR228" s="155">
        <f t="shared" si="1035"/>
        <v>14549652</v>
      </c>
      <c r="CS228" s="155">
        <f t="shared" si="1036"/>
        <v>15619100</v>
      </c>
      <c r="CT228" s="155">
        <f t="shared" si="1037"/>
        <v>343440</v>
      </c>
      <c r="CU228" s="155">
        <f t="shared" si="1038"/>
        <v>21995676</v>
      </c>
      <c r="CY228" s="198"/>
    </row>
    <row r="229" spans="1:103" x14ac:dyDescent="0.2">
      <c r="A229" s="152" t="str">
        <f t="shared" si="1015"/>
        <v>2018-19AUGUSTR1F</v>
      </c>
      <c r="B229" s="114" t="s">
        <v>831</v>
      </c>
      <c r="C229" s="35" t="s">
        <v>682</v>
      </c>
      <c r="D229" s="153" t="str">
        <f>INDEX($CZ$106:$DA$116,MATCH($F229,Area_Code,0),2)</f>
        <v>Y58</v>
      </c>
      <c r="E229" s="153" t="str">
        <f>INDEX($CZ$100:$DB$104,MATCH($D229,Reg_Code,0),3)</f>
        <v>South East</v>
      </c>
      <c r="F229" s="134" t="s">
        <v>683</v>
      </c>
      <c r="G229" s="134" t="s">
        <v>684</v>
      </c>
      <c r="H229" s="136">
        <v>2876</v>
      </c>
      <c r="I229" s="136">
        <v>1700</v>
      </c>
      <c r="J229" s="136">
        <v>10973</v>
      </c>
      <c r="K229" s="136">
        <v>6</v>
      </c>
      <c r="L229" s="136">
        <v>1</v>
      </c>
      <c r="M229" s="136">
        <v>35</v>
      </c>
      <c r="N229" s="136">
        <v>84.03</v>
      </c>
      <c r="O229" s="136">
        <v>2019</v>
      </c>
      <c r="P229" s="136">
        <v>111</v>
      </c>
      <c r="Q229" s="136">
        <v>71</v>
      </c>
      <c r="R229" s="136">
        <v>978</v>
      </c>
      <c r="S229" s="136">
        <v>974</v>
      </c>
      <c r="T229" s="136">
        <v>206</v>
      </c>
      <c r="U229" s="136">
        <v>65350</v>
      </c>
      <c r="V229" s="136">
        <v>589</v>
      </c>
      <c r="W229" s="136">
        <v>1221</v>
      </c>
      <c r="X229" s="136">
        <v>45528</v>
      </c>
      <c r="Y229" s="136">
        <v>641</v>
      </c>
      <c r="Z229" s="136">
        <v>1293</v>
      </c>
      <c r="AA229" s="136">
        <v>761894</v>
      </c>
      <c r="AB229" s="136">
        <v>779</v>
      </c>
      <c r="AC229" s="136">
        <v>1822</v>
      </c>
      <c r="AD229" s="136">
        <v>2884719</v>
      </c>
      <c r="AE229" s="136">
        <v>2962</v>
      </c>
      <c r="AF229" s="136">
        <v>10779</v>
      </c>
      <c r="AG229" s="136">
        <v>1345778</v>
      </c>
      <c r="AH229" s="136">
        <v>6533</v>
      </c>
      <c r="AI229" s="136">
        <v>14171</v>
      </c>
      <c r="AJ229" s="136">
        <v>127</v>
      </c>
      <c r="AK229" s="136">
        <v>0</v>
      </c>
      <c r="AL229" s="136">
        <v>4</v>
      </c>
      <c r="AM229" s="136">
        <v>0</v>
      </c>
      <c r="AN229" s="136">
        <v>0</v>
      </c>
      <c r="AO229" s="136">
        <v>123</v>
      </c>
      <c r="AP229" s="136">
        <v>0</v>
      </c>
      <c r="AQ229" s="136">
        <v>1532</v>
      </c>
      <c r="AR229" s="136">
        <v>13</v>
      </c>
      <c r="AS229" s="136">
        <v>347</v>
      </c>
      <c r="AT229" s="136">
        <v>1892</v>
      </c>
      <c r="AU229" s="136">
        <v>176</v>
      </c>
      <c r="AV229" s="136">
        <v>161</v>
      </c>
      <c r="AW229" s="136">
        <v>78</v>
      </c>
      <c r="AX229" s="136">
        <v>78</v>
      </c>
      <c r="AY229" s="136">
        <v>1126</v>
      </c>
      <c r="AZ229" s="136">
        <v>1069</v>
      </c>
      <c r="BA229" s="136">
        <v>793</v>
      </c>
      <c r="BB229" s="136">
        <v>703</v>
      </c>
      <c r="BC229" s="136">
        <v>252</v>
      </c>
      <c r="BD229" s="136">
        <v>220</v>
      </c>
      <c r="BE229" s="136">
        <v>1</v>
      </c>
      <c r="BF229" s="136">
        <v>0</v>
      </c>
      <c r="BG229" s="136">
        <v>0</v>
      </c>
      <c r="BH229" s="136">
        <v>0</v>
      </c>
      <c r="BI229" s="136">
        <v>27</v>
      </c>
      <c r="BJ229" s="136">
        <v>729</v>
      </c>
      <c r="BK229" s="136">
        <v>27</v>
      </c>
      <c r="BL229" s="136">
        <v>54</v>
      </c>
      <c r="BM229" s="136">
        <v>81</v>
      </c>
      <c r="BN229" s="136">
        <v>53</v>
      </c>
      <c r="BO229" s="136">
        <v>39</v>
      </c>
      <c r="BP229" s="136">
        <v>0</v>
      </c>
      <c r="BQ229" s="136">
        <v>16</v>
      </c>
      <c r="BR229" s="136">
        <v>257251</v>
      </c>
      <c r="BS229" s="136">
        <v>4854</v>
      </c>
      <c r="BT229" s="136">
        <v>11508</v>
      </c>
      <c r="BU229" s="136">
        <v>315105</v>
      </c>
      <c r="BV229" s="136">
        <v>8080</v>
      </c>
      <c r="BW229" s="136">
        <v>17102</v>
      </c>
      <c r="BX229" s="136">
        <v>0</v>
      </c>
      <c r="BY229" s="136">
        <v>0</v>
      </c>
      <c r="BZ229" s="136">
        <v>0</v>
      </c>
      <c r="CA229" s="136">
        <v>36644</v>
      </c>
      <c r="CB229" s="136">
        <v>2290</v>
      </c>
      <c r="CC229" s="239">
        <v>12114</v>
      </c>
      <c r="CD229" s="155">
        <f t="shared" si="1021"/>
        <v>8</v>
      </c>
      <c r="CE229" s="227">
        <f t="shared" ref="CE229:CE239" si="1039">LEFT($B229,4)+IF(CD229&lt;4,1,0)</f>
        <v>2018</v>
      </c>
      <c r="CF229" s="228">
        <f t="shared" si="1027"/>
        <v>43313</v>
      </c>
      <c r="CG229" s="229">
        <f t="shared" si="1028"/>
        <v>31</v>
      </c>
      <c r="CH229" s="155">
        <f t="shared" si="1029"/>
        <v>1700</v>
      </c>
      <c r="CI229" s="155">
        <f t="shared" si="1030"/>
        <v>59500</v>
      </c>
      <c r="CJ229" s="155">
        <f t="shared" si="1031"/>
        <v>142851</v>
      </c>
      <c r="CK229" s="155">
        <f t="shared" ref="CK229:CK239" si="1040">P229*W229</f>
        <v>135531</v>
      </c>
      <c r="CL229" s="155">
        <f t="shared" si="1032"/>
        <v>91803</v>
      </c>
      <c r="CM229" s="155">
        <f t="shared" ref="CM229:CM239" si="1041">R229*AC229</f>
        <v>1781916</v>
      </c>
      <c r="CN229" s="155">
        <f t="shared" ref="CN229:CN239" si="1042">S229*AF229</f>
        <v>10498746</v>
      </c>
      <c r="CO229" s="155">
        <f t="shared" ref="CO229:CO239" si="1043">T229*AI229</f>
        <v>2919226</v>
      </c>
      <c r="CP229" s="155">
        <f t="shared" si="1033"/>
        <v>0</v>
      </c>
      <c r="CQ229" s="155">
        <f t="shared" si="1034"/>
        <v>1458</v>
      </c>
      <c r="CR229" s="155">
        <f t="shared" si="1035"/>
        <v>609924</v>
      </c>
      <c r="CS229" s="155">
        <f t="shared" si="1036"/>
        <v>666978</v>
      </c>
      <c r="CT229" s="155">
        <f t="shared" si="1037"/>
        <v>0</v>
      </c>
      <c r="CU229" s="155">
        <f t="shared" si="1038"/>
        <v>193824</v>
      </c>
    </row>
    <row r="230" spans="1:103" x14ac:dyDescent="0.2">
      <c r="A230" s="152" t="str">
        <f t="shared" si="1015"/>
        <v>2018-19AUGUSTRRU</v>
      </c>
      <c r="B230" s="114" t="s">
        <v>831</v>
      </c>
      <c r="C230" s="35" t="s">
        <v>682</v>
      </c>
      <c r="D230" s="153" t="str">
        <f>INDEX($CZ$106:$DA$116,MATCH($F230,Area_Code,0),2)</f>
        <v>Y56</v>
      </c>
      <c r="E230" s="153" t="str">
        <f>INDEX($CZ$100:$DB$104,MATCH($D230,Reg_Code,0),3)</f>
        <v>London</v>
      </c>
      <c r="F230" s="134" t="s">
        <v>686</v>
      </c>
      <c r="G230" s="134" t="s">
        <v>687</v>
      </c>
      <c r="H230" s="136">
        <v>153238</v>
      </c>
      <c r="I230" s="136">
        <v>125182</v>
      </c>
      <c r="J230" s="136">
        <v>715979</v>
      </c>
      <c r="K230" s="136">
        <v>6</v>
      </c>
      <c r="L230" s="136">
        <v>0</v>
      </c>
      <c r="M230" s="136">
        <v>44</v>
      </c>
      <c r="N230" s="136">
        <v>113</v>
      </c>
      <c r="O230" s="136">
        <v>95518</v>
      </c>
      <c r="P230" s="136">
        <v>9178</v>
      </c>
      <c r="Q230" s="136">
        <v>6696</v>
      </c>
      <c r="R230" s="136">
        <v>50705</v>
      </c>
      <c r="S230" s="136">
        <v>21948</v>
      </c>
      <c r="T230" s="136">
        <v>2545</v>
      </c>
      <c r="U230" s="136">
        <v>3713403</v>
      </c>
      <c r="V230" s="136">
        <v>405</v>
      </c>
      <c r="W230" s="136">
        <v>658</v>
      </c>
      <c r="X230" s="136">
        <v>4607502</v>
      </c>
      <c r="Y230" s="136">
        <v>688</v>
      </c>
      <c r="Z230" s="136">
        <v>1151</v>
      </c>
      <c r="AA230" s="136">
        <v>51983162</v>
      </c>
      <c r="AB230" s="136">
        <v>1025</v>
      </c>
      <c r="AC230" s="136">
        <v>2055</v>
      </c>
      <c r="AD230" s="136">
        <v>64924463</v>
      </c>
      <c r="AE230" s="136">
        <v>2958</v>
      </c>
      <c r="AF230" s="136">
        <v>6835</v>
      </c>
      <c r="AG230" s="136">
        <v>9460173</v>
      </c>
      <c r="AH230" s="136">
        <v>3717</v>
      </c>
      <c r="AI230" s="136">
        <v>7433</v>
      </c>
      <c r="AJ230" s="136">
        <v>2907</v>
      </c>
      <c r="AK230" s="136">
        <v>208</v>
      </c>
      <c r="AL230" s="136">
        <v>649</v>
      </c>
      <c r="AM230" s="136">
        <v>8019</v>
      </c>
      <c r="AN230" s="136">
        <v>193</v>
      </c>
      <c r="AO230" s="136">
        <v>1857</v>
      </c>
      <c r="AP230" s="136">
        <v>0</v>
      </c>
      <c r="AQ230" s="136">
        <v>60052</v>
      </c>
      <c r="AR230" s="136">
        <v>6665</v>
      </c>
      <c r="AS230" s="136">
        <v>25894</v>
      </c>
      <c r="AT230" s="136">
        <v>92611</v>
      </c>
      <c r="AU230" s="136">
        <v>24135</v>
      </c>
      <c r="AV230" s="136">
        <v>18788</v>
      </c>
      <c r="AW230" s="136">
        <v>17440</v>
      </c>
      <c r="AX230" s="136">
        <v>13835</v>
      </c>
      <c r="AY230" s="136">
        <v>73768</v>
      </c>
      <c r="AZ230" s="136">
        <v>57565</v>
      </c>
      <c r="BA230" s="136">
        <v>34710</v>
      </c>
      <c r="BB230" s="136">
        <v>24606</v>
      </c>
      <c r="BC230" s="136">
        <v>3518</v>
      </c>
      <c r="BD230" s="136">
        <v>2707</v>
      </c>
      <c r="BE230" s="136">
        <v>0</v>
      </c>
      <c r="BF230" s="136">
        <v>0</v>
      </c>
      <c r="BG230" s="136">
        <v>0</v>
      </c>
      <c r="BH230" s="136">
        <v>0</v>
      </c>
      <c r="BI230" s="136">
        <v>5146</v>
      </c>
      <c r="BJ230" s="136">
        <v>323441</v>
      </c>
      <c r="BK230" s="136">
        <v>63</v>
      </c>
      <c r="BL230" s="136">
        <v>134</v>
      </c>
      <c r="BM230" s="136">
        <v>1659</v>
      </c>
      <c r="BN230" s="136">
        <v>877</v>
      </c>
      <c r="BO230" s="136">
        <v>1289</v>
      </c>
      <c r="BP230" s="136">
        <v>52</v>
      </c>
      <c r="BQ230" s="136">
        <v>1396</v>
      </c>
      <c r="BR230" s="136">
        <v>4649788</v>
      </c>
      <c r="BS230" s="136">
        <v>5302</v>
      </c>
      <c r="BT230" s="136">
        <v>11706</v>
      </c>
      <c r="BU230" s="136">
        <v>8661708</v>
      </c>
      <c r="BV230" s="136">
        <v>6720</v>
      </c>
      <c r="BW230" s="136">
        <v>13040</v>
      </c>
      <c r="BX230" s="136">
        <v>372469</v>
      </c>
      <c r="BY230" s="136">
        <v>7163</v>
      </c>
      <c r="BZ230" s="136">
        <v>13306</v>
      </c>
      <c r="CA230" s="136">
        <v>11723010</v>
      </c>
      <c r="CB230" s="136">
        <v>8398</v>
      </c>
      <c r="CC230" s="239">
        <v>15467</v>
      </c>
      <c r="CD230" s="155">
        <f t="shared" si="1021"/>
        <v>8</v>
      </c>
      <c r="CE230" s="227">
        <f t="shared" si="1039"/>
        <v>2018</v>
      </c>
      <c r="CF230" s="228">
        <f t="shared" si="1027"/>
        <v>43313</v>
      </c>
      <c r="CG230" s="229">
        <f t="shared" si="1028"/>
        <v>31</v>
      </c>
      <c r="CH230" s="155">
        <f t="shared" si="1029"/>
        <v>0</v>
      </c>
      <c r="CI230" s="155">
        <f t="shared" si="1030"/>
        <v>5508008</v>
      </c>
      <c r="CJ230" s="155">
        <f t="shared" si="1031"/>
        <v>14145566</v>
      </c>
      <c r="CK230" s="155">
        <f t="shared" si="1040"/>
        <v>6039124</v>
      </c>
      <c r="CL230" s="155">
        <f t="shared" si="1032"/>
        <v>7707096</v>
      </c>
      <c r="CM230" s="155">
        <f t="shared" si="1041"/>
        <v>104198775</v>
      </c>
      <c r="CN230" s="155">
        <f t="shared" si="1042"/>
        <v>150014580</v>
      </c>
      <c r="CO230" s="155">
        <f t="shared" si="1043"/>
        <v>18916985</v>
      </c>
      <c r="CP230" s="155">
        <f t="shared" si="1033"/>
        <v>0</v>
      </c>
      <c r="CQ230" s="155">
        <f t="shared" si="1034"/>
        <v>689564</v>
      </c>
      <c r="CR230" s="155">
        <f t="shared" si="1035"/>
        <v>10266162</v>
      </c>
      <c r="CS230" s="155">
        <f t="shared" si="1036"/>
        <v>16808560</v>
      </c>
      <c r="CT230" s="155">
        <f t="shared" si="1037"/>
        <v>691912</v>
      </c>
      <c r="CU230" s="155">
        <f t="shared" si="1038"/>
        <v>21591932</v>
      </c>
    </row>
    <row r="231" spans="1:103" x14ac:dyDescent="0.2">
      <c r="A231" s="152" t="str">
        <f t="shared" si="1015"/>
        <v>2018-19AUGUSTRX6</v>
      </c>
      <c r="B231" s="114" t="s">
        <v>831</v>
      </c>
      <c r="C231" s="35" t="s">
        <v>682</v>
      </c>
      <c r="D231" s="153" t="str">
        <f>INDEX($CZ$106:$DA$116,MATCH($F231,Area_Code,0),2)</f>
        <v>Y54</v>
      </c>
      <c r="E231" s="153" t="str">
        <f>INDEX($CZ$100:$DB$104,MATCH($D231,Reg_Code,0),3)</f>
        <v>North</v>
      </c>
      <c r="F231" s="134" t="s">
        <v>689</v>
      </c>
      <c r="G231" s="134" t="s">
        <v>690</v>
      </c>
      <c r="H231" s="136">
        <v>43962</v>
      </c>
      <c r="I231" s="136">
        <v>30029</v>
      </c>
      <c r="J231" s="136">
        <v>158650</v>
      </c>
      <c r="K231" s="136">
        <v>5</v>
      </c>
      <c r="L231" s="136">
        <v>1</v>
      </c>
      <c r="M231" s="136">
        <v>22</v>
      </c>
      <c r="N231" s="136">
        <v>52</v>
      </c>
      <c r="O231" s="136">
        <v>33542</v>
      </c>
      <c r="P231" s="136">
        <v>2185</v>
      </c>
      <c r="Q231" s="136">
        <v>1318</v>
      </c>
      <c r="R231" s="136">
        <v>17631</v>
      </c>
      <c r="S231" s="136">
        <v>8984</v>
      </c>
      <c r="T231" s="136">
        <v>402</v>
      </c>
      <c r="U231" s="136">
        <v>805406</v>
      </c>
      <c r="V231" s="136">
        <v>369</v>
      </c>
      <c r="W231" s="136">
        <v>623</v>
      </c>
      <c r="X231" s="136">
        <v>611596</v>
      </c>
      <c r="Y231" s="136">
        <v>464</v>
      </c>
      <c r="Z231" s="136">
        <v>841</v>
      </c>
      <c r="AA231" s="136">
        <v>20112679</v>
      </c>
      <c r="AB231" s="136">
        <v>1141</v>
      </c>
      <c r="AC231" s="136">
        <v>2321</v>
      </c>
      <c r="AD231" s="136">
        <v>36389196</v>
      </c>
      <c r="AE231" s="136">
        <v>4050</v>
      </c>
      <c r="AF231" s="136">
        <v>9473</v>
      </c>
      <c r="AG231" s="136">
        <v>1665725</v>
      </c>
      <c r="AH231" s="136">
        <v>4144</v>
      </c>
      <c r="AI231" s="136">
        <v>10367</v>
      </c>
      <c r="AJ231" s="136">
        <v>1653</v>
      </c>
      <c r="AK231" s="136">
        <v>62</v>
      </c>
      <c r="AL231" s="136">
        <v>394</v>
      </c>
      <c r="AM231" s="136">
        <v>3635</v>
      </c>
      <c r="AN231" s="136">
        <v>86</v>
      </c>
      <c r="AO231" s="136">
        <v>1111</v>
      </c>
      <c r="AP231" s="136">
        <v>0</v>
      </c>
      <c r="AQ231" s="136">
        <v>19590</v>
      </c>
      <c r="AR231" s="136">
        <v>4001</v>
      </c>
      <c r="AS231" s="136">
        <v>8298</v>
      </c>
      <c r="AT231" s="136">
        <v>31889</v>
      </c>
      <c r="AU231" s="136">
        <v>4216</v>
      </c>
      <c r="AV231" s="136">
        <v>3463</v>
      </c>
      <c r="AW231" s="136">
        <v>2558</v>
      </c>
      <c r="AX231" s="136">
        <v>2142</v>
      </c>
      <c r="AY231" s="136">
        <v>23366</v>
      </c>
      <c r="AZ231" s="136">
        <v>20013</v>
      </c>
      <c r="BA231" s="136">
        <v>13887</v>
      </c>
      <c r="BB231" s="136">
        <v>8890</v>
      </c>
      <c r="BC231" s="136">
        <v>672</v>
      </c>
      <c r="BD231" s="136">
        <v>415</v>
      </c>
      <c r="BE231" s="136">
        <v>89</v>
      </c>
      <c r="BF231" s="136">
        <v>35855</v>
      </c>
      <c r="BG231" s="136">
        <v>403</v>
      </c>
      <c r="BH231" s="136">
        <v>636</v>
      </c>
      <c r="BI231" s="136">
        <v>1188</v>
      </c>
      <c r="BJ231" s="136">
        <v>37722</v>
      </c>
      <c r="BK231" s="136">
        <v>32</v>
      </c>
      <c r="BL231" s="136">
        <v>64</v>
      </c>
      <c r="BM231" s="136">
        <v>537</v>
      </c>
      <c r="BN231" s="136">
        <v>177</v>
      </c>
      <c r="BO231" s="136">
        <v>1782</v>
      </c>
      <c r="BP231" s="136">
        <v>0</v>
      </c>
      <c r="BQ231" s="136">
        <v>151</v>
      </c>
      <c r="BR231" s="136">
        <v>822234</v>
      </c>
      <c r="BS231" s="136">
        <v>4645</v>
      </c>
      <c r="BT231" s="136">
        <v>8608</v>
      </c>
      <c r="BU231" s="136">
        <v>9740109</v>
      </c>
      <c r="BV231" s="136">
        <v>5466</v>
      </c>
      <c r="BW231" s="136">
        <v>11415</v>
      </c>
      <c r="BX231" s="136">
        <v>0</v>
      </c>
      <c r="BY231" s="136">
        <v>0</v>
      </c>
      <c r="BZ231" s="136">
        <v>0</v>
      </c>
      <c r="CA231" s="136">
        <v>1223249</v>
      </c>
      <c r="CB231" s="136">
        <v>8101</v>
      </c>
      <c r="CC231" s="239">
        <v>18764</v>
      </c>
      <c r="CD231" s="155">
        <f t="shared" si="1021"/>
        <v>8</v>
      </c>
      <c r="CE231" s="227">
        <f t="shared" si="1039"/>
        <v>2018</v>
      </c>
      <c r="CF231" s="228">
        <f t="shared" si="1027"/>
        <v>43313</v>
      </c>
      <c r="CG231" s="229">
        <f t="shared" si="1028"/>
        <v>31</v>
      </c>
      <c r="CH231" s="155">
        <f t="shared" si="1029"/>
        <v>30029</v>
      </c>
      <c r="CI231" s="155">
        <f t="shared" si="1030"/>
        <v>660638</v>
      </c>
      <c r="CJ231" s="155">
        <f t="shared" si="1031"/>
        <v>1561508</v>
      </c>
      <c r="CK231" s="155">
        <f t="shared" si="1040"/>
        <v>1361255</v>
      </c>
      <c r="CL231" s="155">
        <f t="shared" si="1032"/>
        <v>1108438</v>
      </c>
      <c r="CM231" s="155">
        <f t="shared" si="1041"/>
        <v>40921551</v>
      </c>
      <c r="CN231" s="155">
        <f t="shared" si="1042"/>
        <v>85105432</v>
      </c>
      <c r="CO231" s="155">
        <f t="shared" si="1043"/>
        <v>4167534</v>
      </c>
      <c r="CP231" s="155">
        <f t="shared" si="1033"/>
        <v>56604</v>
      </c>
      <c r="CQ231" s="155">
        <f t="shared" si="1034"/>
        <v>76032</v>
      </c>
      <c r="CR231" s="155">
        <f t="shared" si="1035"/>
        <v>1523616</v>
      </c>
      <c r="CS231" s="155">
        <f t="shared" si="1036"/>
        <v>20341530</v>
      </c>
      <c r="CT231" s="155">
        <f t="shared" si="1037"/>
        <v>0</v>
      </c>
      <c r="CU231" s="155">
        <f t="shared" si="1038"/>
        <v>2833364</v>
      </c>
    </row>
    <row r="232" spans="1:103" x14ac:dyDescent="0.2">
      <c r="A232" s="152" t="str">
        <f t="shared" si="1015"/>
        <v>2018-19AUGUSTRX7</v>
      </c>
      <c r="B232" s="114" t="s">
        <v>831</v>
      </c>
      <c r="C232" s="35" t="s">
        <v>682</v>
      </c>
      <c r="D232" s="153" t="str">
        <f>INDEX($CZ$106:$DA$116,MATCH($F232,Area_Code,0),2)</f>
        <v>Y54</v>
      </c>
      <c r="E232" s="153" t="str">
        <f>INDEX($CZ$100:$DB$104,MATCH($D232,Reg_Code,0),3)</f>
        <v>North</v>
      </c>
      <c r="F232" s="134" t="s">
        <v>691</v>
      </c>
      <c r="G232" s="134" t="s">
        <v>692</v>
      </c>
      <c r="H232" s="136">
        <v>131596</v>
      </c>
      <c r="I232" s="136">
        <v>102646</v>
      </c>
      <c r="J232" s="136">
        <v>1357953</v>
      </c>
      <c r="K232" s="136">
        <v>13</v>
      </c>
      <c r="L232" s="136">
        <v>1</v>
      </c>
      <c r="M232" s="136">
        <v>83</v>
      </c>
      <c r="N232" s="136">
        <v>147</v>
      </c>
      <c r="O232" s="136">
        <v>90475</v>
      </c>
      <c r="P232" s="136">
        <v>8376</v>
      </c>
      <c r="Q232" s="136">
        <v>6074</v>
      </c>
      <c r="R232" s="136">
        <v>46637</v>
      </c>
      <c r="S232" s="136">
        <v>21975</v>
      </c>
      <c r="T232" s="136">
        <v>3704</v>
      </c>
      <c r="U232" s="136">
        <v>3959690</v>
      </c>
      <c r="V232" s="136">
        <v>473</v>
      </c>
      <c r="W232" s="136">
        <v>800</v>
      </c>
      <c r="X232" s="136">
        <v>3890238</v>
      </c>
      <c r="Y232" s="136">
        <v>640</v>
      </c>
      <c r="Z232" s="136">
        <v>1116</v>
      </c>
      <c r="AA232" s="136">
        <v>60932458</v>
      </c>
      <c r="AB232" s="136">
        <v>1307</v>
      </c>
      <c r="AC232" s="136">
        <v>2785</v>
      </c>
      <c r="AD232" s="136">
        <v>79266212</v>
      </c>
      <c r="AE232" s="136">
        <v>3607</v>
      </c>
      <c r="AF232" s="136">
        <v>8491</v>
      </c>
      <c r="AG232" s="136">
        <v>19776798</v>
      </c>
      <c r="AH232" s="136">
        <v>5339</v>
      </c>
      <c r="AI232" s="136">
        <v>10690</v>
      </c>
      <c r="AJ232" s="136">
        <v>5201</v>
      </c>
      <c r="AK232" s="136">
        <v>399</v>
      </c>
      <c r="AL232" s="136">
        <v>2829</v>
      </c>
      <c r="AM232" s="136">
        <v>5708</v>
      </c>
      <c r="AN232" s="136">
        <v>332</v>
      </c>
      <c r="AO232" s="136">
        <v>1641</v>
      </c>
      <c r="AP232" s="136">
        <v>0</v>
      </c>
      <c r="AQ232" s="136">
        <v>57415</v>
      </c>
      <c r="AR232" s="136">
        <v>5794</v>
      </c>
      <c r="AS232" s="136">
        <v>22065</v>
      </c>
      <c r="AT232" s="136">
        <v>85274</v>
      </c>
      <c r="AU232" s="136">
        <v>16345</v>
      </c>
      <c r="AV232" s="136">
        <v>13424</v>
      </c>
      <c r="AW232" s="136">
        <v>11699</v>
      </c>
      <c r="AX232" s="136">
        <v>9754</v>
      </c>
      <c r="AY232" s="136">
        <v>58966</v>
      </c>
      <c r="AZ232" s="136">
        <v>49971</v>
      </c>
      <c r="BA232" s="136">
        <v>30093</v>
      </c>
      <c r="BB232" s="136">
        <v>23475</v>
      </c>
      <c r="BC232" s="136">
        <v>4715</v>
      </c>
      <c r="BD232" s="136">
        <v>3959</v>
      </c>
      <c r="BE232" s="136">
        <v>0</v>
      </c>
      <c r="BF232" s="136">
        <v>0</v>
      </c>
      <c r="BG232" s="136">
        <v>0</v>
      </c>
      <c r="BH232" s="136">
        <v>0</v>
      </c>
      <c r="BI232" s="136">
        <v>4633</v>
      </c>
      <c r="BJ232" s="136">
        <v>205672</v>
      </c>
      <c r="BK232" s="136">
        <v>44</v>
      </c>
      <c r="BL232" s="136">
        <v>95</v>
      </c>
      <c r="BM232" s="136">
        <v>208</v>
      </c>
      <c r="BN232" s="136">
        <v>1610</v>
      </c>
      <c r="BO232" s="136">
        <v>1085</v>
      </c>
      <c r="BP232" s="136">
        <v>83</v>
      </c>
      <c r="BQ232" s="136">
        <v>839</v>
      </c>
      <c r="BR232" s="136">
        <v>8162543</v>
      </c>
      <c r="BS232" s="136">
        <v>5070</v>
      </c>
      <c r="BT232" s="136">
        <v>10543</v>
      </c>
      <c r="BU232" s="136">
        <v>6062527</v>
      </c>
      <c r="BV232" s="136">
        <v>5588</v>
      </c>
      <c r="BW232" s="136">
        <v>11647</v>
      </c>
      <c r="BX232" s="136">
        <v>648267</v>
      </c>
      <c r="BY232" s="136">
        <v>7810</v>
      </c>
      <c r="BZ232" s="136">
        <v>16431</v>
      </c>
      <c r="CA232" s="136">
        <v>6447916</v>
      </c>
      <c r="CB232" s="136">
        <v>7685</v>
      </c>
      <c r="CC232" s="239">
        <v>17708</v>
      </c>
      <c r="CD232" s="155">
        <f t="shared" si="1021"/>
        <v>8</v>
      </c>
      <c r="CE232" s="227">
        <f t="shared" si="1039"/>
        <v>2018</v>
      </c>
      <c r="CF232" s="228">
        <f t="shared" si="1027"/>
        <v>43313</v>
      </c>
      <c r="CG232" s="229">
        <f t="shared" si="1028"/>
        <v>31</v>
      </c>
      <c r="CH232" s="155">
        <f t="shared" si="1029"/>
        <v>102646</v>
      </c>
      <c r="CI232" s="155">
        <f t="shared" si="1030"/>
        <v>8519618</v>
      </c>
      <c r="CJ232" s="155">
        <f t="shared" si="1031"/>
        <v>15088962</v>
      </c>
      <c r="CK232" s="155">
        <f t="shared" si="1040"/>
        <v>6700800</v>
      </c>
      <c r="CL232" s="155">
        <f t="shared" si="1032"/>
        <v>6778584</v>
      </c>
      <c r="CM232" s="155">
        <f t="shared" si="1041"/>
        <v>129884045</v>
      </c>
      <c r="CN232" s="155">
        <f t="shared" si="1042"/>
        <v>186589725</v>
      </c>
      <c r="CO232" s="155">
        <f t="shared" si="1043"/>
        <v>39595760</v>
      </c>
      <c r="CP232" s="155">
        <f t="shared" si="1033"/>
        <v>0</v>
      </c>
      <c r="CQ232" s="155">
        <f t="shared" si="1034"/>
        <v>440135</v>
      </c>
      <c r="CR232" s="155">
        <f t="shared" si="1035"/>
        <v>16974230</v>
      </c>
      <c r="CS232" s="155">
        <f t="shared" si="1036"/>
        <v>12636995</v>
      </c>
      <c r="CT232" s="155">
        <f t="shared" si="1037"/>
        <v>1363773</v>
      </c>
      <c r="CU232" s="155">
        <f t="shared" si="1038"/>
        <v>14857012</v>
      </c>
    </row>
    <row r="233" spans="1:103" x14ac:dyDescent="0.2">
      <c r="A233" s="152" t="str">
        <f t="shared" si="1015"/>
        <v>2018-19AUGUSTRX8</v>
      </c>
      <c r="B233" s="114" t="s">
        <v>831</v>
      </c>
      <c r="C233" s="35" t="s">
        <v>682</v>
      </c>
      <c r="D233" s="153" t="str">
        <f>INDEX($CZ$106:$DA$116,MATCH($F233,Area_Code,0),2)</f>
        <v>Y54</v>
      </c>
      <c r="E233" s="153" t="str">
        <f>INDEX($CZ$100:$DB$104,MATCH($D233,Reg_Code,0),3)</f>
        <v>North</v>
      </c>
      <c r="F233" s="134" t="s">
        <v>693</v>
      </c>
      <c r="G233" s="134" t="s">
        <v>694</v>
      </c>
      <c r="H233" s="136">
        <v>81465</v>
      </c>
      <c r="I233" s="136">
        <v>59169</v>
      </c>
      <c r="J233" s="136">
        <v>103759</v>
      </c>
      <c r="K233" s="136">
        <v>2</v>
      </c>
      <c r="L233" s="136">
        <v>1</v>
      </c>
      <c r="M233" s="136">
        <v>1</v>
      </c>
      <c r="N233" s="136">
        <v>34</v>
      </c>
      <c r="O233" s="136">
        <v>64245</v>
      </c>
      <c r="P233" s="136">
        <v>5071</v>
      </c>
      <c r="Q233" s="136">
        <v>3576</v>
      </c>
      <c r="R233" s="136">
        <v>35514</v>
      </c>
      <c r="S233" s="136">
        <v>14959</v>
      </c>
      <c r="T233" s="136">
        <v>986</v>
      </c>
      <c r="U233" s="136">
        <v>2146557</v>
      </c>
      <c r="V233" s="136">
        <v>423</v>
      </c>
      <c r="W233" s="136">
        <v>725</v>
      </c>
      <c r="X233" s="136">
        <v>2338712</v>
      </c>
      <c r="Y233" s="136">
        <v>654</v>
      </c>
      <c r="Z233" s="136">
        <v>1168</v>
      </c>
      <c r="AA233" s="136">
        <v>41397106</v>
      </c>
      <c r="AB233" s="136">
        <v>1166</v>
      </c>
      <c r="AC233" s="136">
        <v>2387</v>
      </c>
      <c r="AD233" s="136">
        <v>45638667</v>
      </c>
      <c r="AE233" s="136">
        <v>3051</v>
      </c>
      <c r="AF233" s="136">
        <v>7168</v>
      </c>
      <c r="AG233" s="136">
        <v>4060323</v>
      </c>
      <c r="AH233" s="136">
        <v>4118</v>
      </c>
      <c r="AI233" s="136">
        <v>9948</v>
      </c>
      <c r="AJ233" s="136">
        <v>4250</v>
      </c>
      <c r="AK233" s="136">
        <v>424</v>
      </c>
      <c r="AL233" s="136">
        <v>801</v>
      </c>
      <c r="AM233" s="136">
        <v>3172</v>
      </c>
      <c r="AN233" s="136">
        <v>459</v>
      </c>
      <c r="AO233" s="136">
        <v>2566</v>
      </c>
      <c r="AP233" s="136">
        <v>2301</v>
      </c>
      <c r="AQ233" s="136">
        <v>38405</v>
      </c>
      <c r="AR233" s="136">
        <v>6256</v>
      </c>
      <c r="AS233" s="136">
        <v>15334</v>
      </c>
      <c r="AT233" s="136">
        <v>59995</v>
      </c>
      <c r="AU233" s="136">
        <v>11716</v>
      </c>
      <c r="AV233" s="136">
        <v>8748</v>
      </c>
      <c r="AW233" s="136">
        <v>8213</v>
      </c>
      <c r="AX233" s="136">
        <v>6239</v>
      </c>
      <c r="AY233" s="136">
        <v>53503</v>
      </c>
      <c r="AZ233" s="136">
        <v>41814</v>
      </c>
      <c r="BA233" s="136">
        <v>26358</v>
      </c>
      <c r="BB233" s="136">
        <v>16906</v>
      </c>
      <c r="BC233" s="136">
        <v>1846</v>
      </c>
      <c r="BD233" s="136">
        <v>1119</v>
      </c>
      <c r="BE233" s="136">
        <v>0</v>
      </c>
      <c r="BF233" s="136">
        <v>0</v>
      </c>
      <c r="BG233" s="136">
        <v>0</v>
      </c>
      <c r="BH233" s="136">
        <v>0</v>
      </c>
      <c r="BI233" s="136">
        <v>3093</v>
      </c>
      <c r="BJ233" s="136">
        <v>108070</v>
      </c>
      <c r="BK233" s="136">
        <v>35</v>
      </c>
      <c r="BL233" s="136">
        <v>58</v>
      </c>
      <c r="BM233" s="136">
        <v>77</v>
      </c>
      <c r="BN233" s="136">
        <v>465</v>
      </c>
      <c r="BO233" s="136">
        <v>182</v>
      </c>
      <c r="BP233" s="136">
        <v>42</v>
      </c>
      <c r="BQ233" s="136">
        <v>2699</v>
      </c>
      <c r="BR233" s="136">
        <v>1985162</v>
      </c>
      <c r="BS233" s="136">
        <v>4269</v>
      </c>
      <c r="BT233" s="136">
        <v>11063</v>
      </c>
      <c r="BU233" s="136">
        <v>897938</v>
      </c>
      <c r="BV233" s="136">
        <v>4934</v>
      </c>
      <c r="BW233" s="136">
        <v>10010</v>
      </c>
      <c r="BX233" s="136">
        <v>238182</v>
      </c>
      <c r="BY233" s="136">
        <v>5671</v>
      </c>
      <c r="BZ233" s="136">
        <v>11035</v>
      </c>
      <c r="CA233" s="136">
        <v>22598670</v>
      </c>
      <c r="CB233" s="136">
        <v>8373</v>
      </c>
      <c r="CC233" s="239">
        <v>19377</v>
      </c>
      <c r="CD233" s="155">
        <f t="shared" si="1021"/>
        <v>8</v>
      </c>
      <c r="CE233" s="227">
        <f t="shared" si="1039"/>
        <v>2018</v>
      </c>
      <c r="CF233" s="228">
        <f t="shared" si="1027"/>
        <v>43313</v>
      </c>
      <c r="CG233" s="229">
        <f t="shared" si="1028"/>
        <v>31</v>
      </c>
      <c r="CH233" s="155">
        <f t="shared" si="1029"/>
        <v>59169</v>
      </c>
      <c r="CI233" s="155">
        <f t="shared" si="1030"/>
        <v>59169</v>
      </c>
      <c r="CJ233" s="155">
        <f t="shared" si="1031"/>
        <v>2011746</v>
      </c>
      <c r="CK233" s="155">
        <f t="shared" si="1040"/>
        <v>3676475</v>
      </c>
      <c r="CL233" s="155">
        <f t="shared" si="1032"/>
        <v>4176768</v>
      </c>
      <c r="CM233" s="155">
        <f t="shared" si="1041"/>
        <v>84771918</v>
      </c>
      <c r="CN233" s="155">
        <f t="shared" si="1042"/>
        <v>107226112</v>
      </c>
      <c r="CO233" s="155">
        <f t="shared" si="1043"/>
        <v>9808728</v>
      </c>
      <c r="CP233" s="155">
        <f t="shared" si="1033"/>
        <v>0</v>
      </c>
      <c r="CQ233" s="155">
        <f t="shared" si="1034"/>
        <v>179394</v>
      </c>
      <c r="CR233" s="155">
        <f t="shared" si="1035"/>
        <v>5144295</v>
      </c>
      <c r="CS233" s="155">
        <f t="shared" si="1036"/>
        <v>1821820</v>
      </c>
      <c r="CT233" s="155">
        <f t="shared" si="1037"/>
        <v>463470</v>
      </c>
      <c r="CU233" s="155">
        <f t="shared" si="1038"/>
        <v>52298523</v>
      </c>
    </row>
    <row r="234" spans="1:103" x14ac:dyDescent="0.2">
      <c r="A234" s="152" t="str">
        <f t="shared" si="1015"/>
        <v>2018-19AUGUSTRX9</v>
      </c>
      <c r="B234" s="114" t="s">
        <v>831</v>
      </c>
      <c r="C234" s="35" t="s">
        <v>682</v>
      </c>
      <c r="D234" s="153" t="str">
        <f>INDEX($CZ$106:$DA$116,MATCH($F234,Area_Code,0),2)</f>
        <v>Y55</v>
      </c>
      <c r="E234" s="153" t="str">
        <f>INDEX($CZ$100:$DB$104,MATCH($D234,Reg_Code,0),3)</f>
        <v>Midlands and East</v>
      </c>
      <c r="F234" s="134" t="s">
        <v>696</v>
      </c>
      <c r="G234" s="134" t="s">
        <v>697</v>
      </c>
      <c r="H234" s="136">
        <v>83703</v>
      </c>
      <c r="I234" s="136">
        <v>69174</v>
      </c>
      <c r="J234" s="136">
        <v>288907</v>
      </c>
      <c r="K234" s="136">
        <v>4</v>
      </c>
      <c r="L234" s="136">
        <v>2</v>
      </c>
      <c r="M234" s="136">
        <v>18</v>
      </c>
      <c r="N234" s="136">
        <v>61</v>
      </c>
      <c r="O234" s="136">
        <v>57976</v>
      </c>
      <c r="P234" s="136">
        <v>5724</v>
      </c>
      <c r="Q234" s="136">
        <v>3698</v>
      </c>
      <c r="R234" s="136">
        <v>32999</v>
      </c>
      <c r="S234" s="136">
        <v>11994</v>
      </c>
      <c r="T234" s="136">
        <v>179</v>
      </c>
      <c r="U234" s="136">
        <v>2598350</v>
      </c>
      <c r="V234" s="136">
        <v>454</v>
      </c>
      <c r="W234" s="136">
        <v>828</v>
      </c>
      <c r="X234" s="136">
        <v>3881985</v>
      </c>
      <c r="Y234" s="136">
        <v>1050</v>
      </c>
      <c r="Z234" s="136">
        <v>2456</v>
      </c>
      <c r="AA234" s="136">
        <v>62336777</v>
      </c>
      <c r="AB234" s="136">
        <v>1889</v>
      </c>
      <c r="AC234" s="136">
        <v>4013</v>
      </c>
      <c r="AD234" s="136">
        <v>53632568</v>
      </c>
      <c r="AE234" s="136">
        <v>4472</v>
      </c>
      <c r="AF234" s="136">
        <v>10942</v>
      </c>
      <c r="AG234" s="136">
        <v>746199</v>
      </c>
      <c r="AH234" s="136">
        <v>4169</v>
      </c>
      <c r="AI234" s="136">
        <v>10038</v>
      </c>
      <c r="AJ234" s="136">
        <v>3983</v>
      </c>
      <c r="AK234" s="136">
        <v>1463</v>
      </c>
      <c r="AL234" s="136">
        <v>835</v>
      </c>
      <c r="AM234" s="136">
        <v>8</v>
      </c>
      <c r="AN234" s="136">
        <v>829</v>
      </c>
      <c r="AO234" s="136">
        <v>856</v>
      </c>
      <c r="AP234" s="136">
        <v>6</v>
      </c>
      <c r="AQ234" s="136">
        <v>35496</v>
      </c>
      <c r="AR234" s="136">
        <v>2501</v>
      </c>
      <c r="AS234" s="136">
        <v>15996</v>
      </c>
      <c r="AT234" s="136">
        <v>53993</v>
      </c>
      <c r="AU234" s="136">
        <v>10926</v>
      </c>
      <c r="AV234" s="136">
        <v>8421</v>
      </c>
      <c r="AW234" s="136">
        <v>7400</v>
      </c>
      <c r="AX234" s="136">
        <v>5736</v>
      </c>
      <c r="AY234" s="136">
        <v>43400</v>
      </c>
      <c r="AZ234" s="136">
        <v>35718</v>
      </c>
      <c r="BA234" s="136">
        <v>15920</v>
      </c>
      <c r="BB234" s="136">
        <v>12576</v>
      </c>
      <c r="BC234" s="136">
        <v>217</v>
      </c>
      <c r="BD234" s="136">
        <v>162</v>
      </c>
      <c r="BE234" s="136">
        <v>282</v>
      </c>
      <c r="BF234" s="136">
        <v>79734</v>
      </c>
      <c r="BG234" s="136">
        <v>283</v>
      </c>
      <c r="BH234" s="136">
        <v>468</v>
      </c>
      <c r="BI234" s="136">
        <v>2827</v>
      </c>
      <c r="BJ234" s="136">
        <v>114904</v>
      </c>
      <c r="BK234" s="136">
        <v>41</v>
      </c>
      <c r="BL234" s="136">
        <v>77</v>
      </c>
      <c r="BM234" s="136">
        <v>2044</v>
      </c>
      <c r="BN234" s="136">
        <v>479</v>
      </c>
      <c r="BO234" s="136">
        <v>488</v>
      </c>
      <c r="BP234" s="136">
        <v>2</v>
      </c>
      <c r="BQ234" s="136">
        <v>2128</v>
      </c>
      <c r="BR234" s="136">
        <v>2313237</v>
      </c>
      <c r="BS234" s="136">
        <v>4829</v>
      </c>
      <c r="BT234" s="136">
        <v>9615</v>
      </c>
      <c r="BU234" s="136">
        <v>2309348</v>
      </c>
      <c r="BV234" s="136">
        <v>4732</v>
      </c>
      <c r="BW234" s="136">
        <v>9192</v>
      </c>
      <c r="BX234" s="136">
        <v>10787</v>
      </c>
      <c r="BY234" s="136">
        <v>5394</v>
      </c>
      <c r="BZ234" s="136">
        <v>8668</v>
      </c>
      <c r="CA234" s="136">
        <v>17797804</v>
      </c>
      <c r="CB234" s="136">
        <v>8364</v>
      </c>
      <c r="CC234" s="239">
        <v>18136</v>
      </c>
      <c r="CD234" s="155">
        <f t="shared" si="1021"/>
        <v>8</v>
      </c>
      <c r="CE234" s="227">
        <f t="shared" si="1039"/>
        <v>2018</v>
      </c>
      <c r="CF234" s="228">
        <f t="shared" si="1027"/>
        <v>43313</v>
      </c>
      <c r="CG234" s="229">
        <f t="shared" si="1028"/>
        <v>31</v>
      </c>
      <c r="CH234" s="155">
        <f t="shared" si="1029"/>
        <v>138348</v>
      </c>
      <c r="CI234" s="155">
        <f t="shared" si="1030"/>
        <v>1245132</v>
      </c>
      <c r="CJ234" s="155">
        <f t="shared" si="1031"/>
        <v>4219614</v>
      </c>
      <c r="CK234" s="155">
        <f t="shared" si="1040"/>
        <v>4739472</v>
      </c>
      <c r="CL234" s="155">
        <f t="shared" si="1032"/>
        <v>9082288</v>
      </c>
      <c r="CM234" s="155">
        <f t="shared" si="1041"/>
        <v>132424987</v>
      </c>
      <c r="CN234" s="155">
        <f t="shared" si="1042"/>
        <v>131238348</v>
      </c>
      <c r="CO234" s="155">
        <f t="shared" si="1043"/>
        <v>1796802</v>
      </c>
      <c r="CP234" s="155">
        <f t="shared" si="1033"/>
        <v>131976</v>
      </c>
      <c r="CQ234" s="155">
        <f t="shared" si="1034"/>
        <v>217679</v>
      </c>
      <c r="CR234" s="155">
        <f t="shared" si="1035"/>
        <v>4605585</v>
      </c>
      <c r="CS234" s="155">
        <f t="shared" si="1036"/>
        <v>4485696</v>
      </c>
      <c r="CT234" s="155">
        <f t="shared" si="1037"/>
        <v>17336</v>
      </c>
      <c r="CU234" s="155">
        <f t="shared" si="1038"/>
        <v>38593408</v>
      </c>
    </row>
    <row r="235" spans="1:103" x14ac:dyDescent="0.2">
      <c r="A235" s="152" t="str">
        <f t="shared" si="1015"/>
        <v>2018-19AUGUSTRYA</v>
      </c>
      <c r="B235" s="114" t="s">
        <v>831</v>
      </c>
      <c r="C235" s="35" t="s">
        <v>682</v>
      </c>
      <c r="D235" s="153" t="str">
        <f>INDEX($CZ$106:$DA$116,MATCH($F235,Area_Code,0),2)</f>
        <v>Y55</v>
      </c>
      <c r="E235" s="153" t="str">
        <f>INDEX($CZ$100:$DB$104,MATCH($D235,Reg_Code,0),3)</f>
        <v>Midlands and East</v>
      </c>
      <c r="F235" s="134" t="s">
        <v>698</v>
      </c>
      <c r="G235" s="134" t="s">
        <v>699</v>
      </c>
      <c r="H235" s="136">
        <v>104037</v>
      </c>
      <c r="I235" s="136">
        <v>75400</v>
      </c>
      <c r="J235" s="136">
        <v>262382</v>
      </c>
      <c r="K235" s="136">
        <v>3</v>
      </c>
      <c r="L235" s="136">
        <v>1</v>
      </c>
      <c r="M235" s="136">
        <v>19</v>
      </c>
      <c r="N235" s="136">
        <v>43</v>
      </c>
      <c r="O235" s="136">
        <v>84369</v>
      </c>
      <c r="P235" s="136">
        <v>5209</v>
      </c>
      <c r="Q235" s="136">
        <v>3202</v>
      </c>
      <c r="R235" s="136">
        <v>39481</v>
      </c>
      <c r="S235" s="136">
        <v>31143</v>
      </c>
      <c r="T235" s="136">
        <v>1634</v>
      </c>
      <c r="U235" s="136">
        <v>2083933</v>
      </c>
      <c r="V235" s="136">
        <v>400</v>
      </c>
      <c r="W235" s="136">
        <v>683</v>
      </c>
      <c r="X235" s="136">
        <v>1529714</v>
      </c>
      <c r="Y235" s="136">
        <v>478</v>
      </c>
      <c r="Z235" s="136">
        <v>847</v>
      </c>
      <c r="AA235" s="136">
        <v>27704752</v>
      </c>
      <c r="AB235" s="136">
        <v>702</v>
      </c>
      <c r="AC235" s="136">
        <v>1277</v>
      </c>
      <c r="AD235" s="136">
        <v>55187511</v>
      </c>
      <c r="AE235" s="136">
        <v>1772</v>
      </c>
      <c r="AF235" s="136">
        <v>3872</v>
      </c>
      <c r="AG235" s="136">
        <v>4491948</v>
      </c>
      <c r="AH235" s="136">
        <v>2749</v>
      </c>
      <c r="AI235" s="136">
        <v>6158</v>
      </c>
      <c r="AJ235" s="136">
        <v>2523</v>
      </c>
      <c r="AK235" s="136">
        <v>5</v>
      </c>
      <c r="AL235" s="136">
        <v>10</v>
      </c>
      <c r="AM235" s="136">
        <v>0</v>
      </c>
      <c r="AN235" s="136">
        <v>208</v>
      </c>
      <c r="AO235" s="136">
        <v>2300</v>
      </c>
      <c r="AP235" s="136">
        <v>1993</v>
      </c>
      <c r="AQ235" s="136">
        <v>48154</v>
      </c>
      <c r="AR235" s="136">
        <v>3106</v>
      </c>
      <c r="AS235" s="136">
        <v>30586</v>
      </c>
      <c r="AT235" s="136">
        <v>81846</v>
      </c>
      <c r="AU235" s="136">
        <v>9997</v>
      </c>
      <c r="AV235" s="136">
        <v>7343</v>
      </c>
      <c r="AW235" s="136">
        <v>6097</v>
      </c>
      <c r="AX235" s="136">
        <v>4581</v>
      </c>
      <c r="AY235" s="136">
        <v>50250</v>
      </c>
      <c r="AZ235" s="136">
        <v>41724</v>
      </c>
      <c r="BA235" s="136">
        <v>53100</v>
      </c>
      <c r="BB235" s="136">
        <v>32664</v>
      </c>
      <c r="BC235" s="136">
        <v>3811</v>
      </c>
      <c r="BD235" s="136">
        <v>1733</v>
      </c>
      <c r="BE235" s="136">
        <v>213</v>
      </c>
      <c r="BF235" s="136">
        <v>53134</v>
      </c>
      <c r="BG235" s="136">
        <v>249</v>
      </c>
      <c r="BH235" s="136">
        <v>446</v>
      </c>
      <c r="BI235" s="136">
        <v>3440</v>
      </c>
      <c r="BJ235" s="136">
        <v>98354</v>
      </c>
      <c r="BK235" s="136">
        <v>29</v>
      </c>
      <c r="BL235" s="136">
        <v>55</v>
      </c>
      <c r="BM235" s="136">
        <v>228</v>
      </c>
      <c r="BN235" s="136">
        <v>0</v>
      </c>
      <c r="BO235" s="136">
        <v>2666</v>
      </c>
      <c r="BP235" s="136">
        <v>0</v>
      </c>
      <c r="BQ235" s="136">
        <v>1485</v>
      </c>
      <c r="BR235" s="136">
        <v>0</v>
      </c>
      <c r="BS235" s="136">
        <v>0</v>
      </c>
      <c r="BT235" s="136">
        <v>0</v>
      </c>
      <c r="BU235" s="136">
        <v>12374910</v>
      </c>
      <c r="BV235" s="136">
        <v>4642</v>
      </c>
      <c r="BW235" s="136">
        <v>11054</v>
      </c>
      <c r="BX235" s="136">
        <v>0</v>
      </c>
      <c r="BY235" s="136">
        <v>0</v>
      </c>
      <c r="BZ235" s="136">
        <v>0</v>
      </c>
      <c r="CA235" s="136">
        <v>8750435</v>
      </c>
      <c r="CB235" s="136">
        <v>5893</v>
      </c>
      <c r="CC235" s="239">
        <v>14264</v>
      </c>
      <c r="CD235" s="155">
        <f t="shared" si="1021"/>
        <v>8</v>
      </c>
      <c r="CE235" s="227">
        <f t="shared" si="1039"/>
        <v>2018</v>
      </c>
      <c r="CF235" s="228">
        <f t="shared" si="1027"/>
        <v>43313</v>
      </c>
      <c r="CG235" s="229">
        <f t="shared" si="1028"/>
        <v>31</v>
      </c>
      <c r="CH235" s="155">
        <f t="shared" si="1029"/>
        <v>75400</v>
      </c>
      <c r="CI235" s="155">
        <f t="shared" si="1030"/>
        <v>1432600</v>
      </c>
      <c r="CJ235" s="155">
        <f t="shared" si="1031"/>
        <v>3242200</v>
      </c>
      <c r="CK235" s="155">
        <f t="shared" si="1040"/>
        <v>3557747</v>
      </c>
      <c r="CL235" s="155">
        <f t="shared" si="1032"/>
        <v>2712094</v>
      </c>
      <c r="CM235" s="155">
        <f t="shared" si="1041"/>
        <v>50417237</v>
      </c>
      <c r="CN235" s="155">
        <f t="shared" si="1042"/>
        <v>120585696</v>
      </c>
      <c r="CO235" s="155">
        <f t="shared" si="1043"/>
        <v>10062172</v>
      </c>
      <c r="CP235" s="155">
        <f t="shared" si="1033"/>
        <v>94998</v>
      </c>
      <c r="CQ235" s="155">
        <f t="shared" si="1034"/>
        <v>189200</v>
      </c>
      <c r="CR235" s="155">
        <f t="shared" si="1035"/>
        <v>0</v>
      </c>
      <c r="CS235" s="155">
        <f t="shared" si="1036"/>
        <v>29469964</v>
      </c>
      <c r="CT235" s="155">
        <f t="shared" si="1037"/>
        <v>0</v>
      </c>
      <c r="CU235" s="155">
        <f t="shared" si="1038"/>
        <v>21182040</v>
      </c>
    </row>
    <row r="236" spans="1:103" x14ac:dyDescent="0.2">
      <c r="A236" s="152" t="str">
        <f t="shared" si="1015"/>
        <v>2018-19AUGUSTRYC</v>
      </c>
      <c r="B236" s="114" t="s">
        <v>831</v>
      </c>
      <c r="C236" s="35" t="s">
        <v>682</v>
      </c>
      <c r="D236" s="153" t="str">
        <f>INDEX($CZ$106:$DA$116,MATCH($F236,Area_Code,0),2)</f>
        <v>Y55</v>
      </c>
      <c r="E236" s="153" t="str">
        <f>INDEX($CZ$100:$DB$104,MATCH($D236,Reg_Code,0),3)</f>
        <v>Midlands and East</v>
      </c>
      <c r="F236" s="134" t="s">
        <v>700</v>
      </c>
      <c r="G236" s="134" t="s">
        <v>701</v>
      </c>
      <c r="H236" s="136">
        <v>102741</v>
      </c>
      <c r="I236" s="136">
        <v>66358</v>
      </c>
      <c r="J236" s="136">
        <v>366082</v>
      </c>
      <c r="K236" s="136">
        <v>6</v>
      </c>
      <c r="L236" s="136">
        <v>1</v>
      </c>
      <c r="M236" s="136">
        <v>30</v>
      </c>
      <c r="N236" s="136">
        <v>93</v>
      </c>
      <c r="O236" s="136">
        <v>69692</v>
      </c>
      <c r="P236" s="136">
        <v>6341</v>
      </c>
      <c r="Q236" s="136">
        <v>4248</v>
      </c>
      <c r="R236" s="136">
        <v>38810</v>
      </c>
      <c r="S236" s="136">
        <v>13104</v>
      </c>
      <c r="T236" s="136">
        <v>2389</v>
      </c>
      <c r="U236" s="136">
        <v>3107819</v>
      </c>
      <c r="V236" s="136">
        <v>490</v>
      </c>
      <c r="W236" s="136">
        <v>899</v>
      </c>
      <c r="X236" s="136">
        <v>3371859</v>
      </c>
      <c r="Y236" s="136">
        <v>794</v>
      </c>
      <c r="Z236" s="136">
        <v>1457</v>
      </c>
      <c r="AA236" s="136">
        <v>57926246</v>
      </c>
      <c r="AB236" s="136">
        <v>1493</v>
      </c>
      <c r="AC236" s="136">
        <v>3123</v>
      </c>
      <c r="AD236" s="136">
        <v>60333293</v>
      </c>
      <c r="AE236" s="136">
        <v>4604</v>
      </c>
      <c r="AF236" s="136">
        <v>11060</v>
      </c>
      <c r="AG236" s="136">
        <v>12491112</v>
      </c>
      <c r="AH236" s="136">
        <v>5229</v>
      </c>
      <c r="AI236" s="136">
        <v>13001</v>
      </c>
      <c r="AJ236" s="136">
        <v>4842</v>
      </c>
      <c r="AK236" s="136">
        <v>98</v>
      </c>
      <c r="AL236" s="136">
        <v>3153</v>
      </c>
      <c r="AM236" s="136">
        <v>601</v>
      </c>
      <c r="AN236" s="136">
        <v>45</v>
      </c>
      <c r="AO236" s="136">
        <v>1546</v>
      </c>
      <c r="AP236" s="136">
        <v>2377</v>
      </c>
      <c r="AQ236" s="136">
        <v>41205</v>
      </c>
      <c r="AR236" s="136">
        <v>2035</v>
      </c>
      <c r="AS236" s="136">
        <v>21610</v>
      </c>
      <c r="AT236" s="136">
        <v>64850</v>
      </c>
      <c r="AU236" s="136">
        <v>14809</v>
      </c>
      <c r="AV236" s="136">
        <v>10700</v>
      </c>
      <c r="AW236" s="136">
        <v>9875</v>
      </c>
      <c r="AX236" s="136">
        <v>7297</v>
      </c>
      <c r="AY236" s="136">
        <v>60533</v>
      </c>
      <c r="AZ236" s="136">
        <v>44614</v>
      </c>
      <c r="BA236" s="136">
        <v>24829</v>
      </c>
      <c r="BB236" s="136">
        <v>14209</v>
      </c>
      <c r="BC236" s="136">
        <v>4314</v>
      </c>
      <c r="BD236" s="136">
        <v>2566</v>
      </c>
      <c r="BE236" s="136">
        <v>422</v>
      </c>
      <c r="BF236" s="136">
        <v>119582</v>
      </c>
      <c r="BG236" s="136">
        <v>283</v>
      </c>
      <c r="BH236" s="136">
        <v>461</v>
      </c>
      <c r="BI236" s="136">
        <v>6009</v>
      </c>
      <c r="BJ236" s="136">
        <v>215274</v>
      </c>
      <c r="BK236" s="136">
        <v>36</v>
      </c>
      <c r="BL236" s="136">
        <v>62</v>
      </c>
      <c r="BM236" s="136">
        <v>29</v>
      </c>
      <c r="BN236" s="136">
        <v>800</v>
      </c>
      <c r="BO236" s="136">
        <v>642</v>
      </c>
      <c r="BP236" s="136">
        <v>42</v>
      </c>
      <c r="BQ236" s="136">
        <v>1151</v>
      </c>
      <c r="BR236" s="136">
        <v>6915414</v>
      </c>
      <c r="BS236" s="136">
        <v>8644</v>
      </c>
      <c r="BT236" s="136">
        <v>20588</v>
      </c>
      <c r="BU236" s="136">
        <v>5923670</v>
      </c>
      <c r="BV236" s="136">
        <v>9227</v>
      </c>
      <c r="BW236" s="136">
        <v>20563</v>
      </c>
      <c r="BX236" s="136">
        <v>609166</v>
      </c>
      <c r="BY236" s="136">
        <v>14504</v>
      </c>
      <c r="BZ236" s="136">
        <v>26920</v>
      </c>
      <c r="CA236" s="136">
        <v>15134523</v>
      </c>
      <c r="CB236" s="136">
        <v>13149</v>
      </c>
      <c r="CC236" s="239">
        <v>30734</v>
      </c>
      <c r="CD236" s="155">
        <f t="shared" si="1021"/>
        <v>8</v>
      </c>
      <c r="CE236" s="227">
        <f t="shared" si="1039"/>
        <v>2018</v>
      </c>
      <c r="CF236" s="228">
        <f t="shared" si="1027"/>
        <v>43313</v>
      </c>
      <c r="CG236" s="229">
        <f t="shared" si="1028"/>
        <v>31</v>
      </c>
      <c r="CH236" s="155">
        <f t="shared" si="1029"/>
        <v>66358</v>
      </c>
      <c r="CI236" s="155">
        <f t="shared" si="1030"/>
        <v>1990740</v>
      </c>
      <c r="CJ236" s="155">
        <f t="shared" si="1031"/>
        <v>6171294</v>
      </c>
      <c r="CK236" s="155">
        <f t="shared" si="1040"/>
        <v>5700559</v>
      </c>
      <c r="CL236" s="155">
        <f t="shared" si="1032"/>
        <v>6189336</v>
      </c>
      <c r="CM236" s="155">
        <f t="shared" si="1041"/>
        <v>121203630</v>
      </c>
      <c r="CN236" s="155">
        <f t="shared" si="1042"/>
        <v>144930240</v>
      </c>
      <c r="CO236" s="155">
        <f t="shared" si="1043"/>
        <v>31059389</v>
      </c>
      <c r="CP236" s="155">
        <f t="shared" si="1033"/>
        <v>194542</v>
      </c>
      <c r="CQ236" s="155">
        <f t="shared" si="1034"/>
        <v>372558</v>
      </c>
      <c r="CR236" s="155">
        <f t="shared" si="1035"/>
        <v>16470400</v>
      </c>
      <c r="CS236" s="155">
        <f t="shared" si="1036"/>
        <v>13201446</v>
      </c>
      <c r="CT236" s="155">
        <f t="shared" si="1037"/>
        <v>1130640</v>
      </c>
      <c r="CU236" s="155">
        <f t="shared" si="1038"/>
        <v>35374834</v>
      </c>
    </row>
    <row r="237" spans="1:103" x14ac:dyDescent="0.2">
      <c r="A237" s="152" t="str">
        <f t="shared" si="1015"/>
        <v>2018-19AUGUSTRYD</v>
      </c>
      <c r="B237" s="114" t="s">
        <v>831</v>
      </c>
      <c r="C237" s="35" t="s">
        <v>682</v>
      </c>
      <c r="D237" s="153" t="str">
        <f>INDEX($CZ$106:$DA$116,MATCH($F237,Area_Code,0),2)</f>
        <v>Y58</v>
      </c>
      <c r="E237" s="153" t="str">
        <f>INDEX($CZ$100:$DB$104,MATCH($D237,Reg_Code,0),3)</f>
        <v>South East</v>
      </c>
      <c r="F237" s="134" t="s">
        <v>702</v>
      </c>
      <c r="G237" s="134" t="s">
        <v>703</v>
      </c>
      <c r="H237" s="136">
        <v>71261</v>
      </c>
      <c r="I237" s="136">
        <v>63510</v>
      </c>
      <c r="J237" s="136">
        <v>1033175</v>
      </c>
      <c r="K237" s="136">
        <v>16</v>
      </c>
      <c r="L237" s="136">
        <v>4</v>
      </c>
      <c r="M237" s="136">
        <v>102</v>
      </c>
      <c r="N237" s="136">
        <v>193</v>
      </c>
      <c r="O237" s="136">
        <v>58313</v>
      </c>
      <c r="P237" s="136">
        <v>3326</v>
      </c>
      <c r="Q237" s="136">
        <v>2125</v>
      </c>
      <c r="R237" s="136">
        <v>27722</v>
      </c>
      <c r="S237" s="136">
        <v>20726</v>
      </c>
      <c r="T237" s="136">
        <v>958</v>
      </c>
      <c r="U237" s="136">
        <v>1504712</v>
      </c>
      <c r="V237" s="136">
        <v>452</v>
      </c>
      <c r="W237" s="136">
        <v>857</v>
      </c>
      <c r="X237" s="136">
        <v>1342640</v>
      </c>
      <c r="Y237" s="136">
        <v>632</v>
      </c>
      <c r="Z237" s="136">
        <v>1239</v>
      </c>
      <c r="AA237" s="136">
        <v>30367579</v>
      </c>
      <c r="AB237" s="136">
        <v>1095</v>
      </c>
      <c r="AC237" s="136">
        <v>2107</v>
      </c>
      <c r="AD237" s="136">
        <v>99044782</v>
      </c>
      <c r="AE237" s="136">
        <v>4779</v>
      </c>
      <c r="AF237" s="136">
        <v>11323</v>
      </c>
      <c r="AG237" s="136">
        <v>5461540</v>
      </c>
      <c r="AH237" s="136">
        <v>5701</v>
      </c>
      <c r="AI237" s="136">
        <v>13030</v>
      </c>
      <c r="AJ237" s="136">
        <v>3434</v>
      </c>
      <c r="AK237" s="136">
        <v>136</v>
      </c>
      <c r="AL237" s="136">
        <v>449</v>
      </c>
      <c r="AM237" s="136">
        <v>77</v>
      </c>
      <c r="AN237" s="136">
        <v>305</v>
      </c>
      <c r="AO237" s="136">
        <v>2544</v>
      </c>
      <c r="AP237" s="136">
        <v>627</v>
      </c>
      <c r="AQ237" s="136">
        <v>34135</v>
      </c>
      <c r="AR237" s="136">
        <v>1628</v>
      </c>
      <c r="AS237" s="136">
        <v>19116</v>
      </c>
      <c r="AT237" s="136">
        <v>54879</v>
      </c>
      <c r="AU237" s="136">
        <v>7910</v>
      </c>
      <c r="AV237" s="136">
        <v>5751</v>
      </c>
      <c r="AW237" s="136">
        <v>5007</v>
      </c>
      <c r="AX237" s="136">
        <v>5751</v>
      </c>
      <c r="AY237" s="136">
        <v>39737</v>
      </c>
      <c r="AZ237" s="136">
        <v>31102</v>
      </c>
      <c r="BA237" s="136">
        <v>35410</v>
      </c>
      <c r="BB237" s="136">
        <v>21989</v>
      </c>
      <c r="BC237" s="136">
        <v>1767</v>
      </c>
      <c r="BD237" s="136">
        <v>1004</v>
      </c>
      <c r="BE237" s="136">
        <v>234</v>
      </c>
      <c r="BF237" s="136">
        <v>71010</v>
      </c>
      <c r="BG237" s="136">
        <v>303</v>
      </c>
      <c r="BH237" s="136">
        <v>513</v>
      </c>
      <c r="BI237" s="136">
        <v>2577</v>
      </c>
      <c r="BJ237" s="136">
        <v>112200</v>
      </c>
      <c r="BK237" s="136">
        <v>44</v>
      </c>
      <c r="BL237" s="136">
        <v>93</v>
      </c>
      <c r="BM237" s="136">
        <v>2126</v>
      </c>
      <c r="BN237" s="136">
        <v>221</v>
      </c>
      <c r="BO237" s="136">
        <v>1599</v>
      </c>
      <c r="BP237" s="136">
        <v>0</v>
      </c>
      <c r="BQ237" s="136">
        <v>306</v>
      </c>
      <c r="BR237" s="136">
        <v>1268040</v>
      </c>
      <c r="BS237" s="136">
        <v>5738</v>
      </c>
      <c r="BT237" s="136">
        <v>11586</v>
      </c>
      <c r="BU237" s="136">
        <v>11378479</v>
      </c>
      <c r="BV237" s="136">
        <v>7116</v>
      </c>
      <c r="BW237" s="136">
        <v>15620</v>
      </c>
      <c r="BX237" s="136">
        <v>0</v>
      </c>
      <c r="BY237" s="136">
        <v>0</v>
      </c>
      <c r="BZ237" s="136">
        <v>0</v>
      </c>
      <c r="CA237" s="136">
        <v>3117137</v>
      </c>
      <c r="CB237" s="136">
        <v>10187</v>
      </c>
      <c r="CC237" s="239">
        <v>22284</v>
      </c>
      <c r="CD237" s="155">
        <f t="shared" si="1021"/>
        <v>8</v>
      </c>
      <c r="CE237" s="227">
        <f t="shared" si="1039"/>
        <v>2018</v>
      </c>
      <c r="CF237" s="228">
        <f t="shared" si="1027"/>
        <v>43313</v>
      </c>
      <c r="CG237" s="229">
        <f t="shared" si="1028"/>
        <v>31</v>
      </c>
      <c r="CH237" s="155">
        <f t="shared" si="1029"/>
        <v>254040</v>
      </c>
      <c r="CI237" s="155">
        <f t="shared" si="1030"/>
        <v>6478020</v>
      </c>
      <c r="CJ237" s="155">
        <f t="shared" si="1031"/>
        <v>12257430</v>
      </c>
      <c r="CK237" s="155">
        <f t="shared" si="1040"/>
        <v>2850382</v>
      </c>
      <c r="CL237" s="155">
        <f t="shared" si="1032"/>
        <v>2632875</v>
      </c>
      <c r="CM237" s="155">
        <f t="shared" si="1041"/>
        <v>58410254</v>
      </c>
      <c r="CN237" s="155">
        <f t="shared" si="1042"/>
        <v>234680498</v>
      </c>
      <c r="CO237" s="155">
        <f t="shared" si="1043"/>
        <v>12482740</v>
      </c>
      <c r="CP237" s="155">
        <f t="shared" si="1033"/>
        <v>120042</v>
      </c>
      <c r="CQ237" s="155">
        <f t="shared" si="1034"/>
        <v>239661</v>
      </c>
      <c r="CR237" s="155">
        <f t="shared" si="1035"/>
        <v>2560506</v>
      </c>
      <c r="CS237" s="155">
        <f t="shared" si="1036"/>
        <v>24976380</v>
      </c>
      <c r="CT237" s="155">
        <f t="shared" si="1037"/>
        <v>0</v>
      </c>
      <c r="CU237" s="155">
        <f t="shared" si="1038"/>
        <v>6818904</v>
      </c>
    </row>
    <row r="238" spans="1:103" x14ac:dyDescent="0.2">
      <c r="A238" s="152" t="str">
        <f t="shared" si="1015"/>
        <v>2018-19AUGUSTRYE</v>
      </c>
      <c r="B238" s="114" t="s">
        <v>831</v>
      </c>
      <c r="C238" s="35" t="s">
        <v>682</v>
      </c>
      <c r="D238" s="153" t="str">
        <f>INDEX($CZ$106:$DA$116,MATCH($F238,Area_Code,0),2)</f>
        <v>Y58</v>
      </c>
      <c r="E238" s="153" t="str">
        <f>INDEX($CZ$100:$DB$104,MATCH($D238,Reg_Code,0),3)</f>
        <v>South East</v>
      </c>
      <c r="F238" s="134" t="s">
        <v>704</v>
      </c>
      <c r="G238" s="134" t="s">
        <v>705</v>
      </c>
      <c r="H238" s="136">
        <v>63345</v>
      </c>
      <c r="I238" s="136">
        <v>39904</v>
      </c>
      <c r="J238" s="136">
        <v>334310</v>
      </c>
      <c r="K238" s="136">
        <v>8</v>
      </c>
      <c r="L238" s="136">
        <v>3</v>
      </c>
      <c r="M238" s="136">
        <v>43</v>
      </c>
      <c r="N238" s="136">
        <v>103</v>
      </c>
      <c r="O238" s="136">
        <v>44851</v>
      </c>
      <c r="P238" s="136">
        <v>2409</v>
      </c>
      <c r="Q238" s="136">
        <v>1475</v>
      </c>
      <c r="R238" s="136">
        <v>21051</v>
      </c>
      <c r="S238" s="136">
        <v>14300</v>
      </c>
      <c r="T238" s="136">
        <v>1105</v>
      </c>
      <c r="U238" s="136">
        <v>1031786</v>
      </c>
      <c r="V238" s="136">
        <v>428</v>
      </c>
      <c r="W238" s="136">
        <v>787</v>
      </c>
      <c r="X238" s="136">
        <v>908782</v>
      </c>
      <c r="Y238" s="136">
        <v>616</v>
      </c>
      <c r="Z238" s="136">
        <v>1178</v>
      </c>
      <c r="AA238" s="136">
        <v>19427624</v>
      </c>
      <c r="AB238" s="136">
        <v>923</v>
      </c>
      <c r="AC238" s="136">
        <v>1830</v>
      </c>
      <c r="AD238" s="136">
        <v>40822567</v>
      </c>
      <c r="AE238" s="136">
        <v>2855</v>
      </c>
      <c r="AF238" s="136">
        <v>6804</v>
      </c>
      <c r="AG238" s="136">
        <v>4503742</v>
      </c>
      <c r="AH238" s="136">
        <v>4076</v>
      </c>
      <c r="AI238" s="136">
        <v>9701</v>
      </c>
      <c r="AJ238" s="136">
        <v>2481</v>
      </c>
      <c r="AK238" s="136">
        <v>20</v>
      </c>
      <c r="AL238" s="136">
        <v>119</v>
      </c>
      <c r="AM238" s="136">
        <v>346</v>
      </c>
      <c r="AN238" s="136">
        <v>196</v>
      </c>
      <c r="AO238" s="136">
        <v>2146</v>
      </c>
      <c r="AP238" s="136">
        <v>0</v>
      </c>
      <c r="AQ238" s="136">
        <v>24574</v>
      </c>
      <c r="AR238" s="136">
        <v>2794</v>
      </c>
      <c r="AS238" s="136">
        <v>15002</v>
      </c>
      <c r="AT238" s="136">
        <v>42370</v>
      </c>
      <c r="AU238" s="136">
        <v>4816</v>
      </c>
      <c r="AV238" s="136">
        <v>3753</v>
      </c>
      <c r="AW238" s="136">
        <v>2997</v>
      </c>
      <c r="AX238" s="136">
        <v>2388</v>
      </c>
      <c r="AY238" s="136">
        <v>29064</v>
      </c>
      <c r="AZ238" s="136">
        <v>24215</v>
      </c>
      <c r="BA238" s="136">
        <v>20613</v>
      </c>
      <c r="BB238" s="136">
        <v>16032</v>
      </c>
      <c r="BC238" s="136">
        <v>1609</v>
      </c>
      <c r="BD238" s="136">
        <v>1222</v>
      </c>
      <c r="BE238" s="136">
        <v>165</v>
      </c>
      <c r="BF238" s="136">
        <v>54782</v>
      </c>
      <c r="BG238" s="136">
        <v>332</v>
      </c>
      <c r="BH238" s="136">
        <v>537</v>
      </c>
      <c r="BI238" s="136">
        <v>1905</v>
      </c>
      <c r="BJ238" s="136">
        <v>76620</v>
      </c>
      <c r="BK238" s="136">
        <v>40</v>
      </c>
      <c r="BL238" s="136">
        <v>84</v>
      </c>
      <c r="BM238" s="136">
        <v>1</v>
      </c>
      <c r="BN238" s="136">
        <v>1877</v>
      </c>
      <c r="BO238" s="136">
        <v>1255</v>
      </c>
      <c r="BP238" s="136">
        <v>0</v>
      </c>
      <c r="BQ238" s="136">
        <v>372</v>
      </c>
      <c r="BR238" s="136">
        <v>4881538</v>
      </c>
      <c r="BS238" s="136">
        <v>2601</v>
      </c>
      <c r="BT238" s="136">
        <v>4528</v>
      </c>
      <c r="BU238" s="136">
        <v>6235354</v>
      </c>
      <c r="BV238" s="136">
        <v>4968</v>
      </c>
      <c r="BW238" s="136">
        <v>9298</v>
      </c>
      <c r="BX238" s="136">
        <v>0</v>
      </c>
      <c r="BY238" s="136">
        <v>0</v>
      </c>
      <c r="BZ238" s="136">
        <v>0</v>
      </c>
      <c r="CA238" s="136">
        <v>2918130</v>
      </c>
      <c r="CB238" s="136">
        <v>7844</v>
      </c>
      <c r="CC238" s="239">
        <v>16363</v>
      </c>
      <c r="CD238" s="155">
        <f t="shared" si="1021"/>
        <v>8</v>
      </c>
      <c r="CE238" s="227">
        <f t="shared" si="1039"/>
        <v>2018</v>
      </c>
      <c r="CF238" s="228">
        <f t="shared" si="1027"/>
        <v>43313</v>
      </c>
      <c r="CG238" s="229">
        <f t="shared" si="1028"/>
        <v>31</v>
      </c>
      <c r="CH238" s="155">
        <f t="shared" si="1029"/>
        <v>119712</v>
      </c>
      <c r="CI238" s="155">
        <f t="shared" si="1030"/>
        <v>1715872</v>
      </c>
      <c r="CJ238" s="155">
        <f t="shared" si="1031"/>
        <v>4110112</v>
      </c>
      <c r="CK238" s="155">
        <f t="shared" si="1040"/>
        <v>1895883</v>
      </c>
      <c r="CL238" s="155">
        <f t="shared" si="1032"/>
        <v>1737550</v>
      </c>
      <c r="CM238" s="155">
        <f t="shared" si="1041"/>
        <v>38523330</v>
      </c>
      <c r="CN238" s="155">
        <f t="shared" si="1042"/>
        <v>97297200</v>
      </c>
      <c r="CO238" s="155">
        <f t="shared" si="1043"/>
        <v>10719605</v>
      </c>
      <c r="CP238" s="155">
        <f t="shared" si="1033"/>
        <v>88605</v>
      </c>
      <c r="CQ238" s="155">
        <f t="shared" si="1034"/>
        <v>160020</v>
      </c>
      <c r="CR238" s="155">
        <f t="shared" si="1035"/>
        <v>8499056</v>
      </c>
      <c r="CS238" s="155">
        <f t="shared" si="1036"/>
        <v>11668990</v>
      </c>
      <c r="CT238" s="155">
        <f t="shared" si="1037"/>
        <v>0</v>
      </c>
      <c r="CU238" s="155">
        <f t="shared" si="1038"/>
        <v>6087036</v>
      </c>
    </row>
    <row r="239" spans="1:103" x14ac:dyDescent="0.2">
      <c r="A239" s="152" t="str">
        <f t="shared" si="1015"/>
        <v>2018-19AUGUSTRYF</v>
      </c>
      <c r="B239" s="114" t="s">
        <v>831</v>
      </c>
      <c r="C239" s="35" t="s">
        <v>682</v>
      </c>
      <c r="D239" s="153" t="str">
        <f>INDEX($CZ$106:$DA$116,MATCH($F239,Area_Code,0),2)</f>
        <v>Y59</v>
      </c>
      <c r="E239" s="153" t="str">
        <f>INDEX($CZ$100:$DB$104,MATCH($D239,Reg_Code,0),3)</f>
        <v>South West</v>
      </c>
      <c r="F239" s="134" t="s">
        <v>706</v>
      </c>
      <c r="G239" s="134" t="s">
        <v>707</v>
      </c>
      <c r="H239" s="136">
        <v>106057</v>
      </c>
      <c r="I239" s="136">
        <v>79201</v>
      </c>
      <c r="J239" s="136">
        <v>389931</v>
      </c>
      <c r="K239" s="136">
        <v>5</v>
      </c>
      <c r="L239" s="136">
        <v>2</v>
      </c>
      <c r="M239" s="136">
        <v>20</v>
      </c>
      <c r="N239" s="136">
        <v>60</v>
      </c>
      <c r="O239" s="136">
        <v>71548</v>
      </c>
      <c r="P239" s="136">
        <v>4528</v>
      </c>
      <c r="Q239" s="136">
        <v>2717</v>
      </c>
      <c r="R239" s="136">
        <v>38402</v>
      </c>
      <c r="S239" s="136">
        <v>18172</v>
      </c>
      <c r="T239" s="136">
        <v>675</v>
      </c>
      <c r="U239" s="136">
        <v>1910517</v>
      </c>
      <c r="V239" s="136">
        <v>422</v>
      </c>
      <c r="W239" s="136">
        <v>780</v>
      </c>
      <c r="X239" s="136">
        <v>1817008</v>
      </c>
      <c r="Y239" s="136">
        <v>669</v>
      </c>
      <c r="Z239" s="136">
        <v>1287</v>
      </c>
      <c r="AA239" s="136">
        <v>61562836</v>
      </c>
      <c r="AB239" s="136">
        <v>1603</v>
      </c>
      <c r="AC239" s="136">
        <v>3412</v>
      </c>
      <c r="AD239" s="136">
        <v>77685248</v>
      </c>
      <c r="AE239" s="136">
        <v>4275</v>
      </c>
      <c r="AF239" s="136">
        <v>9852</v>
      </c>
      <c r="AG239" s="136">
        <v>6402738</v>
      </c>
      <c r="AH239" s="136">
        <v>9486</v>
      </c>
      <c r="AI239" s="136">
        <v>21907</v>
      </c>
      <c r="AJ239" s="136">
        <v>3751</v>
      </c>
      <c r="AK239" s="136">
        <v>299</v>
      </c>
      <c r="AL239" s="136">
        <v>1343</v>
      </c>
      <c r="AM239" s="136">
        <v>4722</v>
      </c>
      <c r="AN239" s="136">
        <v>404</v>
      </c>
      <c r="AO239" s="136">
        <v>1705</v>
      </c>
      <c r="AP239" s="136">
        <v>25</v>
      </c>
      <c r="AQ239" s="136">
        <v>37623</v>
      </c>
      <c r="AR239" s="136">
        <v>3559</v>
      </c>
      <c r="AS239" s="136">
        <v>26615</v>
      </c>
      <c r="AT239" s="136">
        <v>67797</v>
      </c>
      <c r="AU239" s="136">
        <v>10336</v>
      </c>
      <c r="AV239" s="136">
        <v>8083</v>
      </c>
      <c r="AW239" s="136">
        <v>6275</v>
      </c>
      <c r="AX239" s="136">
        <v>5007</v>
      </c>
      <c r="AY239" s="136">
        <v>53163</v>
      </c>
      <c r="AZ239" s="136">
        <v>44717</v>
      </c>
      <c r="BA239" s="136">
        <v>26282</v>
      </c>
      <c r="BB239" s="136">
        <v>19458</v>
      </c>
      <c r="BC239" s="136">
        <v>1013</v>
      </c>
      <c r="BD239" s="136">
        <v>697</v>
      </c>
      <c r="BE239" s="136">
        <v>416</v>
      </c>
      <c r="BF239" s="136">
        <v>186810</v>
      </c>
      <c r="BG239" s="136">
        <v>449</v>
      </c>
      <c r="BH239" s="136">
        <v>599</v>
      </c>
      <c r="BI239" s="136">
        <v>2620</v>
      </c>
      <c r="BJ239" s="136">
        <v>120293</v>
      </c>
      <c r="BK239" s="136">
        <v>46</v>
      </c>
      <c r="BL239" s="136">
        <v>82</v>
      </c>
      <c r="BM239" s="136">
        <v>0</v>
      </c>
      <c r="BN239" s="136">
        <v>1027</v>
      </c>
      <c r="BO239" s="136">
        <v>955</v>
      </c>
      <c r="BP239" s="136">
        <v>15</v>
      </c>
      <c r="BQ239" s="136">
        <v>1064</v>
      </c>
      <c r="BR239" s="136">
        <v>6735521</v>
      </c>
      <c r="BS239" s="136">
        <v>6558</v>
      </c>
      <c r="BT239" s="136">
        <v>13992</v>
      </c>
      <c r="BU239" s="136">
        <v>7162403</v>
      </c>
      <c r="BV239" s="136">
        <v>7500</v>
      </c>
      <c r="BW239" s="136">
        <v>15276</v>
      </c>
      <c r="BX239" s="136">
        <v>121397</v>
      </c>
      <c r="BY239" s="136">
        <v>8093</v>
      </c>
      <c r="BZ239" s="136">
        <v>14320</v>
      </c>
      <c r="CA239" s="136">
        <v>9914235</v>
      </c>
      <c r="CB239" s="136">
        <v>9318</v>
      </c>
      <c r="CC239" s="239">
        <v>19998</v>
      </c>
      <c r="CD239" s="155">
        <f t="shared" si="1021"/>
        <v>8</v>
      </c>
      <c r="CE239" s="227">
        <f t="shared" si="1039"/>
        <v>2018</v>
      </c>
      <c r="CF239" s="228">
        <f t="shared" si="1027"/>
        <v>43313</v>
      </c>
      <c r="CG239" s="229">
        <f t="shared" si="1028"/>
        <v>31</v>
      </c>
      <c r="CH239" s="155">
        <f t="shared" si="1029"/>
        <v>158402</v>
      </c>
      <c r="CI239" s="155">
        <f t="shared" si="1030"/>
        <v>1584020</v>
      </c>
      <c r="CJ239" s="155">
        <f t="shared" si="1031"/>
        <v>4752060</v>
      </c>
      <c r="CK239" s="155">
        <f t="shared" si="1040"/>
        <v>3531840</v>
      </c>
      <c r="CL239" s="155">
        <f t="shared" si="1032"/>
        <v>3496779</v>
      </c>
      <c r="CM239" s="155">
        <f t="shared" si="1041"/>
        <v>131027624</v>
      </c>
      <c r="CN239" s="155">
        <f t="shared" si="1042"/>
        <v>179030544</v>
      </c>
      <c r="CO239" s="155">
        <f t="shared" si="1043"/>
        <v>14787225</v>
      </c>
      <c r="CP239" s="155">
        <f t="shared" si="1033"/>
        <v>249184</v>
      </c>
      <c r="CQ239" s="155">
        <f t="shared" si="1034"/>
        <v>214840</v>
      </c>
      <c r="CR239" s="155">
        <f t="shared" si="1035"/>
        <v>14369784</v>
      </c>
      <c r="CS239" s="155">
        <f t="shared" si="1036"/>
        <v>14588580</v>
      </c>
      <c r="CT239" s="155">
        <f t="shared" si="1037"/>
        <v>214800</v>
      </c>
      <c r="CU239" s="155">
        <f t="shared" si="1038"/>
        <v>21277872</v>
      </c>
    </row>
    <row r="240" spans="1:103" x14ac:dyDescent="0.2">
      <c r="A240" s="152" t="str">
        <f t="shared" ref="A240:A250" si="1044">B240&amp;C240&amp;F240</f>
        <v>2018-19SEPTEMBERR1F</v>
      </c>
      <c r="B240" s="114" t="s">
        <v>831</v>
      </c>
      <c r="C240" s="35" t="s">
        <v>708</v>
      </c>
      <c r="D240" s="153" t="str">
        <f>INDEX($CZ$106:$DA$116,MATCH($F240,Area_Code,0),2)</f>
        <v>Y58</v>
      </c>
      <c r="E240" s="153" t="str">
        <f>INDEX($CZ$100:$DB$104,MATCH($D240,Reg_Code,0),3)</f>
        <v>South East</v>
      </c>
      <c r="F240" s="134" t="s">
        <v>683</v>
      </c>
      <c r="G240" s="134" t="s">
        <v>684</v>
      </c>
      <c r="H240" s="136">
        <v>2546</v>
      </c>
      <c r="I240" s="136">
        <v>1520</v>
      </c>
      <c r="J240" s="136">
        <v>12274</v>
      </c>
      <c r="K240" s="136">
        <v>8</v>
      </c>
      <c r="L240" s="136">
        <v>1</v>
      </c>
      <c r="M240" s="136">
        <v>46</v>
      </c>
      <c r="N240" s="136">
        <v>94.62</v>
      </c>
      <c r="O240" s="136">
        <v>1846</v>
      </c>
      <c r="P240" s="136">
        <v>68</v>
      </c>
      <c r="Q240" s="136">
        <v>45</v>
      </c>
      <c r="R240" s="136">
        <v>900</v>
      </c>
      <c r="S240" s="136">
        <v>871</v>
      </c>
      <c r="T240" s="136">
        <v>231</v>
      </c>
      <c r="U240" s="136">
        <v>42111</v>
      </c>
      <c r="V240" s="136">
        <v>619</v>
      </c>
      <c r="W240" s="136">
        <v>1323</v>
      </c>
      <c r="X240" s="136">
        <v>32100</v>
      </c>
      <c r="Y240" s="136">
        <v>713</v>
      </c>
      <c r="Z240" s="136">
        <v>1323</v>
      </c>
      <c r="AA240" s="136">
        <v>1017415</v>
      </c>
      <c r="AB240" s="136">
        <v>1130</v>
      </c>
      <c r="AC240" s="136">
        <v>2433</v>
      </c>
      <c r="AD240" s="136">
        <v>2309776</v>
      </c>
      <c r="AE240" s="136">
        <v>2652</v>
      </c>
      <c r="AF240" s="136">
        <v>9302</v>
      </c>
      <c r="AG240" s="136">
        <v>1267836</v>
      </c>
      <c r="AH240" s="136">
        <v>5488</v>
      </c>
      <c r="AI240" s="136">
        <v>13710</v>
      </c>
      <c r="AJ240" s="136">
        <v>122</v>
      </c>
      <c r="AK240" s="136">
        <v>0</v>
      </c>
      <c r="AL240" s="136">
        <v>2</v>
      </c>
      <c r="AM240" s="136">
        <v>0</v>
      </c>
      <c r="AN240" s="136">
        <v>1</v>
      </c>
      <c r="AO240" s="136">
        <v>119</v>
      </c>
      <c r="AP240" s="136">
        <v>0</v>
      </c>
      <c r="AQ240" s="136">
        <v>1404</v>
      </c>
      <c r="AR240" s="136">
        <v>14</v>
      </c>
      <c r="AS240" s="136">
        <v>306</v>
      </c>
      <c r="AT240" s="136">
        <v>1724</v>
      </c>
      <c r="AU240" s="136">
        <v>111</v>
      </c>
      <c r="AV240" s="136">
        <v>97</v>
      </c>
      <c r="AW240" s="136">
        <v>52</v>
      </c>
      <c r="AX240" s="136">
        <v>52</v>
      </c>
      <c r="AY240" s="136">
        <v>1106</v>
      </c>
      <c r="AZ240" s="136">
        <v>988</v>
      </c>
      <c r="BA240" s="136">
        <v>999</v>
      </c>
      <c r="BB240" s="136">
        <v>693</v>
      </c>
      <c r="BC240" s="136">
        <v>259</v>
      </c>
      <c r="BD240" s="136">
        <v>186</v>
      </c>
      <c r="BE240" s="136">
        <v>0</v>
      </c>
      <c r="BF240" s="136">
        <v>0</v>
      </c>
      <c r="BG240" s="136">
        <v>0</v>
      </c>
      <c r="BH240" s="136">
        <v>0</v>
      </c>
      <c r="BI240" s="136">
        <v>20</v>
      </c>
      <c r="BJ240" s="136">
        <v>973</v>
      </c>
      <c r="BK240" s="136">
        <v>49</v>
      </c>
      <c r="BL240" s="136">
        <v>21</v>
      </c>
      <c r="BM240" s="136">
        <v>102</v>
      </c>
      <c r="BN240" s="136">
        <v>64</v>
      </c>
      <c r="BO240" s="136">
        <v>26</v>
      </c>
      <c r="BP240" s="136">
        <v>0</v>
      </c>
      <c r="BQ240" s="136">
        <v>12</v>
      </c>
      <c r="BR240" s="136">
        <v>317172</v>
      </c>
      <c r="BS240" s="136">
        <v>4956</v>
      </c>
      <c r="BT240" s="136">
        <v>13980</v>
      </c>
      <c r="BU240" s="136">
        <v>366940</v>
      </c>
      <c r="BV240" s="136">
        <v>14113</v>
      </c>
      <c r="BW240" s="136">
        <v>13710</v>
      </c>
      <c r="BX240" s="136">
        <v>0</v>
      </c>
      <c r="BY240" s="136">
        <v>0</v>
      </c>
      <c r="BZ240" s="136">
        <v>0</v>
      </c>
      <c r="CA240" s="136">
        <v>65572</v>
      </c>
      <c r="CB240" s="136">
        <v>5464</v>
      </c>
      <c r="CC240" s="239">
        <v>14279</v>
      </c>
      <c r="CD240" s="155">
        <f t="shared" ref="CD240:CD250" si="1045">MONTH(1&amp;C240)</f>
        <v>9</v>
      </c>
      <c r="CE240" s="227">
        <f t="shared" ref="CE240:CE250" si="1046">LEFT($B240,4)+IF(CD240&lt;4,1,0)</f>
        <v>2018</v>
      </c>
      <c r="CF240" s="228">
        <f t="shared" si="1027"/>
        <v>43344</v>
      </c>
      <c r="CG240" s="229">
        <f t="shared" si="1028"/>
        <v>30</v>
      </c>
      <c r="CH240" s="155">
        <f t="shared" ref="CH240:CH250" si="1047">$I240*L240</f>
        <v>1520</v>
      </c>
      <c r="CI240" s="155">
        <f t="shared" ref="CI240:CI250" si="1048">$I240*M240</f>
        <v>69920</v>
      </c>
      <c r="CJ240" s="155">
        <f t="shared" ref="CJ240:CJ250" si="1049">$I240*N240</f>
        <v>143822.39999999999</v>
      </c>
      <c r="CK240" s="155">
        <f t="shared" ref="CK240:CK250" si="1050">P240*W240</f>
        <v>89964</v>
      </c>
      <c r="CL240" s="155">
        <f t="shared" ref="CL240:CL250" si="1051">Q240*Z240</f>
        <v>59535</v>
      </c>
      <c r="CM240" s="155">
        <f t="shared" ref="CM240:CM250" si="1052">R240*AC240</f>
        <v>2189700</v>
      </c>
      <c r="CN240" s="155">
        <f t="shared" ref="CN240:CN250" si="1053">S240*AF240</f>
        <v>8102042</v>
      </c>
      <c r="CO240" s="155">
        <f t="shared" ref="CO240:CO250" si="1054">T240*AI240</f>
        <v>3167010</v>
      </c>
      <c r="CP240" s="155">
        <f t="shared" ref="CP240:CP250" si="1055">BE240*BH240</f>
        <v>0</v>
      </c>
      <c r="CQ240" s="155">
        <f t="shared" ref="CQ240:CQ250" si="1056">BI240*BL240</f>
        <v>420</v>
      </c>
      <c r="CR240" s="155">
        <f t="shared" ref="CR240:CR250" si="1057">BN240*BT240</f>
        <v>894720</v>
      </c>
      <c r="CS240" s="155">
        <f t="shared" ref="CS240:CS250" si="1058">BO240*BW240</f>
        <v>356460</v>
      </c>
      <c r="CT240" s="155">
        <f t="shared" ref="CT240:CT250" si="1059">BP240*BZ240</f>
        <v>0</v>
      </c>
      <c r="CU240" s="155">
        <f t="shared" ref="CU240:CU250" si="1060">BQ240*CC240</f>
        <v>171348</v>
      </c>
    </row>
    <row r="241" spans="1:99" x14ac:dyDescent="0.2">
      <c r="A241" s="152" t="str">
        <f t="shared" si="1044"/>
        <v>2018-19SEPTEMBERRRU</v>
      </c>
      <c r="B241" s="114" t="s">
        <v>831</v>
      </c>
      <c r="C241" s="35" t="s">
        <v>708</v>
      </c>
      <c r="D241" s="153" t="str">
        <f>INDEX($CZ$106:$DA$116,MATCH($F241,Area_Code,0),2)</f>
        <v>Y56</v>
      </c>
      <c r="E241" s="153" t="str">
        <f>INDEX($CZ$100:$DB$104,MATCH($D241,Reg_Code,0),3)</f>
        <v>London</v>
      </c>
      <c r="F241" s="134" t="s">
        <v>686</v>
      </c>
      <c r="G241" s="134" t="s">
        <v>687</v>
      </c>
      <c r="H241" s="136">
        <v>154856</v>
      </c>
      <c r="I241" s="136">
        <v>127962</v>
      </c>
      <c r="J241" s="136">
        <v>1044032</v>
      </c>
      <c r="K241" s="136">
        <v>8</v>
      </c>
      <c r="L241" s="136">
        <v>0</v>
      </c>
      <c r="M241" s="136">
        <v>58</v>
      </c>
      <c r="N241" s="136">
        <v>135</v>
      </c>
      <c r="O241" s="136">
        <v>93295</v>
      </c>
      <c r="P241" s="136">
        <v>8697</v>
      </c>
      <c r="Q241" s="136">
        <v>6353</v>
      </c>
      <c r="R241" s="136">
        <v>50690</v>
      </c>
      <c r="S241" s="136">
        <v>20885</v>
      </c>
      <c r="T241" s="136">
        <v>2445</v>
      </c>
      <c r="U241" s="136">
        <v>3629131</v>
      </c>
      <c r="V241" s="136">
        <v>417</v>
      </c>
      <c r="W241" s="136">
        <v>687</v>
      </c>
      <c r="X241" s="136">
        <v>4583709</v>
      </c>
      <c r="Y241" s="136">
        <v>722</v>
      </c>
      <c r="Z241" s="136">
        <v>1227</v>
      </c>
      <c r="AA241" s="136">
        <v>59226644</v>
      </c>
      <c r="AB241" s="136">
        <v>1168</v>
      </c>
      <c r="AC241" s="136">
        <v>2388</v>
      </c>
      <c r="AD241" s="136">
        <v>72263504</v>
      </c>
      <c r="AE241" s="136">
        <v>3460</v>
      </c>
      <c r="AF241" s="136">
        <v>8202</v>
      </c>
      <c r="AG241" s="136">
        <v>9909500</v>
      </c>
      <c r="AH241" s="136">
        <v>4053</v>
      </c>
      <c r="AI241" s="136">
        <v>8175</v>
      </c>
      <c r="AJ241" s="136">
        <v>2913</v>
      </c>
      <c r="AK241" s="136">
        <v>217</v>
      </c>
      <c r="AL241" s="136">
        <v>658</v>
      </c>
      <c r="AM241" s="136">
        <v>7822</v>
      </c>
      <c r="AN241" s="136">
        <v>192</v>
      </c>
      <c r="AO241" s="136">
        <v>1846</v>
      </c>
      <c r="AP241" s="136">
        <v>0</v>
      </c>
      <c r="AQ241" s="136">
        <v>59661</v>
      </c>
      <c r="AR241" s="136">
        <v>6309</v>
      </c>
      <c r="AS241" s="136">
        <v>24412</v>
      </c>
      <c r="AT241" s="136">
        <v>90382</v>
      </c>
      <c r="AU241" s="136">
        <v>22935</v>
      </c>
      <c r="AV241" s="136">
        <v>17788</v>
      </c>
      <c r="AW241" s="136">
        <v>16653</v>
      </c>
      <c r="AX241" s="136">
        <v>13181</v>
      </c>
      <c r="AY241" s="136">
        <v>75266</v>
      </c>
      <c r="AZ241" s="136">
        <v>58070</v>
      </c>
      <c r="BA241" s="136">
        <v>33310</v>
      </c>
      <c r="BB241" s="136">
        <v>23588</v>
      </c>
      <c r="BC241" s="136">
        <v>3324</v>
      </c>
      <c r="BD241" s="136">
        <v>2563</v>
      </c>
      <c r="BE241" s="136">
        <v>0</v>
      </c>
      <c r="BF241" s="136">
        <v>0</v>
      </c>
      <c r="BG241" s="136">
        <v>0</v>
      </c>
      <c r="BH241" s="136">
        <v>0</v>
      </c>
      <c r="BI241" s="136">
        <v>5290</v>
      </c>
      <c r="BJ241" s="136">
        <v>348693</v>
      </c>
      <c r="BK241" s="136">
        <v>66</v>
      </c>
      <c r="BL241" s="136">
        <v>136</v>
      </c>
      <c r="BM241" s="136">
        <v>1595</v>
      </c>
      <c r="BN241" s="136">
        <v>754</v>
      </c>
      <c r="BO241" s="136">
        <v>1338</v>
      </c>
      <c r="BP241" s="136">
        <v>41</v>
      </c>
      <c r="BQ241" s="136">
        <v>1248</v>
      </c>
      <c r="BR241" s="136">
        <v>4456707</v>
      </c>
      <c r="BS241" s="136">
        <v>5911</v>
      </c>
      <c r="BT241" s="136">
        <v>12746</v>
      </c>
      <c r="BU241" s="136">
        <v>10311483</v>
      </c>
      <c r="BV241" s="136">
        <v>7707</v>
      </c>
      <c r="BW241" s="136">
        <v>15685</v>
      </c>
      <c r="BX241" s="136">
        <v>362812</v>
      </c>
      <c r="BY241" s="136">
        <v>8849</v>
      </c>
      <c r="BZ241" s="136">
        <v>19544</v>
      </c>
      <c r="CA241" s="136">
        <v>11381129</v>
      </c>
      <c r="CB241" s="136">
        <v>9119</v>
      </c>
      <c r="CC241" s="239">
        <v>16482</v>
      </c>
      <c r="CD241" s="155">
        <f t="shared" si="1045"/>
        <v>9</v>
      </c>
      <c r="CE241" s="227">
        <f t="shared" si="1046"/>
        <v>2018</v>
      </c>
      <c r="CF241" s="228">
        <f t="shared" si="1027"/>
        <v>43344</v>
      </c>
      <c r="CG241" s="229">
        <f t="shared" si="1028"/>
        <v>30</v>
      </c>
      <c r="CH241" s="155">
        <f t="shared" si="1047"/>
        <v>0</v>
      </c>
      <c r="CI241" s="155">
        <f t="shared" si="1048"/>
        <v>7421796</v>
      </c>
      <c r="CJ241" s="155">
        <f t="shared" si="1049"/>
        <v>17274870</v>
      </c>
      <c r="CK241" s="155">
        <f t="shared" si="1050"/>
        <v>5974839</v>
      </c>
      <c r="CL241" s="155">
        <f t="shared" si="1051"/>
        <v>7795131</v>
      </c>
      <c r="CM241" s="155">
        <f t="shared" si="1052"/>
        <v>121047720</v>
      </c>
      <c r="CN241" s="155">
        <f t="shared" si="1053"/>
        <v>171298770</v>
      </c>
      <c r="CO241" s="155">
        <f t="shared" si="1054"/>
        <v>19987875</v>
      </c>
      <c r="CP241" s="155">
        <f t="shared" si="1055"/>
        <v>0</v>
      </c>
      <c r="CQ241" s="155">
        <f t="shared" si="1056"/>
        <v>719440</v>
      </c>
      <c r="CR241" s="155">
        <f t="shared" si="1057"/>
        <v>9610484</v>
      </c>
      <c r="CS241" s="155">
        <f t="shared" si="1058"/>
        <v>20986530</v>
      </c>
      <c r="CT241" s="155">
        <f t="shared" si="1059"/>
        <v>801304</v>
      </c>
      <c r="CU241" s="155">
        <f t="shared" si="1060"/>
        <v>20569536</v>
      </c>
    </row>
    <row r="242" spans="1:99" x14ac:dyDescent="0.2">
      <c r="A242" s="152" t="str">
        <f t="shared" si="1044"/>
        <v>2018-19SEPTEMBERRX6</v>
      </c>
      <c r="B242" s="114" t="s">
        <v>831</v>
      </c>
      <c r="C242" s="35" t="s">
        <v>708</v>
      </c>
      <c r="D242" s="153" t="str">
        <f>INDEX($CZ$106:$DA$116,MATCH($F242,Area_Code,0),2)</f>
        <v>Y54</v>
      </c>
      <c r="E242" s="153" t="str">
        <f>INDEX($CZ$100:$DB$104,MATCH($D242,Reg_Code,0),3)</f>
        <v>North</v>
      </c>
      <c r="F242" s="134" t="s">
        <v>689</v>
      </c>
      <c r="G242" s="134" t="s">
        <v>690</v>
      </c>
      <c r="H242" s="136">
        <v>44043</v>
      </c>
      <c r="I242" s="136">
        <v>30205</v>
      </c>
      <c r="J242" s="136">
        <v>153445</v>
      </c>
      <c r="K242" s="136">
        <v>5</v>
      </c>
      <c r="L242" s="136">
        <v>1</v>
      </c>
      <c r="M242" s="136">
        <v>20</v>
      </c>
      <c r="N242" s="136">
        <v>55</v>
      </c>
      <c r="O242" s="136">
        <v>32958</v>
      </c>
      <c r="P242" s="136">
        <v>2343</v>
      </c>
      <c r="Q242" s="136">
        <v>1530</v>
      </c>
      <c r="R242" s="136">
        <v>17670</v>
      </c>
      <c r="S242" s="136">
        <v>8468</v>
      </c>
      <c r="T242" s="136">
        <v>373</v>
      </c>
      <c r="U242" s="136">
        <v>871175</v>
      </c>
      <c r="V242" s="136">
        <v>372</v>
      </c>
      <c r="W242" s="136">
        <v>637</v>
      </c>
      <c r="X242" s="136">
        <v>712728</v>
      </c>
      <c r="Y242" s="136">
        <v>466</v>
      </c>
      <c r="Z242" s="136">
        <v>819</v>
      </c>
      <c r="AA242" s="136">
        <v>21472014</v>
      </c>
      <c r="AB242" s="136">
        <v>1215</v>
      </c>
      <c r="AC242" s="136">
        <v>2478</v>
      </c>
      <c r="AD242" s="136">
        <v>38583695</v>
      </c>
      <c r="AE242" s="136">
        <v>4556</v>
      </c>
      <c r="AF242" s="136">
        <v>10911</v>
      </c>
      <c r="AG242" s="136">
        <v>1779628</v>
      </c>
      <c r="AH242" s="136">
        <v>4771</v>
      </c>
      <c r="AI242" s="136">
        <v>13313</v>
      </c>
      <c r="AJ242" s="136">
        <v>1723</v>
      </c>
      <c r="AK242" s="136">
        <v>59</v>
      </c>
      <c r="AL242" s="136">
        <v>447</v>
      </c>
      <c r="AM242" s="136">
        <v>3669</v>
      </c>
      <c r="AN242" s="136">
        <v>134</v>
      </c>
      <c r="AO242" s="136">
        <v>1083</v>
      </c>
      <c r="AP242" s="136">
        <v>0</v>
      </c>
      <c r="AQ242" s="136">
        <v>19575</v>
      </c>
      <c r="AR242" s="136">
        <v>3716</v>
      </c>
      <c r="AS242" s="136">
        <v>7944</v>
      </c>
      <c r="AT242" s="136">
        <v>31235</v>
      </c>
      <c r="AU242" s="136">
        <v>4541</v>
      </c>
      <c r="AV242" s="136">
        <v>3724</v>
      </c>
      <c r="AW242" s="136">
        <v>2972</v>
      </c>
      <c r="AX242" s="136">
        <v>2475</v>
      </c>
      <c r="AY242" s="136">
        <v>23822</v>
      </c>
      <c r="AZ242" s="136">
        <v>20131</v>
      </c>
      <c r="BA242" s="136">
        <v>13184</v>
      </c>
      <c r="BB242" s="136">
        <v>8316</v>
      </c>
      <c r="BC242" s="136">
        <v>662</v>
      </c>
      <c r="BD242" s="136">
        <v>386</v>
      </c>
      <c r="BE242" s="136">
        <v>73</v>
      </c>
      <c r="BF242" s="136">
        <v>32677</v>
      </c>
      <c r="BG242" s="136">
        <v>448</v>
      </c>
      <c r="BH242" s="136">
        <v>842</v>
      </c>
      <c r="BI242" s="136">
        <v>1400</v>
      </c>
      <c r="BJ242" s="136">
        <v>41882</v>
      </c>
      <c r="BK242" s="136">
        <v>30</v>
      </c>
      <c r="BL242" s="136">
        <v>58</v>
      </c>
      <c r="BM242" s="136">
        <v>0</v>
      </c>
      <c r="BN242" s="136">
        <v>0</v>
      </c>
      <c r="BO242" s="136">
        <v>2076</v>
      </c>
      <c r="BP242" s="136">
        <v>0</v>
      </c>
      <c r="BQ242" s="136">
        <v>165</v>
      </c>
      <c r="BR242" s="136">
        <v>0</v>
      </c>
      <c r="BS242" s="136">
        <v>0</v>
      </c>
      <c r="BT242" s="136">
        <v>0</v>
      </c>
      <c r="BU242" s="136">
        <v>13852846</v>
      </c>
      <c r="BV242" s="136">
        <v>6673</v>
      </c>
      <c r="BW242" s="136">
        <v>13672</v>
      </c>
      <c r="BX242" s="136">
        <v>0</v>
      </c>
      <c r="BY242" s="136">
        <v>0</v>
      </c>
      <c r="BZ242" s="136">
        <v>0</v>
      </c>
      <c r="CA242" s="136">
        <v>1825252</v>
      </c>
      <c r="CB242" s="136">
        <v>11062</v>
      </c>
      <c r="CC242" s="239">
        <v>24664</v>
      </c>
      <c r="CD242" s="155">
        <f t="shared" si="1045"/>
        <v>9</v>
      </c>
      <c r="CE242" s="227">
        <f t="shared" si="1046"/>
        <v>2018</v>
      </c>
      <c r="CF242" s="228">
        <f t="shared" si="1027"/>
        <v>43344</v>
      </c>
      <c r="CG242" s="229">
        <f t="shared" si="1028"/>
        <v>30</v>
      </c>
      <c r="CH242" s="155">
        <f t="shared" si="1047"/>
        <v>30205</v>
      </c>
      <c r="CI242" s="155">
        <f t="shared" si="1048"/>
        <v>604100</v>
      </c>
      <c r="CJ242" s="155">
        <f t="shared" si="1049"/>
        <v>1661275</v>
      </c>
      <c r="CK242" s="155">
        <f t="shared" si="1050"/>
        <v>1492491</v>
      </c>
      <c r="CL242" s="155">
        <f t="shared" si="1051"/>
        <v>1253070</v>
      </c>
      <c r="CM242" s="155">
        <f t="shared" si="1052"/>
        <v>43786260</v>
      </c>
      <c r="CN242" s="155">
        <f t="shared" si="1053"/>
        <v>92394348</v>
      </c>
      <c r="CO242" s="155">
        <f t="shared" si="1054"/>
        <v>4965749</v>
      </c>
      <c r="CP242" s="155">
        <f t="shared" si="1055"/>
        <v>61466</v>
      </c>
      <c r="CQ242" s="155">
        <f t="shared" si="1056"/>
        <v>81200</v>
      </c>
      <c r="CR242" s="155">
        <f t="shared" si="1057"/>
        <v>0</v>
      </c>
      <c r="CS242" s="155">
        <f t="shared" si="1058"/>
        <v>28383072</v>
      </c>
      <c r="CT242" s="155">
        <f t="shared" si="1059"/>
        <v>0</v>
      </c>
      <c r="CU242" s="155">
        <f t="shared" si="1060"/>
        <v>4069560</v>
      </c>
    </row>
    <row r="243" spans="1:99" x14ac:dyDescent="0.2">
      <c r="A243" s="152" t="str">
        <f t="shared" si="1044"/>
        <v>2018-19SEPTEMBERRX7</v>
      </c>
      <c r="B243" s="114" t="s">
        <v>831</v>
      </c>
      <c r="C243" s="35" t="s">
        <v>708</v>
      </c>
      <c r="D243" s="153" t="str">
        <f>INDEX($CZ$106:$DA$116,MATCH($F243,Area_Code,0),2)</f>
        <v>Y54</v>
      </c>
      <c r="E243" s="153" t="str">
        <f>INDEX($CZ$100:$DB$104,MATCH($D243,Reg_Code,0),3)</f>
        <v>North</v>
      </c>
      <c r="F243" s="134" t="s">
        <v>691</v>
      </c>
      <c r="G243" s="134" t="s">
        <v>692</v>
      </c>
      <c r="H243" s="136">
        <v>129192</v>
      </c>
      <c r="I243" s="136">
        <v>100544</v>
      </c>
      <c r="J243" s="136">
        <v>1541202</v>
      </c>
      <c r="K243" s="136">
        <v>15</v>
      </c>
      <c r="L243" s="136">
        <v>1</v>
      </c>
      <c r="M243" s="136">
        <v>91</v>
      </c>
      <c r="N243" s="136">
        <v>147</v>
      </c>
      <c r="O243" s="136">
        <v>89562</v>
      </c>
      <c r="P243" s="136">
        <v>8012</v>
      </c>
      <c r="Q243" s="136">
        <v>5778</v>
      </c>
      <c r="R243" s="136">
        <v>47404</v>
      </c>
      <c r="S243" s="136">
        <v>21596</v>
      </c>
      <c r="T243" s="136">
        <v>3345</v>
      </c>
      <c r="U243" s="136">
        <v>3831443</v>
      </c>
      <c r="V243" s="136">
        <v>478</v>
      </c>
      <c r="W243" s="136">
        <v>798</v>
      </c>
      <c r="X243" s="136">
        <v>3718383</v>
      </c>
      <c r="Y243" s="136">
        <v>644</v>
      </c>
      <c r="Z243" s="136">
        <v>1105</v>
      </c>
      <c r="AA243" s="136">
        <v>64748981</v>
      </c>
      <c r="AB243" s="136">
        <v>1366</v>
      </c>
      <c r="AC243" s="136">
        <v>2913</v>
      </c>
      <c r="AD243" s="136">
        <v>88544664</v>
      </c>
      <c r="AE243" s="136">
        <v>4100</v>
      </c>
      <c r="AF243" s="136">
        <v>9622</v>
      </c>
      <c r="AG243" s="136">
        <v>18603131</v>
      </c>
      <c r="AH243" s="136">
        <v>5561</v>
      </c>
      <c r="AI243" s="136">
        <v>11580</v>
      </c>
      <c r="AJ243" s="136">
        <v>5056</v>
      </c>
      <c r="AK243" s="136">
        <v>410</v>
      </c>
      <c r="AL243" s="136">
        <v>2648</v>
      </c>
      <c r="AM243" s="136">
        <v>5571</v>
      </c>
      <c r="AN243" s="136">
        <v>313</v>
      </c>
      <c r="AO243" s="136">
        <v>1685</v>
      </c>
      <c r="AP243" s="136">
        <v>0</v>
      </c>
      <c r="AQ243" s="136">
        <v>56616</v>
      </c>
      <c r="AR243" s="136">
        <v>5782</v>
      </c>
      <c r="AS243" s="136">
        <v>22108</v>
      </c>
      <c r="AT243" s="136">
        <v>84506</v>
      </c>
      <c r="AU243" s="136">
        <v>15917</v>
      </c>
      <c r="AV243" s="136">
        <v>12828</v>
      </c>
      <c r="AW243" s="136">
        <v>11379</v>
      </c>
      <c r="AX243" s="136">
        <v>9309</v>
      </c>
      <c r="AY243" s="136">
        <v>59963</v>
      </c>
      <c r="AZ243" s="136">
        <v>50603</v>
      </c>
      <c r="BA243" s="136">
        <v>29629</v>
      </c>
      <c r="BB243" s="136">
        <v>22929</v>
      </c>
      <c r="BC243" s="136">
        <v>4343</v>
      </c>
      <c r="BD243" s="136">
        <v>3584</v>
      </c>
      <c r="BE243" s="136">
        <v>0</v>
      </c>
      <c r="BF243" s="136">
        <v>0</v>
      </c>
      <c r="BG243" s="136">
        <v>0</v>
      </c>
      <c r="BH243" s="136">
        <v>0</v>
      </c>
      <c r="BI243" s="136">
        <v>4640</v>
      </c>
      <c r="BJ243" s="136">
        <v>200971</v>
      </c>
      <c r="BK243" s="136">
        <v>43</v>
      </c>
      <c r="BL243" s="136">
        <v>94</v>
      </c>
      <c r="BM243" s="136">
        <v>227</v>
      </c>
      <c r="BN243" s="136">
        <v>1460</v>
      </c>
      <c r="BO243" s="136">
        <v>926</v>
      </c>
      <c r="BP243" s="136">
        <v>65</v>
      </c>
      <c r="BQ243" s="136">
        <v>750</v>
      </c>
      <c r="BR243" s="136">
        <v>8031491</v>
      </c>
      <c r="BS243" s="136">
        <v>5501</v>
      </c>
      <c r="BT243" s="136">
        <v>11014</v>
      </c>
      <c r="BU243" s="136">
        <v>5914470</v>
      </c>
      <c r="BV243" s="136">
        <v>6387</v>
      </c>
      <c r="BW243" s="136">
        <v>12648</v>
      </c>
      <c r="BX243" s="136">
        <v>496757</v>
      </c>
      <c r="BY243" s="136">
        <v>7642</v>
      </c>
      <c r="BZ243" s="136">
        <v>14809</v>
      </c>
      <c r="CA243" s="136">
        <v>6854440</v>
      </c>
      <c r="CB243" s="136">
        <v>9139</v>
      </c>
      <c r="CC243" s="239">
        <v>19860</v>
      </c>
      <c r="CD243" s="155">
        <f t="shared" si="1045"/>
        <v>9</v>
      </c>
      <c r="CE243" s="227">
        <f t="shared" si="1046"/>
        <v>2018</v>
      </c>
      <c r="CF243" s="228">
        <f t="shared" si="1027"/>
        <v>43344</v>
      </c>
      <c r="CG243" s="229">
        <f t="shared" si="1028"/>
        <v>30</v>
      </c>
      <c r="CH243" s="155">
        <f t="shared" si="1047"/>
        <v>100544</v>
      </c>
      <c r="CI243" s="155">
        <f t="shared" si="1048"/>
        <v>9149504</v>
      </c>
      <c r="CJ243" s="155">
        <f t="shared" si="1049"/>
        <v>14779968</v>
      </c>
      <c r="CK243" s="155">
        <f t="shared" si="1050"/>
        <v>6393576</v>
      </c>
      <c r="CL243" s="155">
        <f t="shared" si="1051"/>
        <v>6384690</v>
      </c>
      <c r="CM243" s="155">
        <f t="shared" si="1052"/>
        <v>138087852</v>
      </c>
      <c r="CN243" s="155">
        <f t="shared" si="1053"/>
        <v>207796712</v>
      </c>
      <c r="CO243" s="155">
        <f t="shared" si="1054"/>
        <v>38735100</v>
      </c>
      <c r="CP243" s="155">
        <f t="shared" si="1055"/>
        <v>0</v>
      </c>
      <c r="CQ243" s="155">
        <f t="shared" si="1056"/>
        <v>436160</v>
      </c>
      <c r="CR243" s="155">
        <f t="shared" si="1057"/>
        <v>16080440</v>
      </c>
      <c r="CS243" s="155">
        <f t="shared" si="1058"/>
        <v>11712048</v>
      </c>
      <c r="CT243" s="155">
        <f t="shared" si="1059"/>
        <v>962585</v>
      </c>
      <c r="CU243" s="155">
        <f t="shared" si="1060"/>
        <v>14895000</v>
      </c>
    </row>
    <row r="244" spans="1:99" x14ac:dyDescent="0.2">
      <c r="A244" s="152" t="str">
        <f t="shared" si="1044"/>
        <v>2018-19SEPTEMBERRX8</v>
      </c>
      <c r="B244" s="114" t="s">
        <v>831</v>
      </c>
      <c r="C244" s="35" t="s">
        <v>708</v>
      </c>
      <c r="D244" s="153" t="str">
        <f>INDEX($CZ$106:$DA$116,MATCH($F244,Area_Code,0),2)</f>
        <v>Y54</v>
      </c>
      <c r="E244" s="153" t="str">
        <f>INDEX($CZ$100:$DB$104,MATCH($D244,Reg_Code,0),3)</f>
        <v>North</v>
      </c>
      <c r="F244" s="134" t="s">
        <v>693</v>
      </c>
      <c r="G244" s="134" t="s">
        <v>694</v>
      </c>
      <c r="H244" s="136">
        <v>80231</v>
      </c>
      <c r="I244" s="136">
        <v>59172</v>
      </c>
      <c r="J244" s="136">
        <v>98095</v>
      </c>
      <c r="K244" s="136">
        <v>2</v>
      </c>
      <c r="L244" s="136">
        <v>1</v>
      </c>
      <c r="M244" s="136">
        <v>1</v>
      </c>
      <c r="N244" s="136">
        <v>31</v>
      </c>
      <c r="O244" s="136">
        <v>63371</v>
      </c>
      <c r="P244" s="136">
        <v>5068</v>
      </c>
      <c r="Q244" s="136">
        <v>3558</v>
      </c>
      <c r="R244" s="136">
        <v>36186</v>
      </c>
      <c r="S244" s="136">
        <v>11441</v>
      </c>
      <c r="T244" s="136">
        <v>1111</v>
      </c>
      <c r="U244" s="136">
        <v>2220494</v>
      </c>
      <c r="V244" s="136">
        <v>438</v>
      </c>
      <c r="W244" s="136">
        <v>748</v>
      </c>
      <c r="X244" s="136">
        <v>2292796</v>
      </c>
      <c r="Y244" s="136">
        <v>644</v>
      </c>
      <c r="Z244" s="136">
        <v>1160</v>
      </c>
      <c r="AA244" s="136">
        <v>44115456</v>
      </c>
      <c r="AB244" s="136">
        <v>1219</v>
      </c>
      <c r="AC244" s="136">
        <v>2531</v>
      </c>
      <c r="AD244" s="136">
        <v>33810464</v>
      </c>
      <c r="AE244" s="136">
        <v>2955</v>
      </c>
      <c r="AF244" s="136">
        <v>7045</v>
      </c>
      <c r="AG244" s="136">
        <v>3462488</v>
      </c>
      <c r="AH244" s="136">
        <v>3117</v>
      </c>
      <c r="AI244" s="136">
        <v>13913</v>
      </c>
      <c r="AJ244" s="136">
        <v>4007</v>
      </c>
      <c r="AK244" s="136">
        <v>405</v>
      </c>
      <c r="AL244" s="136">
        <v>792</v>
      </c>
      <c r="AM244" s="136">
        <v>3132</v>
      </c>
      <c r="AN244" s="136">
        <v>405</v>
      </c>
      <c r="AO244" s="136">
        <v>2405</v>
      </c>
      <c r="AP244" s="136">
        <v>2308</v>
      </c>
      <c r="AQ244" s="136">
        <v>38482</v>
      </c>
      <c r="AR244" s="136">
        <v>6066</v>
      </c>
      <c r="AS244" s="136">
        <v>14816</v>
      </c>
      <c r="AT244" s="136">
        <v>59364</v>
      </c>
      <c r="AU244" s="136">
        <v>11644</v>
      </c>
      <c r="AV244" s="136">
        <v>8733</v>
      </c>
      <c r="AW244" s="136">
        <v>8149</v>
      </c>
      <c r="AX244" s="136">
        <v>6206</v>
      </c>
      <c r="AY244" s="136">
        <v>54773</v>
      </c>
      <c r="AZ244" s="136">
        <v>42847</v>
      </c>
      <c r="BA244" s="136">
        <v>24468</v>
      </c>
      <c r="BB244" s="136">
        <v>15671</v>
      </c>
      <c r="BC244" s="136">
        <v>2271</v>
      </c>
      <c r="BD244" s="136">
        <v>1424</v>
      </c>
      <c r="BE244" s="136">
        <v>0</v>
      </c>
      <c r="BF244" s="136">
        <v>0</v>
      </c>
      <c r="BG244" s="136">
        <v>0</v>
      </c>
      <c r="BH244" s="136">
        <v>0</v>
      </c>
      <c r="BI244" s="136">
        <v>3116</v>
      </c>
      <c r="BJ244" s="136">
        <v>105886</v>
      </c>
      <c r="BK244" s="136">
        <v>34</v>
      </c>
      <c r="BL244" s="136">
        <v>56</v>
      </c>
      <c r="BM244" s="136">
        <v>115</v>
      </c>
      <c r="BN244" s="136">
        <v>2481</v>
      </c>
      <c r="BO244" s="136">
        <v>191</v>
      </c>
      <c r="BP244" s="136">
        <v>49</v>
      </c>
      <c r="BQ244" s="136">
        <v>2722</v>
      </c>
      <c r="BR244" s="136">
        <v>11391899</v>
      </c>
      <c r="BS244" s="136">
        <v>4592</v>
      </c>
      <c r="BT244" s="136">
        <v>10037</v>
      </c>
      <c r="BU244" s="136">
        <v>834339</v>
      </c>
      <c r="BV244" s="136">
        <v>4368</v>
      </c>
      <c r="BW244" s="136">
        <v>9196</v>
      </c>
      <c r="BX244" s="136">
        <v>263753</v>
      </c>
      <c r="BY244" s="136">
        <v>5383</v>
      </c>
      <c r="BZ244" s="136">
        <v>12115</v>
      </c>
      <c r="CA244" s="136">
        <v>24559701</v>
      </c>
      <c r="CB244" s="136">
        <v>9023</v>
      </c>
      <c r="CC244" s="239">
        <v>20699</v>
      </c>
      <c r="CD244" s="155">
        <f t="shared" si="1045"/>
        <v>9</v>
      </c>
      <c r="CE244" s="227">
        <f t="shared" si="1046"/>
        <v>2018</v>
      </c>
      <c r="CF244" s="228">
        <f t="shared" si="1027"/>
        <v>43344</v>
      </c>
      <c r="CG244" s="229">
        <f t="shared" si="1028"/>
        <v>30</v>
      </c>
      <c r="CH244" s="155">
        <f t="shared" si="1047"/>
        <v>59172</v>
      </c>
      <c r="CI244" s="155">
        <f t="shared" si="1048"/>
        <v>59172</v>
      </c>
      <c r="CJ244" s="155">
        <f t="shared" si="1049"/>
        <v>1834332</v>
      </c>
      <c r="CK244" s="155">
        <f t="shared" si="1050"/>
        <v>3790864</v>
      </c>
      <c r="CL244" s="155">
        <f t="shared" si="1051"/>
        <v>4127280</v>
      </c>
      <c r="CM244" s="155">
        <f t="shared" si="1052"/>
        <v>91586766</v>
      </c>
      <c r="CN244" s="155">
        <f t="shared" si="1053"/>
        <v>80601845</v>
      </c>
      <c r="CO244" s="155">
        <f t="shared" si="1054"/>
        <v>15457343</v>
      </c>
      <c r="CP244" s="155">
        <f t="shared" si="1055"/>
        <v>0</v>
      </c>
      <c r="CQ244" s="155">
        <f t="shared" si="1056"/>
        <v>174496</v>
      </c>
      <c r="CR244" s="155">
        <f t="shared" si="1057"/>
        <v>24901797</v>
      </c>
      <c r="CS244" s="155">
        <f t="shared" si="1058"/>
        <v>1756436</v>
      </c>
      <c r="CT244" s="155">
        <f t="shared" si="1059"/>
        <v>593635</v>
      </c>
      <c r="CU244" s="155">
        <f t="shared" si="1060"/>
        <v>56342678</v>
      </c>
    </row>
    <row r="245" spans="1:99" x14ac:dyDescent="0.2">
      <c r="A245" s="152" t="str">
        <f t="shared" si="1044"/>
        <v>2018-19SEPTEMBERRX9</v>
      </c>
      <c r="B245" s="114" t="s">
        <v>831</v>
      </c>
      <c r="C245" s="35" t="s">
        <v>708</v>
      </c>
      <c r="D245" s="153" t="str">
        <f>INDEX($CZ$106:$DA$116,MATCH($F245,Area_Code,0),2)</f>
        <v>Y55</v>
      </c>
      <c r="E245" s="153" t="str">
        <f>INDEX($CZ$100:$DB$104,MATCH($D245,Reg_Code,0),3)</f>
        <v>Midlands and East</v>
      </c>
      <c r="F245" s="134" t="s">
        <v>696</v>
      </c>
      <c r="G245" s="134" t="s">
        <v>697</v>
      </c>
      <c r="H245" s="136">
        <v>83922</v>
      </c>
      <c r="I245" s="136">
        <v>68553</v>
      </c>
      <c r="J245" s="136">
        <v>296429</v>
      </c>
      <c r="K245" s="136">
        <v>4</v>
      </c>
      <c r="L245" s="136">
        <v>2</v>
      </c>
      <c r="M245" s="136">
        <v>18</v>
      </c>
      <c r="N245" s="136">
        <v>62</v>
      </c>
      <c r="O245" s="136">
        <v>57669</v>
      </c>
      <c r="P245" s="136">
        <v>5834</v>
      </c>
      <c r="Q245" s="136">
        <v>3768</v>
      </c>
      <c r="R245" s="136">
        <v>33670</v>
      </c>
      <c r="S245" s="136">
        <v>11550</v>
      </c>
      <c r="T245" s="136">
        <v>175</v>
      </c>
      <c r="U245" s="136">
        <v>2602558</v>
      </c>
      <c r="V245" s="136">
        <v>446</v>
      </c>
      <c r="W245" s="136">
        <v>800</v>
      </c>
      <c r="X245" s="136">
        <v>3989218</v>
      </c>
      <c r="Y245" s="136">
        <v>1059</v>
      </c>
      <c r="Z245" s="136">
        <v>2548</v>
      </c>
      <c r="AA245" s="136">
        <v>66093905</v>
      </c>
      <c r="AB245" s="136">
        <v>1963</v>
      </c>
      <c r="AC245" s="136">
        <v>4128</v>
      </c>
      <c r="AD245" s="136">
        <v>54611409</v>
      </c>
      <c r="AE245" s="136">
        <v>4728</v>
      </c>
      <c r="AF245" s="136">
        <v>11505</v>
      </c>
      <c r="AG245" s="136">
        <v>568366</v>
      </c>
      <c r="AH245" s="136">
        <v>3248</v>
      </c>
      <c r="AI245" s="136">
        <v>8870</v>
      </c>
      <c r="AJ245" s="136">
        <v>3913</v>
      </c>
      <c r="AK245" s="136">
        <v>1587</v>
      </c>
      <c r="AL245" s="136">
        <v>774</v>
      </c>
      <c r="AM245" s="136">
        <v>6</v>
      </c>
      <c r="AN245" s="136">
        <v>815</v>
      </c>
      <c r="AO245" s="136">
        <v>737</v>
      </c>
      <c r="AP245" s="136">
        <v>3</v>
      </c>
      <c r="AQ245" s="136">
        <v>35251</v>
      </c>
      <c r="AR245" s="136">
        <v>2517</v>
      </c>
      <c r="AS245" s="136">
        <v>15988</v>
      </c>
      <c r="AT245" s="136">
        <v>53756</v>
      </c>
      <c r="AU245" s="136">
        <v>11076</v>
      </c>
      <c r="AV245" s="136">
        <v>8567</v>
      </c>
      <c r="AW245" s="136">
        <v>7485</v>
      </c>
      <c r="AX245" s="136">
        <v>5851</v>
      </c>
      <c r="AY245" s="136">
        <v>43543</v>
      </c>
      <c r="AZ245" s="136">
        <v>36287</v>
      </c>
      <c r="BA245" s="136">
        <v>15126</v>
      </c>
      <c r="BB245" s="136">
        <v>12068</v>
      </c>
      <c r="BC245" s="136">
        <v>215</v>
      </c>
      <c r="BD245" s="136">
        <v>170</v>
      </c>
      <c r="BE245" s="136">
        <v>279</v>
      </c>
      <c r="BF245" s="136">
        <v>74934</v>
      </c>
      <c r="BG245" s="136">
        <v>269</v>
      </c>
      <c r="BH245" s="136">
        <v>484</v>
      </c>
      <c r="BI245" s="136">
        <v>2794</v>
      </c>
      <c r="BJ245" s="136">
        <v>114112</v>
      </c>
      <c r="BK245" s="136">
        <v>41</v>
      </c>
      <c r="BL245" s="136">
        <v>78</v>
      </c>
      <c r="BM245" s="136">
        <v>1719</v>
      </c>
      <c r="BN245" s="136">
        <v>316</v>
      </c>
      <c r="BO245" s="136">
        <v>273</v>
      </c>
      <c r="BP245" s="136">
        <v>4</v>
      </c>
      <c r="BQ245" s="136">
        <v>1934</v>
      </c>
      <c r="BR245" s="136">
        <v>1711986</v>
      </c>
      <c r="BS245" s="136">
        <v>5418</v>
      </c>
      <c r="BT245" s="136">
        <v>11782</v>
      </c>
      <c r="BU245" s="136">
        <v>1531460</v>
      </c>
      <c r="BV245" s="136">
        <v>5610</v>
      </c>
      <c r="BW245" s="136">
        <v>9621</v>
      </c>
      <c r="BX245" s="136">
        <v>22322</v>
      </c>
      <c r="BY245" s="136">
        <v>5581</v>
      </c>
      <c r="BZ245" s="136">
        <v>9782</v>
      </c>
      <c r="CA245" s="136">
        <v>15838395</v>
      </c>
      <c r="CB245" s="136">
        <v>8189</v>
      </c>
      <c r="CC245" s="239">
        <v>18754</v>
      </c>
      <c r="CD245" s="155">
        <f t="shared" si="1045"/>
        <v>9</v>
      </c>
      <c r="CE245" s="227">
        <f t="shared" si="1046"/>
        <v>2018</v>
      </c>
      <c r="CF245" s="228">
        <f t="shared" si="1027"/>
        <v>43344</v>
      </c>
      <c r="CG245" s="229">
        <f t="shared" si="1028"/>
        <v>30</v>
      </c>
      <c r="CH245" s="155">
        <f t="shared" si="1047"/>
        <v>137106</v>
      </c>
      <c r="CI245" s="155">
        <f t="shared" si="1048"/>
        <v>1233954</v>
      </c>
      <c r="CJ245" s="155">
        <f t="shared" si="1049"/>
        <v>4250286</v>
      </c>
      <c r="CK245" s="155">
        <f t="shared" si="1050"/>
        <v>4667200</v>
      </c>
      <c r="CL245" s="155">
        <f t="shared" si="1051"/>
        <v>9600864</v>
      </c>
      <c r="CM245" s="155">
        <f t="shared" si="1052"/>
        <v>138989760</v>
      </c>
      <c r="CN245" s="155">
        <f t="shared" si="1053"/>
        <v>132882750</v>
      </c>
      <c r="CO245" s="155">
        <f t="shared" si="1054"/>
        <v>1552250</v>
      </c>
      <c r="CP245" s="155">
        <f t="shared" si="1055"/>
        <v>135036</v>
      </c>
      <c r="CQ245" s="155">
        <f t="shared" si="1056"/>
        <v>217932</v>
      </c>
      <c r="CR245" s="155">
        <f t="shared" si="1057"/>
        <v>3723112</v>
      </c>
      <c r="CS245" s="155">
        <f t="shared" si="1058"/>
        <v>2626533</v>
      </c>
      <c r="CT245" s="155">
        <f t="shared" si="1059"/>
        <v>39128</v>
      </c>
      <c r="CU245" s="155">
        <f t="shared" si="1060"/>
        <v>36270236</v>
      </c>
    </row>
    <row r="246" spans="1:99" x14ac:dyDescent="0.2">
      <c r="A246" s="152" t="str">
        <f t="shared" si="1044"/>
        <v>2018-19SEPTEMBERRYA</v>
      </c>
      <c r="B246" s="114" t="s">
        <v>831</v>
      </c>
      <c r="C246" s="35" t="s">
        <v>708</v>
      </c>
      <c r="D246" s="153" t="str">
        <f>INDEX($CZ$106:$DA$116,MATCH($F246,Area_Code,0),2)</f>
        <v>Y55</v>
      </c>
      <c r="E246" s="153" t="str">
        <f>INDEX($CZ$100:$DB$104,MATCH($D246,Reg_Code,0),3)</f>
        <v>Midlands and East</v>
      </c>
      <c r="F246" s="134" t="s">
        <v>698</v>
      </c>
      <c r="G246" s="134" t="s">
        <v>699</v>
      </c>
      <c r="H246" s="136">
        <v>106358</v>
      </c>
      <c r="I246" s="136">
        <v>77589</v>
      </c>
      <c r="J246" s="136">
        <v>298957</v>
      </c>
      <c r="K246" s="136">
        <v>4</v>
      </c>
      <c r="L246" s="136">
        <v>1</v>
      </c>
      <c r="M246" s="136">
        <v>21</v>
      </c>
      <c r="N246" s="136">
        <v>44</v>
      </c>
      <c r="O246" s="136">
        <v>84746</v>
      </c>
      <c r="P246" s="136">
        <v>5361</v>
      </c>
      <c r="Q246" s="136">
        <v>3380</v>
      </c>
      <c r="R246" s="136">
        <v>41147</v>
      </c>
      <c r="S246" s="136">
        <v>30590</v>
      </c>
      <c r="T246" s="136">
        <v>1500</v>
      </c>
      <c r="U246" s="136">
        <v>2178318</v>
      </c>
      <c r="V246" s="136">
        <v>406</v>
      </c>
      <c r="W246" s="136">
        <v>701</v>
      </c>
      <c r="X246" s="136">
        <v>1583262</v>
      </c>
      <c r="Y246" s="136">
        <v>468</v>
      </c>
      <c r="Z246" s="136">
        <v>845</v>
      </c>
      <c r="AA246" s="136">
        <v>29551939</v>
      </c>
      <c r="AB246" s="136">
        <v>718</v>
      </c>
      <c r="AC246" s="136">
        <v>1309</v>
      </c>
      <c r="AD246" s="136">
        <v>60355391</v>
      </c>
      <c r="AE246" s="136">
        <v>1973</v>
      </c>
      <c r="AF246" s="136">
        <v>4360</v>
      </c>
      <c r="AG246" s="136">
        <v>4499632</v>
      </c>
      <c r="AH246" s="136">
        <v>3000</v>
      </c>
      <c r="AI246" s="136">
        <v>7538</v>
      </c>
      <c r="AJ246" s="136">
        <v>2504</v>
      </c>
      <c r="AK246" s="136">
        <v>5</v>
      </c>
      <c r="AL246" s="136">
        <v>15</v>
      </c>
      <c r="AM246" s="136">
        <v>0</v>
      </c>
      <c r="AN246" s="136">
        <v>130</v>
      </c>
      <c r="AO246" s="136">
        <v>2354</v>
      </c>
      <c r="AP246" s="136">
        <v>1770</v>
      </c>
      <c r="AQ246" s="136">
        <v>48369</v>
      </c>
      <c r="AR246" s="136">
        <v>3122</v>
      </c>
      <c r="AS246" s="136">
        <v>30751</v>
      </c>
      <c r="AT246" s="136">
        <v>82242</v>
      </c>
      <c r="AU246" s="136">
        <v>10155</v>
      </c>
      <c r="AV246" s="136">
        <v>7477</v>
      </c>
      <c r="AW246" s="136">
        <v>6328</v>
      </c>
      <c r="AX246" s="136">
        <v>4733</v>
      </c>
      <c r="AY246" s="136">
        <v>52214</v>
      </c>
      <c r="AZ246" s="136">
        <v>43357</v>
      </c>
      <c r="BA246" s="136">
        <v>54295</v>
      </c>
      <c r="BB246" s="136">
        <v>31961</v>
      </c>
      <c r="BC246" s="136">
        <v>3836</v>
      </c>
      <c r="BD246" s="136">
        <v>1574</v>
      </c>
      <c r="BE246" s="136">
        <v>191</v>
      </c>
      <c r="BF246" s="136">
        <v>49528</v>
      </c>
      <c r="BG246" s="136">
        <v>259</v>
      </c>
      <c r="BH246" s="136">
        <v>470</v>
      </c>
      <c r="BI246" s="136">
        <v>3456</v>
      </c>
      <c r="BJ246" s="136">
        <v>96722</v>
      </c>
      <c r="BK246" s="136">
        <v>28</v>
      </c>
      <c r="BL246" s="136">
        <v>54</v>
      </c>
      <c r="BM246" s="136">
        <v>190</v>
      </c>
      <c r="BN246" s="136">
        <v>0</v>
      </c>
      <c r="BO246" s="136">
        <v>2173</v>
      </c>
      <c r="BP246" s="136">
        <v>0</v>
      </c>
      <c r="BQ246" s="136">
        <v>1281</v>
      </c>
      <c r="BR246" s="136">
        <v>0</v>
      </c>
      <c r="BS246" s="136">
        <v>0</v>
      </c>
      <c r="BT246" s="136">
        <v>0</v>
      </c>
      <c r="BU246" s="136">
        <v>12789997</v>
      </c>
      <c r="BV246" s="136">
        <v>5886</v>
      </c>
      <c r="BW246" s="136">
        <v>13856</v>
      </c>
      <c r="BX246" s="136">
        <v>0</v>
      </c>
      <c r="BY246" s="136">
        <v>0</v>
      </c>
      <c r="BZ246" s="136">
        <v>0</v>
      </c>
      <c r="CA246" s="136">
        <v>9517169</v>
      </c>
      <c r="CB246" s="136">
        <v>7429</v>
      </c>
      <c r="CC246" s="239">
        <v>17372</v>
      </c>
      <c r="CD246" s="155">
        <f t="shared" si="1045"/>
        <v>9</v>
      </c>
      <c r="CE246" s="227">
        <f t="shared" si="1046"/>
        <v>2018</v>
      </c>
      <c r="CF246" s="228">
        <f t="shared" si="1027"/>
        <v>43344</v>
      </c>
      <c r="CG246" s="229">
        <f t="shared" si="1028"/>
        <v>30</v>
      </c>
      <c r="CH246" s="155">
        <f t="shared" si="1047"/>
        <v>77589</v>
      </c>
      <c r="CI246" s="155">
        <f t="shared" si="1048"/>
        <v>1629369</v>
      </c>
      <c r="CJ246" s="155">
        <f t="shared" si="1049"/>
        <v>3413916</v>
      </c>
      <c r="CK246" s="155">
        <f t="shared" si="1050"/>
        <v>3758061</v>
      </c>
      <c r="CL246" s="155">
        <f t="shared" si="1051"/>
        <v>2856100</v>
      </c>
      <c r="CM246" s="155">
        <f t="shared" si="1052"/>
        <v>53861423</v>
      </c>
      <c r="CN246" s="155">
        <f t="shared" si="1053"/>
        <v>133372400</v>
      </c>
      <c r="CO246" s="155">
        <f t="shared" si="1054"/>
        <v>11307000</v>
      </c>
      <c r="CP246" s="155">
        <f t="shared" si="1055"/>
        <v>89770</v>
      </c>
      <c r="CQ246" s="155">
        <f t="shared" si="1056"/>
        <v>186624</v>
      </c>
      <c r="CR246" s="155">
        <f t="shared" si="1057"/>
        <v>0</v>
      </c>
      <c r="CS246" s="155">
        <f t="shared" si="1058"/>
        <v>30109088</v>
      </c>
      <c r="CT246" s="155">
        <f t="shared" si="1059"/>
        <v>0</v>
      </c>
      <c r="CU246" s="155">
        <f t="shared" si="1060"/>
        <v>22253532</v>
      </c>
    </row>
    <row r="247" spans="1:99" x14ac:dyDescent="0.2">
      <c r="A247" s="152" t="str">
        <f t="shared" si="1044"/>
        <v>2018-19SEPTEMBERRYC</v>
      </c>
      <c r="B247" s="114" t="s">
        <v>831</v>
      </c>
      <c r="C247" s="35" t="s">
        <v>708</v>
      </c>
      <c r="D247" s="153" t="str">
        <f>INDEX($CZ$106:$DA$116,MATCH($F247,Area_Code,0),2)</f>
        <v>Y55</v>
      </c>
      <c r="E247" s="153" t="str">
        <f>INDEX($CZ$100:$DB$104,MATCH($D247,Reg_Code,0),3)</f>
        <v>Midlands and East</v>
      </c>
      <c r="F247" s="134" t="s">
        <v>700</v>
      </c>
      <c r="G247" s="134" t="s">
        <v>701</v>
      </c>
      <c r="H247" s="136">
        <v>101337</v>
      </c>
      <c r="I247" s="136">
        <v>65332</v>
      </c>
      <c r="J247" s="136">
        <v>629618</v>
      </c>
      <c r="K247" s="136">
        <v>10</v>
      </c>
      <c r="L247" s="136">
        <v>1</v>
      </c>
      <c r="M247" s="136">
        <v>59</v>
      </c>
      <c r="N247" s="136">
        <v>123</v>
      </c>
      <c r="O247" s="136">
        <v>66822</v>
      </c>
      <c r="P247" s="136">
        <v>6150</v>
      </c>
      <c r="Q247" s="136">
        <v>4179</v>
      </c>
      <c r="R247" s="136">
        <v>37833</v>
      </c>
      <c r="S247" s="136">
        <v>12344</v>
      </c>
      <c r="T247" s="136">
        <v>2240</v>
      </c>
      <c r="U247" s="136">
        <v>2965955</v>
      </c>
      <c r="V247" s="136">
        <v>482</v>
      </c>
      <c r="W247" s="136">
        <v>864</v>
      </c>
      <c r="X247" s="136">
        <v>3212553</v>
      </c>
      <c r="Y247" s="136">
        <v>769</v>
      </c>
      <c r="Z247" s="136">
        <v>1391</v>
      </c>
      <c r="AA247" s="136">
        <v>58232571</v>
      </c>
      <c r="AB247" s="136">
        <v>1539</v>
      </c>
      <c r="AC247" s="136">
        <v>3165</v>
      </c>
      <c r="AD247" s="136">
        <v>63926082</v>
      </c>
      <c r="AE247" s="136">
        <v>5179</v>
      </c>
      <c r="AF247" s="136">
        <v>12633</v>
      </c>
      <c r="AG247" s="136">
        <v>13265105</v>
      </c>
      <c r="AH247" s="136">
        <v>5922</v>
      </c>
      <c r="AI247" s="136">
        <v>14858</v>
      </c>
      <c r="AJ247" s="136">
        <v>4384</v>
      </c>
      <c r="AK247" s="136">
        <v>99</v>
      </c>
      <c r="AL247" s="136">
        <v>2912</v>
      </c>
      <c r="AM247" s="136">
        <v>495</v>
      </c>
      <c r="AN247" s="136">
        <v>47</v>
      </c>
      <c r="AO247" s="136">
        <v>1326</v>
      </c>
      <c r="AP247" s="136">
        <v>2114</v>
      </c>
      <c r="AQ247" s="136">
        <v>39530</v>
      </c>
      <c r="AR247" s="136">
        <v>1988</v>
      </c>
      <c r="AS247" s="136">
        <v>20920</v>
      </c>
      <c r="AT247" s="136">
        <v>62438</v>
      </c>
      <c r="AU247" s="136">
        <v>14366</v>
      </c>
      <c r="AV247" s="136">
        <v>10343</v>
      </c>
      <c r="AW247" s="136">
        <v>9733</v>
      </c>
      <c r="AX247" s="136">
        <v>7179</v>
      </c>
      <c r="AY247" s="136">
        <v>59309</v>
      </c>
      <c r="AZ247" s="136">
        <v>43555</v>
      </c>
      <c r="BA247" s="136">
        <v>23665</v>
      </c>
      <c r="BB247" s="136">
        <v>13440</v>
      </c>
      <c r="BC247" s="136">
        <v>3978</v>
      </c>
      <c r="BD247" s="136">
        <v>2418</v>
      </c>
      <c r="BE247" s="136">
        <v>445</v>
      </c>
      <c r="BF247" s="136">
        <v>123963</v>
      </c>
      <c r="BG247" s="136">
        <v>279</v>
      </c>
      <c r="BH247" s="136">
        <v>465</v>
      </c>
      <c r="BI247" s="136">
        <v>5850</v>
      </c>
      <c r="BJ247" s="136">
        <v>236610</v>
      </c>
      <c r="BK247" s="136">
        <v>40</v>
      </c>
      <c r="BL247" s="136">
        <v>75</v>
      </c>
      <c r="BM247" s="136">
        <v>37</v>
      </c>
      <c r="BN247" s="136">
        <v>812</v>
      </c>
      <c r="BO247" s="136">
        <v>611</v>
      </c>
      <c r="BP247" s="136">
        <v>52</v>
      </c>
      <c r="BQ247" s="136">
        <v>985</v>
      </c>
      <c r="BR247" s="136">
        <v>7808351</v>
      </c>
      <c r="BS247" s="136">
        <v>9616</v>
      </c>
      <c r="BT247" s="136">
        <v>20987</v>
      </c>
      <c r="BU247" s="136">
        <v>6485216</v>
      </c>
      <c r="BV247" s="136">
        <v>10614</v>
      </c>
      <c r="BW247" s="136">
        <v>24069</v>
      </c>
      <c r="BX247" s="136">
        <v>753029</v>
      </c>
      <c r="BY247" s="136">
        <v>14481</v>
      </c>
      <c r="BZ247" s="136">
        <v>31323</v>
      </c>
      <c r="CA247" s="136">
        <v>13432721</v>
      </c>
      <c r="CB247" s="136">
        <v>13637</v>
      </c>
      <c r="CC247" s="239">
        <v>30272</v>
      </c>
      <c r="CD247" s="155">
        <f t="shared" si="1045"/>
        <v>9</v>
      </c>
      <c r="CE247" s="227">
        <f t="shared" si="1046"/>
        <v>2018</v>
      </c>
      <c r="CF247" s="228">
        <f t="shared" si="1027"/>
        <v>43344</v>
      </c>
      <c r="CG247" s="229">
        <f t="shared" si="1028"/>
        <v>30</v>
      </c>
      <c r="CH247" s="155">
        <f t="shared" si="1047"/>
        <v>65332</v>
      </c>
      <c r="CI247" s="155">
        <f t="shared" si="1048"/>
        <v>3854588</v>
      </c>
      <c r="CJ247" s="155">
        <f t="shared" si="1049"/>
        <v>8035836</v>
      </c>
      <c r="CK247" s="155">
        <f t="shared" si="1050"/>
        <v>5313600</v>
      </c>
      <c r="CL247" s="155">
        <f t="shared" si="1051"/>
        <v>5812989</v>
      </c>
      <c r="CM247" s="155">
        <f t="shared" si="1052"/>
        <v>119741445</v>
      </c>
      <c r="CN247" s="155">
        <f t="shared" si="1053"/>
        <v>155941752</v>
      </c>
      <c r="CO247" s="155">
        <f t="shared" si="1054"/>
        <v>33281920</v>
      </c>
      <c r="CP247" s="155">
        <f t="shared" si="1055"/>
        <v>206925</v>
      </c>
      <c r="CQ247" s="155">
        <f t="shared" si="1056"/>
        <v>438750</v>
      </c>
      <c r="CR247" s="155">
        <f t="shared" si="1057"/>
        <v>17041444</v>
      </c>
      <c r="CS247" s="155">
        <f t="shared" si="1058"/>
        <v>14706159</v>
      </c>
      <c r="CT247" s="155">
        <f t="shared" si="1059"/>
        <v>1628796</v>
      </c>
      <c r="CU247" s="155">
        <f t="shared" si="1060"/>
        <v>29817920</v>
      </c>
    </row>
    <row r="248" spans="1:99" x14ac:dyDescent="0.2">
      <c r="A248" s="152" t="str">
        <f t="shared" si="1044"/>
        <v>2018-19SEPTEMBERRYD</v>
      </c>
      <c r="B248" s="114" t="s">
        <v>831</v>
      </c>
      <c r="C248" s="35" t="s">
        <v>708</v>
      </c>
      <c r="D248" s="153" t="str">
        <f>INDEX($CZ$106:$DA$116,MATCH($F248,Area_Code,0),2)</f>
        <v>Y58</v>
      </c>
      <c r="E248" s="153" t="str">
        <f>INDEX($CZ$100:$DB$104,MATCH($D248,Reg_Code,0),3)</f>
        <v>South East</v>
      </c>
      <c r="F248" s="134" t="s">
        <v>702</v>
      </c>
      <c r="G248" s="134" t="s">
        <v>703</v>
      </c>
      <c r="H248" s="136">
        <v>70701</v>
      </c>
      <c r="I248" s="136">
        <v>63247</v>
      </c>
      <c r="J248" s="136">
        <v>952001</v>
      </c>
      <c r="K248" s="136">
        <v>15</v>
      </c>
      <c r="L248" s="136">
        <v>4</v>
      </c>
      <c r="M248" s="136">
        <v>88</v>
      </c>
      <c r="N248" s="136">
        <v>188</v>
      </c>
      <c r="O248" s="136">
        <v>56943</v>
      </c>
      <c r="P248" s="136">
        <v>3369</v>
      </c>
      <c r="Q248" s="136">
        <v>2092</v>
      </c>
      <c r="R248" s="136">
        <v>28205</v>
      </c>
      <c r="S248" s="136">
        <v>19457</v>
      </c>
      <c r="T248" s="136">
        <v>771</v>
      </c>
      <c r="U248" s="136">
        <v>1554330</v>
      </c>
      <c r="V248" s="136">
        <v>461</v>
      </c>
      <c r="W248" s="136">
        <v>852</v>
      </c>
      <c r="X248" s="136">
        <v>1345381</v>
      </c>
      <c r="Y248" s="136">
        <v>643</v>
      </c>
      <c r="Z248" s="136">
        <v>1182</v>
      </c>
      <c r="AA248" s="136">
        <v>32642544</v>
      </c>
      <c r="AB248" s="136">
        <v>1157</v>
      </c>
      <c r="AC248" s="136">
        <v>2171</v>
      </c>
      <c r="AD248" s="136">
        <v>99781069</v>
      </c>
      <c r="AE248" s="136">
        <v>5128</v>
      </c>
      <c r="AF248" s="136">
        <v>11552</v>
      </c>
      <c r="AG248" s="136">
        <v>5124247</v>
      </c>
      <c r="AH248" s="136">
        <v>6646</v>
      </c>
      <c r="AI248" s="136">
        <v>14475</v>
      </c>
      <c r="AJ248" s="136">
        <v>3250</v>
      </c>
      <c r="AK248" s="136">
        <v>87</v>
      </c>
      <c r="AL248" s="136">
        <v>466</v>
      </c>
      <c r="AM248" s="136">
        <v>80</v>
      </c>
      <c r="AN248" s="136">
        <v>287</v>
      </c>
      <c r="AO248" s="136">
        <v>2410</v>
      </c>
      <c r="AP248" s="136">
        <v>597</v>
      </c>
      <c r="AQ248" s="136">
        <v>33067</v>
      </c>
      <c r="AR248" s="136">
        <v>1522</v>
      </c>
      <c r="AS248" s="136">
        <v>19104</v>
      </c>
      <c r="AT248" s="136">
        <v>53693</v>
      </c>
      <c r="AU248" s="136">
        <v>7972</v>
      </c>
      <c r="AV248" s="136">
        <v>5944</v>
      </c>
      <c r="AW248" s="136">
        <v>5011</v>
      </c>
      <c r="AX248" s="136">
        <v>5944</v>
      </c>
      <c r="AY248" s="136">
        <v>40573</v>
      </c>
      <c r="AZ248" s="136">
        <v>31676</v>
      </c>
      <c r="BA248" s="136">
        <v>33573</v>
      </c>
      <c r="BB248" s="136">
        <v>20607</v>
      </c>
      <c r="BC248" s="136">
        <v>1392</v>
      </c>
      <c r="BD248" s="136">
        <v>812</v>
      </c>
      <c r="BE248" s="136">
        <v>238</v>
      </c>
      <c r="BF248" s="136">
        <v>70239</v>
      </c>
      <c r="BG248" s="136">
        <v>295</v>
      </c>
      <c r="BH248" s="136">
        <v>469</v>
      </c>
      <c r="BI248" s="136">
        <v>2574</v>
      </c>
      <c r="BJ248" s="136">
        <v>109980</v>
      </c>
      <c r="BK248" s="136">
        <v>43</v>
      </c>
      <c r="BL248" s="136">
        <v>93</v>
      </c>
      <c r="BM248" s="136">
        <v>1871</v>
      </c>
      <c r="BN248" s="136">
        <v>198</v>
      </c>
      <c r="BO248" s="136">
        <v>1418</v>
      </c>
      <c r="BP248" s="136">
        <v>0</v>
      </c>
      <c r="BQ248" s="136">
        <v>255</v>
      </c>
      <c r="BR248" s="136">
        <v>1143745</v>
      </c>
      <c r="BS248" s="136">
        <v>5776</v>
      </c>
      <c r="BT248" s="136">
        <v>11182</v>
      </c>
      <c r="BU248" s="136">
        <v>11380975</v>
      </c>
      <c r="BV248" s="136">
        <v>8026</v>
      </c>
      <c r="BW248" s="136">
        <v>16771</v>
      </c>
      <c r="BX248" s="136">
        <v>0</v>
      </c>
      <c r="BY248" s="136">
        <v>0</v>
      </c>
      <c r="BZ248" s="136">
        <v>0</v>
      </c>
      <c r="CA248" s="136">
        <v>3105989</v>
      </c>
      <c r="CB248" s="136">
        <v>12180</v>
      </c>
      <c r="CC248" s="239">
        <v>25705</v>
      </c>
      <c r="CD248" s="155">
        <f t="shared" si="1045"/>
        <v>9</v>
      </c>
      <c r="CE248" s="227">
        <f t="shared" si="1046"/>
        <v>2018</v>
      </c>
      <c r="CF248" s="228">
        <f t="shared" si="1027"/>
        <v>43344</v>
      </c>
      <c r="CG248" s="229">
        <f t="shared" si="1028"/>
        <v>30</v>
      </c>
      <c r="CH248" s="155">
        <f t="shared" si="1047"/>
        <v>252988</v>
      </c>
      <c r="CI248" s="155">
        <f t="shared" si="1048"/>
        <v>5565736</v>
      </c>
      <c r="CJ248" s="155">
        <f t="shared" si="1049"/>
        <v>11890436</v>
      </c>
      <c r="CK248" s="155">
        <f t="shared" si="1050"/>
        <v>2870388</v>
      </c>
      <c r="CL248" s="155">
        <f t="shared" si="1051"/>
        <v>2472744</v>
      </c>
      <c r="CM248" s="155">
        <f t="shared" si="1052"/>
        <v>61233055</v>
      </c>
      <c r="CN248" s="155">
        <f t="shared" si="1053"/>
        <v>224767264</v>
      </c>
      <c r="CO248" s="155">
        <f t="shared" si="1054"/>
        <v>11160225</v>
      </c>
      <c r="CP248" s="155">
        <f t="shared" si="1055"/>
        <v>111622</v>
      </c>
      <c r="CQ248" s="155">
        <f t="shared" si="1056"/>
        <v>239382</v>
      </c>
      <c r="CR248" s="155">
        <f t="shared" si="1057"/>
        <v>2214036</v>
      </c>
      <c r="CS248" s="155">
        <f t="shared" si="1058"/>
        <v>23781278</v>
      </c>
      <c r="CT248" s="155">
        <f t="shared" si="1059"/>
        <v>0</v>
      </c>
      <c r="CU248" s="155">
        <f t="shared" si="1060"/>
        <v>6554775</v>
      </c>
    </row>
    <row r="249" spans="1:99" x14ac:dyDescent="0.2">
      <c r="A249" s="152" t="str">
        <f t="shared" si="1044"/>
        <v>2018-19SEPTEMBERRYE</v>
      </c>
      <c r="B249" s="114" t="s">
        <v>831</v>
      </c>
      <c r="C249" s="35" t="s">
        <v>708</v>
      </c>
      <c r="D249" s="153" t="str">
        <f>INDEX($CZ$106:$DA$116,MATCH($F249,Area_Code,0),2)</f>
        <v>Y58</v>
      </c>
      <c r="E249" s="153" t="str">
        <f>INDEX($CZ$100:$DB$104,MATCH($D249,Reg_Code,0),3)</f>
        <v>South East</v>
      </c>
      <c r="F249" s="134" t="s">
        <v>704</v>
      </c>
      <c r="G249" s="134" t="s">
        <v>705</v>
      </c>
      <c r="H249" s="136">
        <v>63463</v>
      </c>
      <c r="I249" s="136">
        <v>39578</v>
      </c>
      <c r="J249" s="136">
        <v>326576</v>
      </c>
      <c r="K249" s="136">
        <v>8</v>
      </c>
      <c r="L249" s="136">
        <v>3</v>
      </c>
      <c r="M249" s="136">
        <v>42</v>
      </c>
      <c r="N249" s="136">
        <v>97</v>
      </c>
      <c r="O249" s="136">
        <v>44679</v>
      </c>
      <c r="P249" s="136">
        <v>2489</v>
      </c>
      <c r="Q249" s="136">
        <v>1537</v>
      </c>
      <c r="R249" s="136">
        <v>20896</v>
      </c>
      <c r="S249" s="136">
        <v>14416</v>
      </c>
      <c r="T249" s="136">
        <v>970</v>
      </c>
      <c r="U249" s="136">
        <v>1081885</v>
      </c>
      <c r="V249" s="136">
        <v>435</v>
      </c>
      <c r="W249" s="136">
        <v>792</v>
      </c>
      <c r="X249" s="136">
        <v>985782</v>
      </c>
      <c r="Y249" s="136">
        <v>641</v>
      </c>
      <c r="Z249" s="136">
        <v>1253</v>
      </c>
      <c r="AA249" s="136">
        <v>20243546</v>
      </c>
      <c r="AB249" s="136">
        <v>969</v>
      </c>
      <c r="AC249" s="136">
        <v>1936</v>
      </c>
      <c r="AD249" s="136">
        <v>43890693</v>
      </c>
      <c r="AE249" s="136">
        <v>3045</v>
      </c>
      <c r="AF249" s="136">
        <v>7107</v>
      </c>
      <c r="AG249" s="136">
        <v>4323239</v>
      </c>
      <c r="AH249" s="136">
        <v>4457</v>
      </c>
      <c r="AI249" s="136">
        <v>10032</v>
      </c>
      <c r="AJ249" s="136">
        <v>2577</v>
      </c>
      <c r="AK249" s="136">
        <v>13</v>
      </c>
      <c r="AL249" s="136">
        <v>110</v>
      </c>
      <c r="AM249" s="136">
        <v>320</v>
      </c>
      <c r="AN249" s="136">
        <v>227</v>
      </c>
      <c r="AO249" s="136">
        <v>2227</v>
      </c>
      <c r="AP249" s="136">
        <v>0</v>
      </c>
      <c r="AQ249" s="136">
        <v>24184</v>
      </c>
      <c r="AR249" s="136">
        <v>2833</v>
      </c>
      <c r="AS249" s="136">
        <v>15085</v>
      </c>
      <c r="AT249" s="136">
        <v>42102</v>
      </c>
      <c r="AU249" s="136">
        <v>4905</v>
      </c>
      <c r="AV249" s="136">
        <v>3828</v>
      </c>
      <c r="AW249" s="136">
        <v>3108</v>
      </c>
      <c r="AX249" s="136">
        <v>2450</v>
      </c>
      <c r="AY249" s="136">
        <v>28528</v>
      </c>
      <c r="AZ249" s="136">
        <v>23769</v>
      </c>
      <c r="BA249" s="136">
        <v>20733</v>
      </c>
      <c r="BB249" s="136">
        <v>16236</v>
      </c>
      <c r="BC249" s="136">
        <v>1423</v>
      </c>
      <c r="BD249" s="136">
        <v>1077</v>
      </c>
      <c r="BE249" s="136">
        <v>171</v>
      </c>
      <c r="BF249" s="136">
        <v>63724</v>
      </c>
      <c r="BG249" s="136">
        <v>373</v>
      </c>
      <c r="BH249" s="136">
        <v>612</v>
      </c>
      <c r="BI249" s="136">
        <v>1975</v>
      </c>
      <c r="BJ249" s="136">
        <v>74946</v>
      </c>
      <c r="BK249" s="136">
        <v>38</v>
      </c>
      <c r="BL249" s="136">
        <v>77</v>
      </c>
      <c r="BM249" s="136">
        <v>1</v>
      </c>
      <c r="BN249" s="136">
        <v>1834</v>
      </c>
      <c r="BO249" s="136">
        <v>1157</v>
      </c>
      <c r="BP249" s="136">
        <v>0</v>
      </c>
      <c r="BQ249" s="136">
        <v>339</v>
      </c>
      <c r="BR249" s="136">
        <v>4911275</v>
      </c>
      <c r="BS249" s="136">
        <v>2678</v>
      </c>
      <c r="BT249" s="136">
        <v>4751</v>
      </c>
      <c r="BU249" s="136">
        <v>6124466</v>
      </c>
      <c r="BV249" s="136">
        <v>5293</v>
      </c>
      <c r="BW249" s="136">
        <v>9504</v>
      </c>
      <c r="BX249" s="136">
        <v>0</v>
      </c>
      <c r="BY249" s="136">
        <v>0</v>
      </c>
      <c r="BZ249" s="136">
        <v>0</v>
      </c>
      <c r="CA249" s="136">
        <v>2688306</v>
      </c>
      <c r="CB249" s="136">
        <v>7930</v>
      </c>
      <c r="CC249" s="239">
        <v>16469</v>
      </c>
      <c r="CD249" s="155">
        <f t="shared" si="1045"/>
        <v>9</v>
      </c>
      <c r="CE249" s="227">
        <f t="shared" si="1046"/>
        <v>2018</v>
      </c>
      <c r="CF249" s="228">
        <f t="shared" si="1027"/>
        <v>43344</v>
      </c>
      <c r="CG249" s="229">
        <f t="shared" si="1028"/>
        <v>30</v>
      </c>
      <c r="CH249" s="155">
        <f t="shared" si="1047"/>
        <v>118734</v>
      </c>
      <c r="CI249" s="155">
        <f t="shared" si="1048"/>
        <v>1662276</v>
      </c>
      <c r="CJ249" s="155">
        <f t="shared" si="1049"/>
        <v>3839066</v>
      </c>
      <c r="CK249" s="155">
        <f t="shared" si="1050"/>
        <v>1971288</v>
      </c>
      <c r="CL249" s="155">
        <f t="shared" si="1051"/>
        <v>1925861</v>
      </c>
      <c r="CM249" s="155">
        <f t="shared" si="1052"/>
        <v>40454656</v>
      </c>
      <c r="CN249" s="155">
        <f t="shared" si="1053"/>
        <v>102454512</v>
      </c>
      <c r="CO249" s="155">
        <f t="shared" si="1054"/>
        <v>9731040</v>
      </c>
      <c r="CP249" s="155">
        <f t="shared" si="1055"/>
        <v>104652</v>
      </c>
      <c r="CQ249" s="155">
        <f t="shared" si="1056"/>
        <v>152075</v>
      </c>
      <c r="CR249" s="155">
        <f t="shared" si="1057"/>
        <v>8713334</v>
      </c>
      <c r="CS249" s="155">
        <f t="shared" si="1058"/>
        <v>10996128</v>
      </c>
      <c r="CT249" s="155">
        <f t="shared" si="1059"/>
        <v>0</v>
      </c>
      <c r="CU249" s="155">
        <f t="shared" si="1060"/>
        <v>5582991</v>
      </c>
    </row>
    <row r="250" spans="1:99" x14ac:dyDescent="0.2">
      <c r="A250" s="152" t="str">
        <f t="shared" si="1044"/>
        <v>2018-19SEPTEMBERRYF</v>
      </c>
      <c r="B250" s="114" t="s">
        <v>831</v>
      </c>
      <c r="C250" s="35" t="s">
        <v>708</v>
      </c>
      <c r="D250" s="153" t="str">
        <f>INDEX($CZ$106:$DA$116,MATCH($F250,Area_Code,0),2)</f>
        <v>Y59</v>
      </c>
      <c r="E250" s="153" t="str">
        <f>INDEX($CZ$100:$DB$104,MATCH($D250,Reg_Code,0),3)</f>
        <v>South West</v>
      </c>
      <c r="F250" s="134" t="s">
        <v>706</v>
      </c>
      <c r="G250" s="134" t="s">
        <v>707</v>
      </c>
      <c r="H250" s="136">
        <v>103044</v>
      </c>
      <c r="I250" s="136">
        <v>77491</v>
      </c>
      <c r="J250" s="136">
        <v>312519</v>
      </c>
      <c r="K250" s="136">
        <v>4</v>
      </c>
      <c r="L250" s="136">
        <v>2</v>
      </c>
      <c r="M250" s="136">
        <v>12</v>
      </c>
      <c r="N250" s="136">
        <v>46</v>
      </c>
      <c r="O250" s="136">
        <v>69459</v>
      </c>
      <c r="P250" s="136">
        <v>4353</v>
      </c>
      <c r="Q250" s="136">
        <v>2686</v>
      </c>
      <c r="R250" s="136">
        <v>37725</v>
      </c>
      <c r="S250" s="136">
        <v>17462</v>
      </c>
      <c r="T250" s="136">
        <v>638</v>
      </c>
      <c r="U250" s="136">
        <v>1786298</v>
      </c>
      <c r="V250" s="136">
        <v>410</v>
      </c>
      <c r="W250" s="136">
        <v>761</v>
      </c>
      <c r="X250" s="136">
        <v>1726833</v>
      </c>
      <c r="Y250" s="136">
        <v>643</v>
      </c>
      <c r="Z250" s="136">
        <v>1185</v>
      </c>
      <c r="AA250" s="136">
        <v>61110198</v>
      </c>
      <c r="AB250" s="136">
        <v>1620</v>
      </c>
      <c r="AC250" s="136">
        <v>3416</v>
      </c>
      <c r="AD250" s="136">
        <v>75668080</v>
      </c>
      <c r="AE250" s="136">
        <v>4333</v>
      </c>
      <c r="AF250" s="136">
        <v>9910</v>
      </c>
      <c r="AG250" s="136">
        <v>5829039</v>
      </c>
      <c r="AH250" s="136">
        <v>9136</v>
      </c>
      <c r="AI250" s="136">
        <v>20979</v>
      </c>
      <c r="AJ250" s="136">
        <v>3803</v>
      </c>
      <c r="AK250" s="136">
        <v>356</v>
      </c>
      <c r="AL250" s="136">
        <v>1297</v>
      </c>
      <c r="AM250" s="136">
        <v>4539</v>
      </c>
      <c r="AN250" s="136">
        <v>484</v>
      </c>
      <c r="AO250" s="136">
        <v>1666</v>
      </c>
      <c r="AP250" s="136">
        <v>22</v>
      </c>
      <c r="AQ250" s="136">
        <v>37564</v>
      </c>
      <c r="AR250" s="136">
        <v>3244</v>
      </c>
      <c r="AS250" s="136">
        <v>24848</v>
      </c>
      <c r="AT250" s="136">
        <v>65656</v>
      </c>
      <c r="AU250" s="136">
        <v>9771</v>
      </c>
      <c r="AV250" s="136">
        <v>7671</v>
      </c>
      <c r="AW250" s="136">
        <v>6098</v>
      </c>
      <c r="AX250" s="136">
        <v>4835</v>
      </c>
      <c r="AY250" s="136">
        <v>51736</v>
      </c>
      <c r="AZ250" s="136">
        <v>43814</v>
      </c>
      <c r="BA250" s="136">
        <v>24980</v>
      </c>
      <c r="BB250" s="136">
        <v>18772</v>
      </c>
      <c r="BC250" s="136">
        <v>908</v>
      </c>
      <c r="BD250" s="136">
        <v>672</v>
      </c>
      <c r="BE250" s="136">
        <v>377</v>
      </c>
      <c r="BF250" s="136">
        <v>135714</v>
      </c>
      <c r="BG250" s="136">
        <v>360</v>
      </c>
      <c r="BH250" s="136">
        <v>606</v>
      </c>
      <c r="BI250" s="136">
        <v>2614</v>
      </c>
      <c r="BJ250" s="136">
        <v>121767</v>
      </c>
      <c r="BK250" s="136">
        <v>47</v>
      </c>
      <c r="BL250" s="136">
        <v>85</v>
      </c>
      <c r="BM250" s="136">
        <v>137</v>
      </c>
      <c r="BN250" s="136">
        <v>960</v>
      </c>
      <c r="BO250" s="136">
        <v>723</v>
      </c>
      <c r="BP250" s="136">
        <v>12</v>
      </c>
      <c r="BQ250" s="136">
        <v>930</v>
      </c>
      <c r="BR250" s="136">
        <v>6202501</v>
      </c>
      <c r="BS250" s="136">
        <v>6461</v>
      </c>
      <c r="BT250" s="136">
        <v>13831</v>
      </c>
      <c r="BU250" s="136">
        <v>5842555</v>
      </c>
      <c r="BV250" s="136">
        <v>8081</v>
      </c>
      <c r="BW250" s="136">
        <v>17408</v>
      </c>
      <c r="BX250" s="136">
        <v>85715</v>
      </c>
      <c r="BY250" s="136">
        <v>7143</v>
      </c>
      <c r="BZ250" s="136">
        <v>16493</v>
      </c>
      <c r="CA250" s="136">
        <v>8496783</v>
      </c>
      <c r="CB250" s="136">
        <v>9136</v>
      </c>
      <c r="CC250" s="239">
        <v>19594</v>
      </c>
      <c r="CD250" s="155">
        <f t="shared" si="1045"/>
        <v>9</v>
      </c>
      <c r="CE250" s="227">
        <f t="shared" si="1046"/>
        <v>2018</v>
      </c>
      <c r="CF250" s="228">
        <f t="shared" si="1027"/>
        <v>43344</v>
      </c>
      <c r="CG250" s="229">
        <f t="shared" si="1028"/>
        <v>30</v>
      </c>
      <c r="CH250" s="155">
        <f t="shared" si="1047"/>
        <v>154982</v>
      </c>
      <c r="CI250" s="155">
        <f t="shared" si="1048"/>
        <v>929892</v>
      </c>
      <c r="CJ250" s="155">
        <f t="shared" si="1049"/>
        <v>3564586</v>
      </c>
      <c r="CK250" s="155">
        <f t="shared" si="1050"/>
        <v>3312633</v>
      </c>
      <c r="CL250" s="155">
        <f t="shared" si="1051"/>
        <v>3182910</v>
      </c>
      <c r="CM250" s="155">
        <f t="shared" si="1052"/>
        <v>128868600</v>
      </c>
      <c r="CN250" s="155">
        <f t="shared" si="1053"/>
        <v>173048420</v>
      </c>
      <c r="CO250" s="155">
        <f t="shared" si="1054"/>
        <v>13384602</v>
      </c>
      <c r="CP250" s="155">
        <f t="shared" si="1055"/>
        <v>228462</v>
      </c>
      <c r="CQ250" s="155">
        <f t="shared" si="1056"/>
        <v>222190</v>
      </c>
      <c r="CR250" s="155">
        <f t="shared" si="1057"/>
        <v>13277760</v>
      </c>
      <c r="CS250" s="155">
        <f t="shared" si="1058"/>
        <v>12585984</v>
      </c>
      <c r="CT250" s="155">
        <f t="shared" si="1059"/>
        <v>197916</v>
      </c>
      <c r="CU250" s="155">
        <f t="shared" si="1060"/>
        <v>18222420</v>
      </c>
    </row>
  </sheetData>
  <sortState ref="A103:CC113">
    <sortCondition ref="F103:F113"/>
  </sortState>
  <mergeCells count="1">
    <mergeCell ref="CH3:CJ3"/>
  </mergeCells>
  <conditionalFormatting sqref="O97:O239">
    <cfRule type="cellIs" dxfId="9" priority="32" operator="notEqual">
      <formula>$AJ97+$AT97</formula>
    </cfRule>
  </conditionalFormatting>
  <conditionalFormatting sqref="AT97:AT239">
    <cfRule type="cellIs" dxfId="8" priority="54" operator="notEqual">
      <formula>SUM($AQ97:$AS97)</formula>
    </cfRule>
  </conditionalFormatting>
  <conditionalFormatting sqref="AJ97:AJ239">
    <cfRule type="cellIs" dxfId="7" priority="53" operator="notEqual">
      <formula>SUM(AK97,AL97,AN97,AO97)</formula>
    </cfRule>
  </conditionalFormatting>
  <conditionalFormatting sqref="H108:CC239">
    <cfRule type="cellIs" dxfId="6" priority="26" operator="equal">
      <formula>H97</formula>
    </cfRule>
    <cfRule type="cellIs" dxfId="5" priority="27" operator="notBetween">
      <formula>H97/2*3</formula>
      <formula>H97/3*2</formula>
    </cfRule>
  </conditionalFormatting>
  <conditionalFormatting sqref="O240:O250">
    <cfRule type="cellIs" dxfId="4" priority="3" operator="notEqual">
      <formula>$AJ240+$AT240</formula>
    </cfRule>
  </conditionalFormatting>
  <conditionalFormatting sqref="AT240:AT250">
    <cfRule type="cellIs" dxfId="3" priority="5" operator="notEqual">
      <formula>SUM($AQ240:$AS240)</formula>
    </cfRule>
  </conditionalFormatting>
  <conditionalFormatting sqref="AJ240:AJ250">
    <cfRule type="cellIs" dxfId="2" priority="4" operator="notEqual">
      <formula>SUM(AK240,AL240,AN240,AO240)</formula>
    </cfRule>
  </conditionalFormatting>
  <conditionalFormatting sqref="H240:CC250">
    <cfRule type="cellIs" dxfId="1" priority="1" operator="equal">
      <formula>H229</formula>
    </cfRule>
    <cfRule type="cellIs" dxfId="0" priority="2" operator="notBetween">
      <formula>H229/2*3</formula>
      <formula>H229/3*2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Introduction</vt:lpstr>
      <vt:lpstr>Response times</vt:lpstr>
      <vt:lpstr>Incidents</vt:lpstr>
      <vt:lpstr>Calls</vt:lpstr>
      <vt:lpstr>Resources</vt:lpstr>
      <vt:lpstr>NoC, CPR</vt:lpstr>
      <vt:lpstr>HCP response times</vt:lpstr>
      <vt:lpstr>Ambulance CCG lookup</vt:lpstr>
      <vt:lpstr>Raw</vt:lpstr>
      <vt:lpstr>Area_Code</vt:lpstr>
      <vt:lpstr>Dropdown_Geography</vt:lpstr>
      <vt:lpstr>'Ambulance CCG lookup'!Print_Titles</vt:lpstr>
      <vt:lpstr>Reg_Code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Kay</dc:creator>
  <cp:lastModifiedBy>Ashley Thomas</cp:lastModifiedBy>
  <cp:lastPrinted>2018-09-11T20:55:17Z</cp:lastPrinted>
  <dcterms:created xsi:type="dcterms:W3CDTF">2003-08-01T14:12:13Z</dcterms:created>
  <dcterms:modified xsi:type="dcterms:W3CDTF">2018-10-09T15:14:57Z</dcterms:modified>
</cp:coreProperties>
</file>