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8-19 Data\L Apr 11th pub\Web files\"/>
    </mc:Choice>
  </mc:AlternateContent>
  <bookViews>
    <workbookView xWindow="3360" yWindow="600" windowWidth="8715" windowHeight="1170" tabRatio="780"/>
  </bookViews>
  <sheets>
    <sheet name="Introduction" sheetId="28" r:id="rId1"/>
    <sheet name="Response times" sheetId="10" r:id="rId2"/>
    <sheet name="Incidents" sheetId="29" r:id="rId3"/>
    <sheet name="Calls" sheetId="30" r:id="rId4"/>
    <sheet name="Resources" sheetId="31" r:id="rId5"/>
    <sheet name="NoC, CPR" sheetId="32" r:id="rId6"/>
    <sheet name="HCP response times" sheetId="33" r:id="rId7"/>
    <sheet name="Ambulance CCG lookup" sheetId="23" r:id="rId8"/>
    <sheet name="Raw" sheetId="20" state="hidden" r:id="rId9"/>
  </sheets>
  <definedNames>
    <definedName name="_xlnm._FilterDatabase" localSheetId="8" hidden="1">Raw!$A$5:$CC$5</definedName>
    <definedName name="Amb_Svcs">#REF!</definedName>
    <definedName name="Area_Code">Raw!$CY$14:$CY$24</definedName>
    <definedName name="ConeM">OFFSET(#REF!,0,0,COUNTA(#REF!),14)</definedName>
    <definedName name="Dropdown_Geography">Raw!$CX$6:$CX$24</definedName>
    <definedName name="_xlnm.Print_Titles" localSheetId="7">'Ambulance CCG lookup'!$2:$2</definedName>
    <definedName name="Reg_Code">Raw!$CY$8:$CY$12</definedName>
  </definedNames>
  <calcPr calcId="171027"/>
</workbook>
</file>

<file path=xl/calcChain.xml><?xml version="1.0" encoding="utf-8"?>
<calcChain xmlns="http://schemas.openxmlformats.org/spreadsheetml/2006/main">
  <c r="C8" i="33" l="1"/>
  <c r="C7" i="33"/>
  <c r="C8" i="32"/>
  <c r="C7" i="32"/>
  <c r="C8" i="31"/>
  <c r="C7" i="31"/>
  <c r="C7" i="30"/>
  <c r="C8" i="30"/>
  <c r="C8" i="29"/>
  <c r="CD130" i="20" l="1"/>
  <c r="CD109" i="20"/>
  <c r="CD88" i="20"/>
  <c r="CD67" i="20"/>
  <c r="CD46" i="20"/>
  <c r="CD25" i="20"/>
  <c r="CU352" i="20"/>
  <c r="CT352" i="20"/>
  <c r="CS352" i="20"/>
  <c r="CR352" i="20"/>
  <c r="CQ352" i="20"/>
  <c r="CP352" i="20"/>
  <c r="CO352" i="20"/>
  <c r="CN352" i="20"/>
  <c r="CM352" i="20"/>
  <c r="CL352" i="20"/>
  <c r="CK352" i="20"/>
  <c r="CJ352" i="20"/>
  <c r="CI352" i="20"/>
  <c r="CH352" i="20"/>
  <c r="CD352" i="20"/>
  <c r="CE352" i="20" s="1"/>
  <c r="D352" i="20"/>
  <c r="A352" i="20"/>
  <c r="CU351" i="20"/>
  <c r="CT351" i="20"/>
  <c r="CS351" i="20"/>
  <c r="CR351" i="20"/>
  <c r="CQ351" i="20"/>
  <c r="CP351" i="20"/>
  <c r="CO351" i="20"/>
  <c r="CN351" i="20"/>
  <c r="CM351" i="20"/>
  <c r="CL351" i="20"/>
  <c r="CK351" i="20"/>
  <c r="CJ351" i="20"/>
  <c r="CI351" i="20"/>
  <c r="CH351" i="20"/>
  <c r="CD351" i="20"/>
  <c r="CE351" i="20" s="1"/>
  <c r="D351" i="20"/>
  <c r="A351" i="20"/>
  <c r="CU350" i="20"/>
  <c r="CT350" i="20"/>
  <c r="CS350" i="20"/>
  <c r="CR350" i="20"/>
  <c r="CQ350" i="20"/>
  <c r="CP350" i="20"/>
  <c r="CO350" i="20"/>
  <c r="CN350" i="20"/>
  <c r="CM350" i="20"/>
  <c r="CL350" i="20"/>
  <c r="CK350" i="20"/>
  <c r="CJ350" i="20"/>
  <c r="CI350" i="20"/>
  <c r="CH350" i="20"/>
  <c r="CD350" i="20"/>
  <c r="CE350" i="20" s="1"/>
  <c r="D350" i="20"/>
  <c r="A350" i="20"/>
  <c r="CU349" i="20"/>
  <c r="CT349" i="20"/>
  <c r="CS349" i="20"/>
  <c r="CR349" i="20"/>
  <c r="CQ349" i="20"/>
  <c r="CP349" i="20"/>
  <c r="CO349" i="20"/>
  <c r="CN349" i="20"/>
  <c r="CM349" i="20"/>
  <c r="CL349" i="20"/>
  <c r="CK349" i="20"/>
  <c r="CJ349" i="20"/>
  <c r="CI349" i="20"/>
  <c r="CH349" i="20"/>
  <c r="CD349" i="20"/>
  <c r="CE349" i="20" s="1"/>
  <c r="D349" i="20"/>
  <c r="A349" i="20"/>
  <c r="CU348" i="20"/>
  <c r="CT348" i="20"/>
  <c r="CS348" i="20"/>
  <c r="CR348" i="20"/>
  <c r="CQ348" i="20"/>
  <c r="CP348" i="20"/>
  <c r="CO348" i="20"/>
  <c r="CN348" i="20"/>
  <c r="CM348" i="20"/>
  <c r="CL348" i="20"/>
  <c r="CK348" i="20"/>
  <c r="CJ348" i="20"/>
  <c r="CI348" i="20"/>
  <c r="CH348" i="20"/>
  <c r="CD348" i="20"/>
  <c r="CE348" i="20" s="1"/>
  <c r="CG348" i="20" s="1"/>
  <c r="D348" i="20"/>
  <c r="A348" i="20"/>
  <c r="CU347" i="20"/>
  <c r="CT347" i="20"/>
  <c r="CS347" i="20"/>
  <c r="CR347" i="20"/>
  <c r="CQ347" i="20"/>
  <c r="CP347" i="20"/>
  <c r="CO347" i="20"/>
  <c r="CN347" i="20"/>
  <c r="CM347" i="20"/>
  <c r="CL347" i="20"/>
  <c r="CK347" i="20"/>
  <c r="CJ347" i="20"/>
  <c r="CI347" i="20"/>
  <c r="CH347" i="20"/>
  <c r="CD347" i="20"/>
  <c r="CE347" i="20" s="1"/>
  <c r="CG347" i="20" s="1"/>
  <c r="D347" i="20"/>
  <c r="A347" i="20"/>
  <c r="CU346" i="20"/>
  <c r="CT346" i="20"/>
  <c r="CS346" i="20"/>
  <c r="CR346" i="20"/>
  <c r="CQ346" i="20"/>
  <c r="CP346" i="20"/>
  <c r="CO346" i="20"/>
  <c r="CN346" i="20"/>
  <c r="CM346" i="20"/>
  <c r="CL346" i="20"/>
  <c r="CK346" i="20"/>
  <c r="CJ346" i="20"/>
  <c r="CI346" i="20"/>
  <c r="CH346" i="20"/>
  <c r="CD346" i="20"/>
  <c r="CE346" i="20" s="1"/>
  <c r="D346" i="20"/>
  <c r="A346" i="20"/>
  <c r="CU345" i="20"/>
  <c r="CT345" i="20"/>
  <c r="CS345" i="20"/>
  <c r="CR345" i="20"/>
  <c r="CQ345" i="20"/>
  <c r="CP345" i="20"/>
  <c r="CO345" i="20"/>
  <c r="CN345" i="20"/>
  <c r="CM345" i="20"/>
  <c r="CL345" i="20"/>
  <c r="CK345" i="20"/>
  <c r="CJ345" i="20"/>
  <c r="CI345" i="20"/>
  <c r="CH345" i="20"/>
  <c r="CD345" i="20"/>
  <c r="CE345" i="20" s="1"/>
  <c r="D345" i="20"/>
  <c r="A345" i="20"/>
  <c r="CU344" i="20"/>
  <c r="CT344" i="20"/>
  <c r="CS344" i="20"/>
  <c r="CR344" i="20"/>
  <c r="CQ344" i="20"/>
  <c r="CP344" i="20"/>
  <c r="CO344" i="20"/>
  <c r="CN344" i="20"/>
  <c r="CM344" i="20"/>
  <c r="CL344" i="20"/>
  <c r="CK344" i="20"/>
  <c r="CJ344" i="20"/>
  <c r="CI344" i="20"/>
  <c r="CH344" i="20"/>
  <c r="CD344" i="20"/>
  <c r="CE344" i="20" s="1"/>
  <c r="D344" i="20"/>
  <c r="A344" i="20"/>
  <c r="CU343" i="20"/>
  <c r="CT343" i="20"/>
  <c r="CS343" i="20"/>
  <c r="CR343" i="20"/>
  <c r="CQ343" i="20"/>
  <c r="CP343" i="20"/>
  <c r="CO343" i="20"/>
  <c r="CN343" i="20"/>
  <c r="CM343" i="20"/>
  <c r="CL343" i="20"/>
  <c r="CK343" i="20"/>
  <c r="CJ343" i="20"/>
  <c r="CI343" i="20"/>
  <c r="CH343" i="20"/>
  <c r="CD343" i="20"/>
  <c r="CE343" i="20" s="1"/>
  <c r="D343" i="20"/>
  <c r="A343" i="20"/>
  <c r="CU342" i="20"/>
  <c r="CT342" i="20"/>
  <c r="CS342" i="20"/>
  <c r="CR342" i="20"/>
  <c r="CQ342" i="20"/>
  <c r="CP342" i="20"/>
  <c r="CO342" i="20"/>
  <c r="CN342" i="20"/>
  <c r="CM342" i="20"/>
  <c r="CL342" i="20"/>
  <c r="CK342" i="20"/>
  <c r="CJ342" i="20"/>
  <c r="CI342" i="20"/>
  <c r="CH342" i="20"/>
  <c r="CD342" i="20"/>
  <c r="CE342" i="20" s="1"/>
  <c r="D342" i="20"/>
  <c r="A342" i="20"/>
  <c r="CF346" i="20" l="1"/>
  <c r="CG346" i="20"/>
  <c r="CG343" i="20"/>
  <c r="CF343" i="20"/>
  <c r="CG344" i="20"/>
  <c r="CF344" i="20"/>
  <c r="CG352" i="20"/>
  <c r="CF352" i="20"/>
  <c r="CF345" i="20"/>
  <c r="CG345" i="20"/>
  <c r="CF342" i="20"/>
  <c r="CG342" i="20"/>
  <c r="CG350" i="20"/>
  <c r="CF350" i="20"/>
  <c r="CG351" i="20"/>
  <c r="CF351" i="20"/>
  <c r="CG349" i="20"/>
  <c r="CF349" i="20"/>
  <c r="CF347" i="20"/>
  <c r="CF348" i="20"/>
  <c r="CD329" i="20"/>
  <c r="CE329" i="20" s="1"/>
  <c r="CF329" i="20" s="1"/>
  <c r="CD330" i="20"/>
  <c r="CE330" i="20" s="1"/>
  <c r="CF330" i="20" s="1"/>
  <c r="CD331" i="20"/>
  <c r="CE331" i="20" s="1"/>
  <c r="CF331" i="20" s="1"/>
  <c r="CD332" i="20"/>
  <c r="CE332" i="20" s="1"/>
  <c r="CF332" i="20" s="1"/>
  <c r="CD333" i="20"/>
  <c r="CE333" i="20" s="1"/>
  <c r="CF333" i="20" s="1"/>
  <c r="CD334" i="20"/>
  <c r="CE334" i="20" s="1"/>
  <c r="CF334" i="20" s="1"/>
  <c r="CD335" i="20"/>
  <c r="CE335" i="20" s="1"/>
  <c r="CF335" i="20" s="1"/>
  <c r="CD336" i="20"/>
  <c r="CE336" i="20" s="1"/>
  <c r="CF336" i="20" s="1"/>
  <c r="CD337" i="20"/>
  <c r="CE337" i="20" s="1"/>
  <c r="CF337" i="20" s="1"/>
  <c r="CD338" i="20"/>
  <c r="CE338" i="20" s="1"/>
  <c r="CF338" i="20" s="1"/>
  <c r="CD339" i="20"/>
  <c r="CE339" i="20" s="1"/>
  <c r="CF339" i="20" s="1"/>
  <c r="CD340" i="20"/>
  <c r="CE340" i="20" s="1"/>
  <c r="CF340" i="20" s="1"/>
  <c r="CD341" i="20"/>
  <c r="CE341" i="20" s="1"/>
  <c r="CF341" i="20" s="1"/>
  <c r="CU341" i="20" l="1"/>
  <c r="CT341" i="20"/>
  <c r="CS341" i="20"/>
  <c r="CR341" i="20"/>
  <c r="CQ341" i="20"/>
  <c r="CP341" i="20"/>
  <c r="CO341" i="20"/>
  <c r="CN341" i="20"/>
  <c r="CM341" i="20"/>
  <c r="CL341" i="20"/>
  <c r="CK341" i="20"/>
  <c r="CJ341" i="20"/>
  <c r="CI341" i="20"/>
  <c r="CH341" i="20"/>
  <c r="D341" i="20"/>
  <c r="A341" i="20"/>
  <c r="CU340" i="20"/>
  <c r="CT340" i="20"/>
  <c r="CS340" i="20"/>
  <c r="CR340" i="20"/>
  <c r="CQ340" i="20"/>
  <c r="CP340" i="20"/>
  <c r="CO340" i="20"/>
  <c r="CN340" i="20"/>
  <c r="CM340" i="20"/>
  <c r="CL340" i="20"/>
  <c r="CK340" i="20"/>
  <c r="CJ340" i="20"/>
  <c r="CI340" i="20"/>
  <c r="CH340" i="20"/>
  <c r="D340" i="20"/>
  <c r="A340" i="20"/>
  <c r="CU339" i="20"/>
  <c r="CT339" i="20"/>
  <c r="CS339" i="20"/>
  <c r="CR339" i="20"/>
  <c r="CQ339" i="20"/>
  <c r="CP339" i="20"/>
  <c r="CO339" i="20"/>
  <c r="CN339" i="20"/>
  <c r="CM339" i="20"/>
  <c r="CL339" i="20"/>
  <c r="CK339" i="20"/>
  <c r="CJ339" i="20"/>
  <c r="CI339" i="20"/>
  <c r="CH339" i="20"/>
  <c r="D339" i="20"/>
  <c r="A339" i="20"/>
  <c r="CU338" i="20"/>
  <c r="CT338" i="20"/>
  <c r="CS338" i="20"/>
  <c r="CR338" i="20"/>
  <c r="CQ338" i="20"/>
  <c r="CP338" i="20"/>
  <c r="CO338" i="20"/>
  <c r="CN338" i="20"/>
  <c r="CM338" i="20"/>
  <c r="CL338" i="20"/>
  <c r="CK338" i="20"/>
  <c r="CJ338" i="20"/>
  <c r="CI338" i="20"/>
  <c r="CH338" i="20"/>
  <c r="D338" i="20"/>
  <c r="A338" i="20"/>
  <c r="CU337" i="20"/>
  <c r="CT337" i="20"/>
  <c r="CS337" i="20"/>
  <c r="CR337" i="20"/>
  <c r="CQ337" i="20"/>
  <c r="CP337" i="20"/>
  <c r="CO337" i="20"/>
  <c r="CN337" i="20"/>
  <c r="CM337" i="20"/>
  <c r="CL337" i="20"/>
  <c r="CK337" i="20"/>
  <c r="CJ337" i="20"/>
  <c r="CI337" i="20"/>
  <c r="CH337" i="20"/>
  <c r="D337" i="20"/>
  <c r="A337" i="20"/>
  <c r="CU336" i="20"/>
  <c r="CT336" i="20"/>
  <c r="CS336" i="20"/>
  <c r="CR336" i="20"/>
  <c r="CQ336" i="20"/>
  <c r="CP336" i="20"/>
  <c r="CO336" i="20"/>
  <c r="CN336" i="20"/>
  <c r="CM336" i="20"/>
  <c r="CL336" i="20"/>
  <c r="CK336" i="20"/>
  <c r="CJ336" i="20"/>
  <c r="CI336" i="20"/>
  <c r="CH336" i="20"/>
  <c r="D336" i="20"/>
  <c r="A336" i="20"/>
  <c r="CU335" i="20"/>
  <c r="CT335" i="20"/>
  <c r="CS335" i="20"/>
  <c r="CR335" i="20"/>
  <c r="CQ335" i="20"/>
  <c r="CP335" i="20"/>
  <c r="CO335" i="20"/>
  <c r="CN335" i="20"/>
  <c r="CM335" i="20"/>
  <c r="CL335" i="20"/>
  <c r="CK335" i="20"/>
  <c r="CJ335" i="20"/>
  <c r="CI335" i="20"/>
  <c r="CH335" i="20"/>
  <c r="CG335" i="20"/>
  <c r="D335" i="20"/>
  <c r="A335" i="20"/>
  <c r="CU334" i="20"/>
  <c r="CT334" i="20"/>
  <c r="CS334" i="20"/>
  <c r="CR334" i="20"/>
  <c r="CQ334" i="20"/>
  <c r="CP334" i="20"/>
  <c r="CO334" i="20"/>
  <c r="CN334" i="20"/>
  <c r="CM334" i="20"/>
  <c r="CL334" i="20"/>
  <c r="CK334" i="20"/>
  <c r="CJ334" i="20"/>
  <c r="CI334" i="20"/>
  <c r="CH334" i="20"/>
  <c r="CG334" i="20"/>
  <c r="D334" i="20"/>
  <c r="A334" i="20"/>
  <c r="CU333" i="20"/>
  <c r="CT333" i="20"/>
  <c r="CS333" i="20"/>
  <c r="CR333" i="20"/>
  <c r="CQ333" i="20"/>
  <c r="CP333" i="20"/>
  <c r="CO333" i="20"/>
  <c r="CN333" i="20"/>
  <c r="CM333" i="20"/>
  <c r="CL333" i="20"/>
  <c r="CK333" i="20"/>
  <c r="CJ333" i="20"/>
  <c r="CI333" i="20"/>
  <c r="CH333" i="20"/>
  <c r="CG333" i="20"/>
  <c r="D333" i="20"/>
  <c r="A333" i="20"/>
  <c r="CU332" i="20"/>
  <c r="CT332" i="20"/>
  <c r="CS332" i="20"/>
  <c r="CR332" i="20"/>
  <c r="CQ332" i="20"/>
  <c r="CP332" i="20"/>
  <c r="CO332" i="20"/>
  <c r="CN332" i="20"/>
  <c r="CM332" i="20"/>
  <c r="CL332" i="20"/>
  <c r="CK332" i="20"/>
  <c r="CJ332" i="20"/>
  <c r="CI332" i="20"/>
  <c r="CH332" i="20"/>
  <c r="CG332" i="20"/>
  <c r="D332" i="20"/>
  <c r="A332" i="20"/>
  <c r="CU331" i="20"/>
  <c r="CT331" i="20"/>
  <c r="CS331" i="20"/>
  <c r="CR331" i="20"/>
  <c r="CQ331" i="20"/>
  <c r="CP331" i="20"/>
  <c r="CO331" i="20"/>
  <c r="CN331" i="20"/>
  <c r="CM331" i="20"/>
  <c r="CL331" i="20"/>
  <c r="CK331" i="20"/>
  <c r="CJ331" i="20"/>
  <c r="CI331" i="20"/>
  <c r="CH331" i="20"/>
  <c r="D331" i="20"/>
  <c r="A331" i="20"/>
  <c r="CD129" i="20"/>
  <c r="CD108" i="20"/>
  <c r="CD87" i="20"/>
  <c r="CD66" i="20"/>
  <c r="CD45" i="20"/>
  <c r="CD24" i="20"/>
  <c r="CG341" i="20" l="1"/>
  <c r="CG340" i="20"/>
  <c r="CG336" i="20"/>
  <c r="CG337" i="20"/>
  <c r="CG331" i="20"/>
  <c r="CG338" i="20"/>
  <c r="CG339" i="20"/>
  <c r="CU330" i="20" l="1"/>
  <c r="CT330" i="20"/>
  <c r="CS330" i="20"/>
  <c r="CR330" i="20"/>
  <c r="CQ330" i="20"/>
  <c r="CP330" i="20"/>
  <c r="CO330" i="20"/>
  <c r="CN330" i="20"/>
  <c r="CM330" i="20"/>
  <c r="CL330" i="20"/>
  <c r="CK330" i="20"/>
  <c r="CJ330" i="20"/>
  <c r="CI330" i="20"/>
  <c r="CH330" i="20"/>
  <c r="D330" i="20"/>
  <c r="A330" i="20"/>
  <c r="CU329" i="20"/>
  <c r="CT329" i="20"/>
  <c r="CS329" i="20"/>
  <c r="CR329" i="20"/>
  <c r="CQ329" i="20"/>
  <c r="CP329" i="20"/>
  <c r="CO329" i="20"/>
  <c r="CN329" i="20"/>
  <c r="CM329" i="20"/>
  <c r="CL329" i="20"/>
  <c r="CK329" i="20"/>
  <c r="CJ329" i="20"/>
  <c r="CI329" i="20"/>
  <c r="CH329" i="20"/>
  <c r="D329" i="20"/>
  <c r="A329" i="20"/>
  <c r="CU328" i="20"/>
  <c r="CT328" i="20"/>
  <c r="CS328" i="20"/>
  <c r="CR328" i="20"/>
  <c r="CQ328" i="20"/>
  <c r="CP328" i="20"/>
  <c r="CO328" i="20"/>
  <c r="CN328" i="20"/>
  <c r="CM328" i="20"/>
  <c r="CL328" i="20"/>
  <c r="CK328" i="20"/>
  <c r="CJ328" i="20"/>
  <c r="CI328" i="20"/>
  <c r="CH328" i="20"/>
  <c r="CD328" i="20"/>
  <c r="CE328" i="20" s="1"/>
  <c r="D328" i="20"/>
  <c r="A328" i="20"/>
  <c r="CU327" i="20"/>
  <c r="CT327" i="20"/>
  <c r="CS327" i="20"/>
  <c r="CR327" i="20"/>
  <c r="CQ327" i="20"/>
  <c r="CP327" i="20"/>
  <c r="CO327" i="20"/>
  <c r="CN327" i="20"/>
  <c r="CM327" i="20"/>
  <c r="CL327" i="20"/>
  <c r="CK327" i="20"/>
  <c r="CJ327" i="20"/>
  <c r="CI327" i="20"/>
  <c r="CH327" i="20"/>
  <c r="CD327" i="20"/>
  <c r="CE327" i="20" s="1"/>
  <c r="CG327" i="20" s="1"/>
  <c r="D327" i="20"/>
  <c r="A327" i="20"/>
  <c r="CU326" i="20"/>
  <c r="CT326" i="20"/>
  <c r="CS326" i="20"/>
  <c r="CR326" i="20"/>
  <c r="CQ326" i="20"/>
  <c r="CP326" i="20"/>
  <c r="CO326" i="20"/>
  <c r="CN326" i="20"/>
  <c r="CM326" i="20"/>
  <c r="CL326" i="20"/>
  <c r="CK326" i="20"/>
  <c r="CJ326" i="20"/>
  <c r="CI326" i="20"/>
  <c r="CH326" i="20"/>
  <c r="CD326" i="20"/>
  <c r="CE326" i="20" s="1"/>
  <c r="CG326" i="20" s="1"/>
  <c r="D326" i="20"/>
  <c r="A326" i="20"/>
  <c r="CU325" i="20"/>
  <c r="CT325" i="20"/>
  <c r="CS325" i="20"/>
  <c r="CR325" i="20"/>
  <c r="CQ325" i="20"/>
  <c r="CP325" i="20"/>
  <c r="CO325" i="20"/>
  <c r="CN325" i="20"/>
  <c r="CM325" i="20"/>
  <c r="CL325" i="20"/>
  <c r="CK325" i="20"/>
  <c r="CJ325" i="20"/>
  <c r="CI325" i="20"/>
  <c r="CH325" i="20"/>
  <c r="CD325" i="20"/>
  <c r="CE325" i="20" s="1"/>
  <c r="D325" i="20"/>
  <c r="A325" i="20"/>
  <c r="CU324" i="20"/>
  <c r="CT324" i="20"/>
  <c r="CS324" i="20"/>
  <c r="CR324" i="20"/>
  <c r="CQ324" i="20"/>
  <c r="CP324" i="20"/>
  <c r="CO324" i="20"/>
  <c r="CN324" i="20"/>
  <c r="CM324" i="20"/>
  <c r="CL324" i="20"/>
  <c r="CK324" i="20"/>
  <c r="CJ324" i="20"/>
  <c r="CI324" i="20"/>
  <c r="CH324" i="20"/>
  <c r="CD324" i="20"/>
  <c r="CE324" i="20" s="1"/>
  <c r="D324" i="20"/>
  <c r="A324" i="20"/>
  <c r="CU323" i="20"/>
  <c r="CT323" i="20"/>
  <c r="CS323" i="20"/>
  <c r="CR323" i="20"/>
  <c r="CQ323" i="20"/>
  <c r="CP323" i="20"/>
  <c r="CO323" i="20"/>
  <c r="CN323" i="20"/>
  <c r="CM323" i="20"/>
  <c r="CL323" i="20"/>
  <c r="CK323" i="20"/>
  <c r="CJ323" i="20"/>
  <c r="CI323" i="20"/>
  <c r="CH323" i="20"/>
  <c r="CD323" i="20"/>
  <c r="CE323" i="20" s="1"/>
  <c r="D323" i="20"/>
  <c r="A323" i="20"/>
  <c r="CU322" i="20"/>
  <c r="CT322" i="20"/>
  <c r="CS322" i="20"/>
  <c r="CR322" i="20"/>
  <c r="CQ322" i="20"/>
  <c r="CP322" i="20"/>
  <c r="CO322" i="20"/>
  <c r="CN322" i="20"/>
  <c r="CM322" i="20"/>
  <c r="CL322" i="20"/>
  <c r="CK322" i="20"/>
  <c r="CJ322" i="20"/>
  <c r="CI322" i="20"/>
  <c r="CH322" i="20"/>
  <c r="CD322" i="20"/>
  <c r="CE322" i="20" s="1"/>
  <c r="D322" i="20"/>
  <c r="A322" i="20"/>
  <c r="CU321" i="20"/>
  <c r="CT321" i="20"/>
  <c r="CS321" i="20"/>
  <c r="CR321" i="20"/>
  <c r="CQ321" i="20"/>
  <c r="CP321" i="20"/>
  <c r="CO321" i="20"/>
  <c r="CN321" i="20"/>
  <c r="CM321" i="20"/>
  <c r="CL321" i="20"/>
  <c r="CK321" i="20"/>
  <c r="CJ321" i="20"/>
  <c r="CI321" i="20"/>
  <c r="CH321" i="20"/>
  <c r="CD321" i="20"/>
  <c r="CE321" i="20" s="1"/>
  <c r="D321" i="20"/>
  <c r="A321" i="20"/>
  <c r="CU320" i="20"/>
  <c r="CT320" i="20"/>
  <c r="CS320" i="20"/>
  <c r="CR320" i="20"/>
  <c r="CQ320" i="20"/>
  <c r="CP320" i="20"/>
  <c r="CO320" i="20"/>
  <c r="CN320" i="20"/>
  <c r="CM320" i="20"/>
  <c r="CL320" i="20"/>
  <c r="CK320" i="20"/>
  <c r="CJ320" i="20"/>
  <c r="CI320" i="20"/>
  <c r="CH320" i="20"/>
  <c r="CD320" i="20"/>
  <c r="CE320" i="20" s="1"/>
  <c r="D320" i="20"/>
  <c r="A320" i="20"/>
  <c r="CD128" i="20"/>
  <c r="CD107" i="20"/>
  <c r="CD86" i="20"/>
  <c r="CD65" i="20"/>
  <c r="CD44" i="20"/>
  <c r="CD23" i="20"/>
  <c r="CG322" i="20" l="1"/>
  <c r="CF322" i="20"/>
  <c r="CG329" i="20"/>
  <c r="CG330" i="20"/>
  <c r="CG323" i="20"/>
  <c r="CF323" i="20"/>
  <c r="CG320" i="20"/>
  <c r="CF320" i="20"/>
  <c r="CG324" i="20"/>
  <c r="CF324" i="20"/>
  <c r="CG328" i="20"/>
  <c r="CF328" i="20"/>
  <c r="CF321" i="20"/>
  <c r="CG321" i="20"/>
  <c r="CF325" i="20"/>
  <c r="CG325" i="20"/>
  <c r="CF327" i="20"/>
  <c r="CF326" i="20"/>
  <c r="CU319" i="20" l="1"/>
  <c r="CT319" i="20"/>
  <c r="CS319" i="20"/>
  <c r="CR319" i="20"/>
  <c r="CQ319" i="20"/>
  <c r="CP319" i="20"/>
  <c r="CO319" i="20"/>
  <c r="CN319" i="20"/>
  <c r="CM319" i="20"/>
  <c r="CL319" i="20"/>
  <c r="CK319" i="20"/>
  <c r="CJ319" i="20"/>
  <c r="CI319" i="20"/>
  <c r="CH319" i="20"/>
  <c r="CD319" i="20"/>
  <c r="CE319" i="20" s="1"/>
  <c r="D319" i="20"/>
  <c r="A319" i="20"/>
  <c r="CU318" i="20"/>
  <c r="CT318" i="20"/>
  <c r="CS318" i="20"/>
  <c r="CR318" i="20"/>
  <c r="CQ318" i="20"/>
  <c r="CP318" i="20"/>
  <c r="CO318" i="20"/>
  <c r="CN318" i="20"/>
  <c r="CM318" i="20"/>
  <c r="CL318" i="20"/>
  <c r="CK318" i="20"/>
  <c r="CJ318" i="20"/>
  <c r="CI318" i="20"/>
  <c r="CH318" i="20"/>
  <c r="CD318" i="20"/>
  <c r="CE318" i="20" s="1"/>
  <c r="CG318" i="20" s="1"/>
  <c r="D318" i="20"/>
  <c r="A318" i="20"/>
  <c r="CU317" i="20"/>
  <c r="CT317" i="20"/>
  <c r="CS317" i="20"/>
  <c r="CR317" i="20"/>
  <c r="CQ317" i="20"/>
  <c r="CP317" i="20"/>
  <c r="CO317" i="20"/>
  <c r="CN317" i="20"/>
  <c r="CM317" i="20"/>
  <c r="CL317" i="20"/>
  <c r="CK317" i="20"/>
  <c r="CJ317" i="20"/>
  <c r="CI317" i="20"/>
  <c r="CH317" i="20"/>
  <c r="CD317" i="20"/>
  <c r="CE317" i="20" s="1"/>
  <c r="D317" i="20"/>
  <c r="A317" i="20"/>
  <c r="CU316" i="20"/>
  <c r="CT316" i="20"/>
  <c r="CS316" i="20"/>
  <c r="CR316" i="20"/>
  <c r="CQ316" i="20"/>
  <c r="CP316" i="20"/>
  <c r="CO316" i="20"/>
  <c r="CN316" i="20"/>
  <c r="CM316" i="20"/>
  <c r="CL316" i="20"/>
  <c r="CK316" i="20"/>
  <c r="CJ316" i="20"/>
  <c r="CI316" i="20"/>
  <c r="CH316" i="20"/>
  <c r="CD316" i="20"/>
  <c r="CE316" i="20" s="1"/>
  <c r="D316" i="20"/>
  <c r="A316" i="20"/>
  <c r="CU315" i="20"/>
  <c r="CT315" i="20"/>
  <c r="CS315" i="20"/>
  <c r="CR315" i="20"/>
  <c r="CQ315" i="20"/>
  <c r="CP315" i="20"/>
  <c r="CO315" i="20"/>
  <c r="CN315" i="20"/>
  <c r="CM315" i="20"/>
  <c r="CL315" i="20"/>
  <c r="CK315" i="20"/>
  <c r="CJ315" i="20"/>
  <c r="CI315" i="20"/>
  <c r="CH315" i="20"/>
  <c r="CD315" i="20"/>
  <c r="CE315" i="20" s="1"/>
  <c r="D315" i="20"/>
  <c r="A315" i="20"/>
  <c r="CU314" i="20"/>
  <c r="CT314" i="20"/>
  <c r="CS314" i="20"/>
  <c r="CR314" i="20"/>
  <c r="CQ314" i="20"/>
  <c r="CP314" i="20"/>
  <c r="CO314" i="20"/>
  <c r="CN314" i="20"/>
  <c r="CM314" i="20"/>
  <c r="CL314" i="20"/>
  <c r="CK314" i="20"/>
  <c r="CJ314" i="20"/>
  <c r="CI314" i="20"/>
  <c r="CH314" i="20"/>
  <c r="CD314" i="20"/>
  <c r="CE314" i="20" s="1"/>
  <c r="D314" i="20"/>
  <c r="A314" i="20"/>
  <c r="CU313" i="20"/>
  <c r="CT313" i="20"/>
  <c r="CS313" i="20"/>
  <c r="CR313" i="20"/>
  <c r="CQ313" i="20"/>
  <c r="CP313" i="20"/>
  <c r="CO313" i="20"/>
  <c r="CN313" i="20"/>
  <c r="CM313" i="20"/>
  <c r="CL313" i="20"/>
  <c r="CK313" i="20"/>
  <c r="CJ313" i="20"/>
  <c r="CI313" i="20"/>
  <c r="CH313" i="20"/>
  <c r="CD313" i="20"/>
  <c r="CE313" i="20" s="1"/>
  <c r="D313" i="20"/>
  <c r="A313" i="20"/>
  <c r="CU312" i="20"/>
  <c r="CT312" i="20"/>
  <c r="CS312" i="20"/>
  <c r="CR312" i="20"/>
  <c r="CQ312" i="20"/>
  <c r="CP312" i="20"/>
  <c r="CO312" i="20"/>
  <c r="CN312" i="20"/>
  <c r="CM312" i="20"/>
  <c r="CL312" i="20"/>
  <c r="CK312" i="20"/>
  <c r="CJ312" i="20"/>
  <c r="CI312" i="20"/>
  <c r="CH312" i="20"/>
  <c r="CD312" i="20"/>
  <c r="CE312" i="20" s="1"/>
  <c r="CG312" i="20" s="1"/>
  <c r="D312" i="20"/>
  <c r="A312" i="20"/>
  <c r="CU311" i="20"/>
  <c r="CT311" i="20"/>
  <c r="CS311" i="20"/>
  <c r="CR311" i="20"/>
  <c r="CQ311" i="20"/>
  <c r="CP311" i="20"/>
  <c r="CO311" i="20"/>
  <c r="CN311" i="20"/>
  <c r="CM311" i="20"/>
  <c r="CL311" i="20"/>
  <c r="CK311" i="20"/>
  <c r="CJ311" i="20"/>
  <c r="CI311" i="20"/>
  <c r="CH311" i="20"/>
  <c r="CD311" i="20"/>
  <c r="CE311" i="20" s="1"/>
  <c r="CG311" i="20" s="1"/>
  <c r="D311" i="20"/>
  <c r="A311" i="20"/>
  <c r="CU310" i="20"/>
  <c r="CT310" i="20"/>
  <c r="CS310" i="20"/>
  <c r="CR310" i="20"/>
  <c r="CQ310" i="20"/>
  <c r="CP310" i="20"/>
  <c r="CO310" i="20"/>
  <c r="CN310" i="20"/>
  <c r="CM310" i="20"/>
  <c r="CL310" i="20"/>
  <c r="CK310" i="20"/>
  <c r="CJ310" i="20"/>
  <c r="CI310" i="20"/>
  <c r="CH310" i="20"/>
  <c r="CD310" i="20"/>
  <c r="CE310" i="20" s="1"/>
  <c r="CG310" i="20" s="1"/>
  <c r="D310" i="20"/>
  <c r="A310" i="20"/>
  <c r="CU309" i="20"/>
  <c r="CT309" i="20"/>
  <c r="CS309" i="20"/>
  <c r="CR309" i="20"/>
  <c r="CQ309" i="20"/>
  <c r="CP309" i="20"/>
  <c r="CO309" i="20"/>
  <c r="CN309" i="20"/>
  <c r="CM309" i="20"/>
  <c r="CL309" i="20"/>
  <c r="CK309" i="20"/>
  <c r="CJ309" i="20"/>
  <c r="CI309" i="20"/>
  <c r="CH309" i="20"/>
  <c r="CD309" i="20"/>
  <c r="CE309" i="20" s="1"/>
  <c r="D309" i="20"/>
  <c r="A309" i="20"/>
  <c r="CD127" i="20"/>
  <c r="CD106" i="20"/>
  <c r="CD85" i="20"/>
  <c r="CD64" i="20"/>
  <c r="CD43" i="20"/>
  <c r="CD22" i="20"/>
  <c r="CF313" i="20" l="1"/>
  <c r="CG313" i="20"/>
  <c r="CG319" i="20"/>
  <c r="CF319" i="20"/>
  <c r="CG314" i="20"/>
  <c r="CF314" i="20"/>
  <c r="CF315" i="20"/>
  <c r="CG315" i="20"/>
  <c r="CF309" i="20"/>
  <c r="CG309" i="20"/>
  <c r="CG316" i="20"/>
  <c r="CF316" i="20"/>
  <c r="CF317" i="20"/>
  <c r="CG317" i="20"/>
  <c r="CF311" i="20"/>
  <c r="CF310" i="20"/>
  <c r="CF318" i="20"/>
  <c r="CF312" i="20"/>
  <c r="E36" i="32"/>
  <c r="CU308" i="20" l="1"/>
  <c r="CT308" i="20"/>
  <c r="CS308" i="20"/>
  <c r="CR308" i="20"/>
  <c r="CQ308" i="20"/>
  <c r="CP308" i="20"/>
  <c r="CO308" i="20"/>
  <c r="CN308" i="20"/>
  <c r="CM308" i="20"/>
  <c r="CL308" i="20"/>
  <c r="CK308" i="20"/>
  <c r="CJ308" i="20"/>
  <c r="CI308" i="20"/>
  <c r="CH308" i="20"/>
  <c r="CD308" i="20"/>
  <c r="CE308" i="20" s="1"/>
  <c r="D308" i="20"/>
  <c r="A308" i="20"/>
  <c r="CU307" i="20"/>
  <c r="CT307" i="20"/>
  <c r="CS307" i="20"/>
  <c r="CR307" i="20"/>
  <c r="CQ307" i="20"/>
  <c r="CP307" i="20"/>
  <c r="CO307" i="20"/>
  <c r="CN307" i="20"/>
  <c r="CM307" i="20"/>
  <c r="CL307" i="20"/>
  <c r="CK307" i="20"/>
  <c r="CJ307" i="20"/>
  <c r="CI307" i="20"/>
  <c r="CH307" i="20"/>
  <c r="CD307" i="20"/>
  <c r="CE307" i="20" s="1"/>
  <c r="D307" i="20"/>
  <c r="A307" i="20"/>
  <c r="CU306" i="20"/>
  <c r="CT306" i="20"/>
  <c r="CS306" i="20"/>
  <c r="CR306" i="20"/>
  <c r="CQ306" i="20"/>
  <c r="CP306" i="20"/>
  <c r="CO306" i="20"/>
  <c r="CN306" i="20"/>
  <c r="CM306" i="20"/>
  <c r="CL306" i="20"/>
  <c r="CK306" i="20"/>
  <c r="CJ306" i="20"/>
  <c r="CI306" i="20"/>
  <c r="CH306" i="20"/>
  <c r="CD306" i="20"/>
  <c r="CE306" i="20" s="1"/>
  <c r="D306" i="20"/>
  <c r="A306" i="20"/>
  <c r="CU305" i="20"/>
  <c r="CT305" i="20"/>
  <c r="CS305" i="20"/>
  <c r="CR305" i="20"/>
  <c r="CQ305" i="20"/>
  <c r="CP305" i="20"/>
  <c r="CO305" i="20"/>
  <c r="CN305" i="20"/>
  <c r="CM305" i="20"/>
  <c r="CL305" i="20"/>
  <c r="CK305" i="20"/>
  <c r="CJ305" i="20"/>
  <c r="CI305" i="20"/>
  <c r="CH305" i="20"/>
  <c r="CD305" i="20"/>
  <c r="CE305" i="20" s="1"/>
  <c r="CG305" i="20" s="1"/>
  <c r="D305" i="20"/>
  <c r="A305" i="20"/>
  <c r="CU304" i="20"/>
  <c r="CT304" i="20"/>
  <c r="CS304" i="20"/>
  <c r="CR304" i="20"/>
  <c r="CQ304" i="20"/>
  <c r="CP304" i="20"/>
  <c r="CO304" i="20"/>
  <c r="CN304" i="20"/>
  <c r="CM304" i="20"/>
  <c r="CL304" i="20"/>
  <c r="CK304" i="20"/>
  <c r="CJ304" i="20"/>
  <c r="CI304" i="20"/>
  <c r="CH304" i="20"/>
  <c r="CD304" i="20"/>
  <c r="CE304" i="20" s="1"/>
  <c r="D304" i="20"/>
  <c r="A304" i="20"/>
  <c r="CU303" i="20"/>
  <c r="CT303" i="20"/>
  <c r="CS303" i="20"/>
  <c r="CR303" i="20"/>
  <c r="CQ303" i="20"/>
  <c r="CP303" i="20"/>
  <c r="CO303" i="20"/>
  <c r="CN303" i="20"/>
  <c r="CM303" i="20"/>
  <c r="CL303" i="20"/>
  <c r="CK303" i="20"/>
  <c r="CJ303" i="20"/>
  <c r="CI303" i="20"/>
  <c r="CH303" i="20"/>
  <c r="CD303" i="20"/>
  <c r="CE303" i="20" s="1"/>
  <c r="D303" i="20"/>
  <c r="A303" i="20"/>
  <c r="CU302" i="20"/>
  <c r="CT302" i="20"/>
  <c r="CS302" i="20"/>
  <c r="CR302" i="20"/>
  <c r="CQ302" i="20"/>
  <c r="CP302" i="20"/>
  <c r="CO302" i="20"/>
  <c r="CN302" i="20"/>
  <c r="CM302" i="20"/>
  <c r="CL302" i="20"/>
  <c r="CK302" i="20"/>
  <c r="CJ302" i="20"/>
  <c r="CI302" i="20"/>
  <c r="CH302" i="20"/>
  <c r="CD302" i="20"/>
  <c r="CE302" i="20" s="1"/>
  <c r="D302" i="20"/>
  <c r="A302" i="20"/>
  <c r="CU301" i="20"/>
  <c r="CT301" i="20"/>
  <c r="CS301" i="20"/>
  <c r="CR301" i="20"/>
  <c r="CQ301" i="20"/>
  <c r="CP301" i="20"/>
  <c r="CO301" i="20"/>
  <c r="CN301" i="20"/>
  <c r="CM301" i="20"/>
  <c r="CL301" i="20"/>
  <c r="CK301" i="20"/>
  <c r="CJ301" i="20"/>
  <c r="CI301" i="20"/>
  <c r="CH301" i="20"/>
  <c r="CD301" i="20"/>
  <c r="CE301" i="20" s="1"/>
  <c r="CG301" i="20" s="1"/>
  <c r="D301" i="20"/>
  <c r="A301" i="20"/>
  <c r="CU300" i="20"/>
  <c r="CT300" i="20"/>
  <c r="CS300" i="20"/>
  <c r="CR300" i="20"/>
  <c r="CQ300" i="20"/>
  <c r="CP300" i="20"/>
  <c r="CO300" i="20"/>
  <c r="CN300" i="20"/>
  <c r="CM300" i="20"/>
  <c r="CL300" i="20"/>
  <c r="CK300" i="20"/>
  <c r="CJ300" i="20"/>
  <c r="CI300" i="20"/>
  <c r="CH300" i="20"/>
  <c r="CD300" i="20"/>
  <c r="CE300" i="20" s="1"/>
  <c r="D300" i="20"/>
  <c r="A300" i="20"/>
  <c r="CU299" i="20"/>
  <c r="CT299" i="20"/>
  <c r="CS299" i="20"/>
  <c r="CR299" i="20"/>
  <c r="CQ299" i="20"/>
  <c r="CP299" i="20"/>
  <c r="CO299" i="20"/>
  <c r="CN299" i="20"/>
  <c r="CM299" i="20"/>
  <c r="CL299" i="20"/>
  <c r="CK299" i="20"/>
  <c r="CJ299" i="20"/>
  <c r="CI299" i="20"/>
  <c r="CH299" i="20"/>
  <c r="CD299" i="20"/>
  <c r="CE299" i="20" s="1"/>
  <c r="D299" i="20"/>
  <c r="A299" i="20"/>
  <c r="CU298" i="20"/>
  <c r="CT298" i="20"/>
  <c r="CS298" i="20"/>
  <c r="CR298" i="20"/>
  <c r="CQ298" i="20"/>
  <c r="CP298" i="20"/>
  <c r="CO298" i="20"/>
  <c r="CN298" i="20"/>
  <c r="CM298" i="20"/>
  <c r="CL298" i="20"/>
  <c r="CK298" i="20"/>
  <c r="CJ298" i="20"/>
  <c r="CI298" i="20"/>
  <c r="CH298" i="20"/>
  <c r="CD298" i="20"/>
  <c r="CE298" i="20" s="1"/>
  <c r="D298" i="20"/>
  <c r="A298" i="20"/>
  <c r="CD126" i="20"/>
  <c r="CD105" i="20"/>
  <c r="CD84" i="20"/>
  <c r="CD63" i="20"/>
  <c r="CD42" i="20"/>
  <c r="CD21" i="20"/>
  <c r="CF299" i="20" l="1"/>
  <c r="CG299" i="20"/>
  <c r="CG302" i="20"/>
  <c r="CF302" i="20"/>
  <c r="CF307" i="20"/>
  <c r="CG307" i="20"/>
  <c r="CG300" i="20"/>
  <c r="CF300" i="20"/>
  <c r="CG308" i="20"/>
  <c r="CF308" i="20"/>
  <c r="CG298" i="20"/>
  <c r="CF298" i="20"/>
  <c r="CF303" i="20"/>
  <c r="CG303" i="20"/>
  <c r="CG306" i="20"/>
  <c r="CF306" i="20"/>
  <c r="CG304" i="20"/>
  <c r="CF304" i="20"/>
  <c r="CF301" i="20"/>
  <c r="CF305" i="20"/>
  <c r="CD294" i="20" l="1"/>
  <c r="CE294" i="20" s="1"/>
  <c r="CF294" i="20" s="1"/>
  <c r="CD287" i="20" l="1"/>
  <c r="CE287" i="20" s="1"/>
  <c r="CH287" i="20"/>
  <c r="CI287" i="20"/>
  <c r="CJ287" i="20"/>
  <c r="CK287" i="20"/>
  <c r="CL287" i="20"/>
  <c r="CM287" i="20"/>
  <c r="CN287" i="20"/>
  <c r="CO287" i="20"/>
  <c r="CP287" i="20"/>
  <c r="CQ287" i="20"/>
  <c r="CR287" i="20"/>
  <c r="CS287" i="20"/>
  <c r="CT287" i="20"/>
  <c r="CU287" i="20"/>
  <c r="CD288" i="20"/>
  <c r="CE288" i="20" s="1"/>
  <c r="CF288" i="20" s="1"/>
  <c r="CH288" i="20"/>
  <c r="CI288" i="20"/>
  <c r="CJ288" i="20"/>
  <c r="CK288" i="20"/>
  <c r="CL288" i="20"/>
  <c r="CM288" i="20"/>
  <c r="CN288" i="20"/>
  <c r="CO288" i="20"/>
  <c r="CP288" i="20"/>
  <c r="CQ288" i="20"/>
  <c r="CR288" i="20"/>
  <c r="CS288" i="20"/>
  <c r="CT288" i="20"/>
  <c r="CU288" i="20"/>
  <c r="CD289" i="20"/>
  <c r="CE289" i="20" s="1"/>
  <c r="CH289" i="20"/>
  <c r="CI289" i="20"/>
  <c r="CJ289" i="20"/>
  <c r="CK289" i="20"/>
  <c r="CL289" i="20"/>
  <c r="CM289" i="20"/>
  <c r="CN289" i="20"/>
  <c r="CO289" i="20"/>
  <c r="CP289" i="20"/>
  <c r="CQ289" i="20"/>
  <c r="CR289" i="20"/>
  <c r="CS289" i="20"/>
  <c r="CT289" i="20"/>
  <c r="CU289" i="20"/>
  <c r="CD290" i="20"/>
  <c r="CE290" i="20" s="1"/>
  <c r="CF290" i="20" s="1"/>
  <c r="CH290" i="20"/>
  <c r="CI290" i="20"/>
  <c r="CJ290" i="20"/>
  <c r="CK290" i="20"/>
  <c r="CL290" i="20"/>
  <c r="CM290" i="20"/>
  <c r="CN290" i="20"/>
  <c r="CO290" i="20"/>
  <c r="CP290" i="20"/>
  <c r="CQ290" i="20"/>
  <c r="CR290" i="20"/>
  <c r="CS290" i="20"/>
  <c r="CT290" i="20"/>
  <c r="CU290" i="20"/>
  <c r="CD291" i="20"/>
  <c r="CE291" i="20" s="1"/>
  <c r="CH291" i="20"/>
  <c r="CI291" i="20"/>
  <c r="CJ291" i="20"/>
  <c r="CK291" i="20"/>
  <c r="CL291" i="20"/>
  <c r="CM291" i="20"/>
  <c r="CN291" i="20"/>
  <c r="CO291" i="20"/>
  <c r="CP291" i="20"/>
  <c r="CQ291" i="20"/>
  <c r="CR291" i="20"/>
  <c r="CS291" i="20"/>
  <c r="CT291" i="20"/>
  <c r="CU291" i="20"/>
  <c r="CD292" i="20"/>
  <c r="CE292" i="20" s="1"/>
  <c r="CF292" i="20" s="1"/>
  <c r="CH292" i="20"/>
  <c r="CI292" i="20"/>
  <c r="CJ292" i="20"/>
  <c r="CK292" i="20"/>
  <c r="CL292" i="20"/>
  <c r="CM292" i="20"/>
  <c r="CN292" i="20"/>
  <c r="CO292" i="20"/>
  <c r="CP292" i="20"/>
  <c r="CQ292" i="20"/>
  <c r="CR292" i="20"/>
  <c r="CS292" i="20"/>
  <c r="CT292" i="20"/>
  <c r="CU292" i="20"/>
  <c r="CD293" i="20"/>
  <c r="CE293" i="20" s="1"/>
  <c r="CH293" i="20"/>
  <c r="CI293" i="20"/>
  <c r="CJ293" i="20"/>
  <c r="CK293" i="20"/>
  <c r="CL293" i="20"/>
  <c r="CM293" i="20"/>
  <c r="CN293" i="20"/>
  <c r="CO293" i="20"/>
  <c r="CP293" i="20"/>
  <c r="CQ293" i="20"/>
  <c r="CR293" i="20"/>
  <c r="CS293" i="20"/>
  <c r="CT293" i="20"/>
  <c r="CU293" i="20"/>
  <c r="CH294" i="20"/>
  <c r="CI294" i="20"/>
  <c r="CJ294" i="20"/>
  <c r="CK294" i="20"/>
  <c r="CL294" i="20"/>
  <c r="CM294" i="20"/>
  <c r="CN294" i="20"/>
  <c r="CO294" i="20"/>
  <c r="CP294" i="20"/>
  <c r="CQ294" i="20"/>
  <c r="CR294" i="20"/>
  <c r="CS294" i="20"/>
  <c r="CT294" i="20"/>
  <c r="CU294" i="20"/>
  <c r="CD295" i="20"/>
  <c r="CE295" i="20" s="1"/>
  <c r="CF295" i="20" s="1"/>
  <c r="CH295" i="20"/>
  <c r="CI295" i="20"/>
  <c r="CJ295" i="20"/>
  <c r="CK295" i="20"/>
  <c r="CL295" i="20"/>
  <c r="CM295" i="20"/>
  <c r="CN295" i="20"/>
  <c r="CO295" i="20"/>
  <c r="CP295" i="20"/>
  <c r="CQ295" i="20"/>
  <c r="CR295" i="20"/>
  <c r="CS295" i="20"/>
  <c r="CT295" i="20"/>
  <c r="CU295" i="20"/>
  <c r="CD296" i="20"/>
  <c r="CE296" i="20" s="1"/>
  <c r="CF296" i="20" s="1"/>
  <c r="CH296" i="20"/>
  <c r="CI296" i="20"/>
  <c r="CJ296" i="20"/>
  <c r="CK296" i="20"/>
  <c r="CL296" i="20"/>
  <c r="CM296" i="20"/>
  <c r="CN296" i="20"/>
  <c r="CO296" i="20"/>
  <c r="CP296" i="20"/>
  <c r="CQ296" i="20"/>
  <c r="CR296" i="20"/>
  <c r="CS296" i="20"/>
  <c r="CT296" i="20"/>
  <c r="CU296" i="20"/>
  <c r="CD297" i="20"/>
  <c r="CE297" i="20" s="1"/>
  <c r="CH297" i="20"/>
  <c r="CI297" i="20"/>
  <c r="CJ297" i="20"/>
  <c r="CK297" i="20"/>
  <c r="CL297" i="20"/>
  <c r="CM297" i="20"/>
  <c r="CN297" i="20"/>
  <c r="CO297" i="20"/>
  <c r="CP297" i="20"/>
  <c r="CQ297" i="20"/>
  <c r="CR297" i="20"/>
  <c r="CS297" i="20"/>
  <c r="CT297" i="20"/>
  <c r="CU297" i="20"/>
  <c r="D297" i="20"/>
  <c r="A297" i="20"/>
  <c r="D296" i="20"/>
  <c r="A296" i="20"/>
  <c r="D295" i="20"/>
  <c r="A295" i="20"/>
  <c r="D294" i="20"/>
  <c r="A294" i="20"/>
  <c r="D293" i="20"/>
  <c r="A293" i="20"/>
  <c r="D292" i="20"/>
  <c r="A292" i="20"/>
  <c r="D291" i="20"/>
  <c r="A291" i="20"/>
  <c r="D290" i="20"/>
  <c r="A290" i="20"/>
  <c r="D289" i="20"/>
  <c r="A289" i="20"/>
  <c r="D288" i="20"/>
  <c r="A288" i="20"/>
  <c r="D287" i="20"/>
  <c r="A287" i="20"/>
  <c r="CD125" i="20"/>
  <c r="CD104" i="20"/>
  <c r="CD83" i="20"/>
  <c r="CD62" i="20"/>
  <c r="CD41" i="20"/>
  <c r="CD20" i="20"/>
  <c r="CF289" i="20" l="1"/>
  <c r="CG289" i="20"/>
  <c r="CF291" i="20"/>
  <c r="CG291" i="20"/>
  <c r="CF293" i="20"/>
  <c r="CG293" i="20"/>
  <c r="CF297" i="20"/>
  <c r="CG297" i="20"/>
  <c r="CF287" i="20"/>
  <c r="CG287" i="20"/>
  <c r="CG295" i="20"/>
  <c r="CG296" i="20"/>
  <c r="CG294" i="20"/>
  <c r="CG292" i="20"/>
  <c r="CG290" i="20"/>
  <c r="CG288" i="20"/>
  <c r="CU5" i="20"/>
  <c r="CT5" i="20"/>
  <c r="CS5" i="20"/>
  <c r="CR5" i="20"/>
  <c r="CQ5" i="20"/>
  <c r="CP5" i="20"/>
  <c r="CO5" i="20"/>
  <c r="CN5" i="20"/>
  <c r="CM5" i="20"/>
  <c r="CL5" i="20"/>
  <c r="CK5" i="20"/>
  <c r="CJ5" i="20"/>
  <c r="CI5" i="20"/>
  <c r="CH5" i="20"/>
  <c r="CD124" i="20" l="1"/>
  <c r="CD103" i="20"/>
  <c r="CD82" i="20"/>
  <c r="CD61" i="20"/>
  <c r="B112" i="20"/>
  <c r="B113" i="20" s="1"/>
  <c r="B114" i="20" s="1"/>
  <c r="B115" i="20" s="1"/>
  <c r="B116" i="20" s="1"/>
  <c r="B117" i="20" s="1"/>
  <c r="B118" i="20" s="1"/>
  <c r="B119" i="20" s="1"/>
  <c r="B120" i="20" s="1"/>
  <c r="B121" i="20" s="1"/>
  <c r="B122" i="20" s="1"/>
  <c r="B123" i="20" s="1"/>
  <c r="B124" i="20" s="1"/>
  <c r="B125" i="20" s="1"/>
  <c r="B126" i="20" s="1"/>
  <c r="B127" i="20" s="1"/>
  <c r="B128" i="20" s="1"/>
  <c r="B129" i="20" s="1"/>
  <c r="B130" i="20" s="1"/>
  <c r="B91" i="20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B107" i="20" s="1"/>
  <c r="B108" i="20" s="1"/>
  <c r="B109" i="20" s="1"/>
  <c r="B70" i="20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49" i="20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CD40" i="20"/>
  <c r="B28" i="20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7" i="20"/>
  <c r="CD19" i="20"/>
  <c r="CD276" i="20"/>
  <c r="CE276" i="20" s="1"/>
  <c r="CH276" i="20"/>
  <c r="CI276" i="20"/>
  <c r="CJ276" i="20"/>
  <c r="CK276" i="20"/>
  <c r="CL276" i="20"/>
  <c r="CM276" i="20"/>
  <c r="CN276" i="20"/>
  <c r="CO276" i="20"/>
  <c r="CP276" i="20"/>
  <c r="CQ276" i="20"/>
  <c r="CR276" i="20"/>
  <c r="CS276" i="20"/>
  <c r="CT276" i="20"/>
  <c r="CU276" i="20"/>
  <c r="CD277" i="20"/>
  <c r="CE277" i="20" s="1"/>
  <c r="CF277" i="20" s="1"/>
  <c r="CH277" i="20"/>
  <c r="CI277" i="20"/>
  <c r="CJ277" i="20"/>
  <c r="CK277" i="20"/>
  <c r="CL277" i="20"/>
  <c r="CM277" i="20"/>
  <c r="CN277" i="20"/>
  <c r="CO277" i="20"/>
  <c r="CP277" i="20"/>
  <c r="CQ277" i="20"/>
  <c r="CR277" i="20"/>
  <c r="CS277" i="20"/>
  <c r="CT277" i="20"/>
  <c r="CU277" i="20"/>
  <c r="CD278" i="20"/>
  <c r="CE278" i="20" s="1"/>
  <c r="CH278" i="20"/>
  <c r="CI278" i="20"/>
  <c r="CJ278" i="20"/>
  <c r="CK278" i="20"/>
  <c r="CL278" i="20"/>
  <c r="CM278" i="20"/>
  <c r="CN278" i="20"/>
  <c r="CO278" i="20"/>
  <c r="CP278" i="20"/>
  <c r="CQ278" i="20"/>
  <c r="CR278" i="20"/>
  <c r="CS278" i="20"/>
  <c r="CT278" i="20"/>
  <c r="CU278" i="20"/>
  <c r="CD279" i="20"/>
  <c r="CE279" i="20" s="1"/>
  <c r="CF279" i="20" s="1"/>
  <c r="CH279" i="20"/>
  <c r="CI279" i="20"/>
  <c r="CJ279" i="20"/>
  <c r="CK279" i="20"/>
  <c r="CL279" i="20"/>
  <c r="CM279" i="20"/>
  <c r="CN279" i="20"/>
  <c r="CO279" i="20"/>
  <c r="CP279" i="20"/>
  <c r="CQ279" i="20"/>
  <c r="CR279" i="20"/>
  <c r="CS279" i="20"/>
  <c r="CT279" i="20"/>
  <c r="CU279" i="20"/>
  <c r="CD280" i="20"/>
  <c r="CE280" i="20" s="1"/>
  <c r="CH280" i="20"/>
  <c r="CI280" i="20"/>
  <c r="CJ280" i="20"/>
  <c r="CK280" i="20"/>
  <c r="CL280" i="20"/>
  <c r="CM280" i="20"/>
  <c r="CN280" i="20"/>
  <c r="CO280" i="20"/>
  <c r="CP280" i="20"/>
  <c r="CQ280" i="20"/>
  <c r="CR280" i="20"/>
  <c r="CS280" i="20"/>
  <c r="CT280" i="20"/>
  <c r="CU280" i="20"/>
  <c r="CD281" i="20"/>
  <c r="CE281" i="20" s="1"/>
  <c r="CF281" i="20" s="1"/>
  <c r="CH281" i="20"/>
  <c r="CI281" i="20"/>
  <c r="CJ281" i="20"/>
  <c r="CK281" i="20"/>
  <c r="CL281" i="20"/>
  <c r="CM281" i="20"/>
  <c r="CN281" i="20"/>
  <c r="CO281" i="20"/>
  <c r="CP281" i="20"/>
  <c r="CQ281" i="20"/>
  <c r="CR281" i="20"/>
  <c r="CS281" i="20"/>
  <c r="CT281" i="20"/>
  <c r="CU281" i="20"/>
  <c r="CD282" i="20"/>
  <c r="CE282" i="20" s="1"/>
  <c r="CH282" i="20"/>
  <c r="CI282" i="20"/>
  <c r="CJ282" i="20"/>
  <c r="CK282" i="20"/>
  <c r="CL282" i="20"/>
  <c r="CM282" i="20"/>
  <c r="CN282" i="20"/>
  <c r="CO282" i="20"/>
  <c r="CP282" i="20"/>
  <c r="CQ282" i="20"/>
  <c r="CR282" i="20"/>
  <c r="CS282" i="20"/>
  <c r="CT282" i="20"/>
  <c r="CU282" i="20"/>
  <c r="CD283" i="20"/>
  <c r="CE283" i="20" s="1"/>
  <c r="CF283" i="20" s="1"/>
  <c r="CH283" i="20"/>
  <c r="CI283" i="20"/>
  <c r="CJ283" i="20"/>
  <c r="CK283" i="20"/>
  <c r="CL283" i="20"/>
  <c r="CM283" i="20"/>
  <c r="CN283" i="20"/>
  <c r="CO283" i="20"/>
  <c r="CP283" i="20"/>
  <c r="CQ283" i="20"/>
  <c r="CR283" i="20"/>
  <c r="CS283" i="20"/>
  <c r="CT283" i="20"/>
  <c r="CU283" i="20"/>
  <c r="CD284" i="20"/>
  <c r="CE284" i="20" s="1"/>
  <c r="CH284" i="20"/>
  <c r="CI284" i="20"/>
  <c r="CJ284" i="20"/>
  <c r="CK284" i="20"/>
  <c r="CL284" i="20"/>
  <c r="CM284" i="20"/>
  <c r="CN284" i="20"/>
  <c r="CO284" i="20"/>
  <c r="CP284" i="20"/>
  <c r="CQ284" i="20"/>
  <c r="CR284" i="20"/>
  <c r="CS284" i="20"/>
  <c r="CT284" i="20"/>
  <c r="CU284" i="20"/>
  <c r="CD285" i="20"/>
  <c r="CE285" i="20" s="1"/>
  <c r="CF285" i="20" s="1"/>
  <c r="CH285" i="20"/>
  <c r="CI285" i="20"/>
  <c r="CJ285" i="20"/>
  <c r="CK285" i="20"/>
  <c r="CL285" i="20"/>
  <c r="CM285" i="20"/>
  <c r="CN285" i="20"/>
  <c r="CO285" i="20"/>
  <c r="CP285" i="20"/>
  <c r="CQ285" i="20"/>
  <c r="CR285" i="20"/>
  <c r="CS285" i="20"/>
  <c r="CT285" i="20"/>
  <c r="CU285" i="20"/>
  <c r="CD286" i="20"/>
  <c r="CE286" i="20" s="1"/>
  <c r="CH286" i="20"/>
  <c r="CI286" i="20"/>
  <c r="CJ286" i="20"/>
  <c r="CK286" i="20"/>
  <c r="CL286" i="20"/>
  <c r="CM286" i="20"/>
  <c r="CN286" i="20"/>
  <c r="CO286" i="20"/>
  <c r="CP286" i="20"/>
  <c r="CQ286" i="20"/>
  <c r="CR286" i="20"/>
  <c r="CS286" i="20"/>
  <c r="CT286" i="20"/>
  <c r="CU286" i="20"/>
  <c r="D286" i="20"/>
  <c r="A286" i="20"/>
  <c r="D285" i="20"/>
  <c r="A285" i="20"/>
  <c r="D284" i="20"/>
  <c r="A284" i="20"/>
  <c r="D283" i="20"/>
  <c r="A283" i="20"/>
  <c r="D282" i="20"/>
  <c r="A282" i="20"/>
  <c r="D281" i="20"/>
  <c r="A281" i="20"/>
  <c r="D280" i="20"/>
  <c r="A280" i="20"/>
  <c r="D279" i="20"/>
  <c r="A279" i="20"/>
  <c r="D278" i="20"/>
  <c r="A278" i="20"/>
  <c r="D277" i="20"/>
  <c r="A277" i="20"/>
  <c r="D276" i="20"/>
  <c r="A276" i="20"/>
  <c r="CE130" i="20" l="1"/>
  <c r="CF109" i="20"/>
  <c r="CG109" i="20"/>
  <c r="CE109" i="20"/>
  <c r="CE129" i="20"/>
  <c r="CG88" i="20"/>
  <c r="CF88" i="20"/>
  <c r="CE88" i="20"/>
  <c r="CE67" i="20"/>
  <c r="CF67" i="20"/>
  <c r="CG67" i="20"/>
  <c r="CG46" i="20"/>
  <c r="CF46" i="20"/>
  <c r="CE46" i="20"/>
  <c r="CE128" i="20"/>
  <c r="CE108" i="20"/>
  <c r="CG108" i="20"/>
  <c r="CF108" i="20"/>
  <c r="CF87" i="20"/>
  <c r="CG87" i="20"/>
  <c r="CE87" i="20"/>
  <c r="CF66" i="20"/>
  <c r="CE66" i="20"/>
  <c r="CG66" i="20"/>
  <c r="CE45" i="20"/>
  <c r="CG45" i="20"/>
  <c r="CF45" i="20"/>
  <c r="CE107" i="20"/>
  <c r="CF107" i="20"/>
  <c r="CG107" i="20"/>
  <c r="CE86" i="20"/>
  <c r="CF86" i="20"/>
  <c r="CG86" i="20"/>
  <c r="CE65" i="20"/>
  <c r="CG65" i="20"/>
  <c r="CF65" i="20"/>
  <c r="CE44" i="20"/>
  <c r="CG44" i="20"/>
  <c r="CF44" i="20"/>
  <c r="CE127" i="20"/>
  <c r="CF106" i="20"/>
  <c r="CE106" i="20"/>
  <c r="CG106" i="20"/>
  <c r="CE85" i="20"/>
  <c r="CG85" i="20"/>
  <c r="CF85" i="20"/>
  <c r="CG64" i="20"/>
  <c r="CF64" i="20"/>
  <c r="CE64" i="20"/>
  <c r="CG43" i="20"/>
  <c r="CF43" i="20"/>
  <c r="CE43" i="20"/>
  <c r="CE126" i="20"/>
  <c r="CG105" i="20"/>
  <c r="CE105" i="20"/>
  <c r="CF105" i="20"/>
  <c r="CF84" i="20"/>
  <c r="CE84" i="20"/>
  <c r="CG84" i="20"/>
  <c r="CG63" i="20"/>
  <c r="CF63" i="20"/>
  <c r="CE63" i="20"/>
  <c r="CF42" i="20"/>
  <c r="CG42" i="20"/>
  <c r="CE42" i="20"/>
  <c r="CE125" i="20"/>
  <c r="CE104" i="20"/>
  <c r="CF104" i="20"/>
  <c r="CG104" i="20"/>
  <c r="CE83" i="20"/>
  <c r="CG83" i="20"/>
  <c r="CF83" i="20"/>
  <c r="CG62" i="20"/>
  <c r="CF62" i="20"/>
  <c r="CE62" i="20"/>
  <c r="CG41" i="20"/>
  <c r="CE41" i="20"/>
  <c r="CF41" i="20"/>
  <c r="B8" i="20"/>
  <c r="B9" i="20" s="1"/>
  <c r="CE124" i="20"/>
  <c r="CF103" i="20"/>
  <c r="CE103" i="20"/>
  <c r="CG103" i="20"/>
  <c r="CF82" i="20"/>
  <c r="CE82" i="20"/>
  <c r="CG82" i="20"/>
  <c r="CG61" i="20"/>
  <c r="CE61" i="20"/>
  <c r="CF61" i="20"/>
  <c r="CF40" i="20"/>
  <c r="CG40" i="20"/>
  <c r="CE40" i="20"/>
  <c r="CF282" i="20"/>
  <c r="CG282" i="20"/>
  <c r="CG286" i="20"/>
  <c r="CF286" i="20"/>
  <c r="CG278" i="20"/>
  <c r="CF278" i="20"/>
  <c r="CF280" i="20"/>
  <c r="CG280" i="20"/>
  <c r="CG284" i="20"/>
  <c r="CF284" i="20"/>
  <c r="CG276" i="20"/>
  <c r="CF276" i="20"/>
  <c r="CG285" i="20"/>
  <c r="CG283" i="20"/>
  <c r="CG281" i="20"/>
  <c r="CG279" i="20"/>
  <c r="CG277" i="20"/>
  <c r="CF127" i="20" l="1"/>
  <c r="CG127" i="20"/>
  <c r="CF128" i="20"/>
  <c r="CG128" i="20"/>
  <c r="CF130" i="20"/>
  <c r="CG130" i="20"/>
  <c r="CF126" i="20"/>
  <c r="CG126" i="20"/>
  <c r="CG129" i="20"/>
  <c r="CF129" i="20"/>
  <c r="CF124" i="20"/>
  <c r="CG124" i="20"/>
  <c r="CF125" i="20"/>
  <c r="CG125" i="20"/>
  <c r="B10" i="20"/>
  <c r="CD267" i="20"/>
  <c r="CE267" i="20" s="1"/>
  <c r="CF267" i="20" s="1"/>
  <c r="B11" i="20" l="1"/>
  <c r="CJ275" i="20"/>
  <c r="CI275" i="20"/>
  <c r="CH275" i="20"/>
  <c r="CJ274" i="20"/>
  <c r="CI274" i="20"/>
  <c r="CH274" i="20"/>
  <c r="CJ273" i="20"/>
  <c r="CI273" i="20"/>
  <c r="CH273" i="20"/>
  <c r="CJ272" i="20"/>
  <c r="CI272" i="20"/>
  <c r="CH272" i="20"/>
  <c r="CJ271" i="20"/>
  <c r="CI271" i="20"/>
  <c r="CH271" i="20"/>
  <c r="CJ270" i="20"/>
  <c r="CI270" i="20"/>
  <c r="CH270" i="20"/>
  <c r="CJ269" i="20"/>
  <c r="CI269" i="20"/>
  <c r="CH269" i="20"/>
  <c r="CJ268" i="20"/>
  <c r="CI268" i="20"/>
  <c r="CH268" i="20"/>
  <c r="CJ267" i="20"/>
  <c r="CI267" i="20"/>
  <c r="CH267" i="20"/>
  <c r="CJ266" i="20"/>
  <c r="CI266" i="20"/>
  <c r="CH266" i="20"/>
  <c r="CJ265" i="20"/>
  <c r="CI265" i="20"/>
  <c r="CH265" i="20"/>
  <c r="CJ264" i="20"/>
  <c r="CI264" i="20"/>
  <c r="CH264" i="20"/>
  <c r="CJ263" i="20"/>
  <c r="CI263" i="20"/>
  <c r="CH263" i="20"/>
  <c r="CJ262" i="20"/>
  <c r="CI262" i="20"/>
  <c r="CH262" i="20"/>
  <c r="CJ261" i="20"/>
  <c r="CI261" i="20"/>
  <c r="CH261" i="20"/>
  <c r="CJ260" i="20"/>
  <c r="CI260" i="20"/>
  <c r="CH260" i="20"/>
  <c r="CJ259" i="20"/>
  <c r="CI259" i="20"/>
  <c r="CH259" i="20"/>
  <c r="CJ258" i="20"/>
  <c r="CI258" i="20"/>
  <c r="CH258" i="20"/>
  <c r="CJ257" i="20"/>
  <c r="CI257" i="20"/>
  <c r="CH257" i="20"/>
  <c r="CJ256" i="20"/>
  <c r="CI256" i="20"/>
  <c r="CH256" i="20"/>
  <c r="CJ255" i="20"/>
  <c r="CI255" i="20"/>
  <c r="CH255" i="20"/>
  <c r="CJ254" i="20"/>
  <c r="CI254" i="20"/>
  <c r="CH254" i="20"/>
  <c r="CJ253" i="20"/>
  <c r="CI253" i="20"/>
  <c r="CH253" i="20"/>
  <c r="CJ252" i="20"/>
  <c r="CI252" i="20"/>
  <c r="CH252" i="20"/>
  <c r="CJ251" i="20"/>
  <c r="CI251" i="20"/>
  <c r="CH251" i="20"/>
  <c r="CJ250" i="20"/>
  <c r="CI250" i="20"/>
  <c r="CH250" i="20"/>
  <c r="CJ249" i="20"/>
  <c r="CI249" i="20"/>
  <c r="CH249" i="20"/>
  <c r="CJ248" i="20"/>
  <c r="CI248" i="20"/>
  <c r="CH248" i="20"/>
  <c r="CJ247" i="20"/>
  <c r="CI247" i="20"/>
  <c r="CH247" i="20"/>
  <c r="CJ246" i="20"/>
  <c r="CI246" i="20"/>
  <c r="CH246" i="20"/>
  <c r="CJ245" i="20"/>
  <c r="CI245" i="20"/>
  <c r="CH245" i="20"/>
  <c r="CJ244" i="20"/>
  <c r="CI244" i="20"/>
  <c r="CH244" i="20"/>
  <c r="CJ243" i="20"/>
  <c r="CI243" i="20"/>
  <c r="CH243" i="20"/>
  <c r="CJ242" i="20"/>
  <c r="CI242" i="20"/>
  <c r="CH242" i="20"/>
  <c r="CJ241" i="20"/>
  <c r="CI241" i="20"/>
  <c r="CH241" i="20"/>
  <c r="CJ240" i="20"/>
  <c r="CI240" i="20"/>
  <c r="CH240" i="20"/>
  <c r="CJ239" i="20"/>
  <c r="CI239" i="20"/>
  <c r="CH239" i="20"/>
  <c r="CJ238" i="20"/>
  <c r="CI238" i="20"/>
  <c r="CH238" i="20"/>
  <c r="CJ237" i="20"/>
  <c r="CI237" i="20"/>
  <c r="CH237" i="20"/>
  <c r="CJ236" i="20"/>
  <c r="CI236" i="20"/>
  <c r="CH236" i="20"/>
  <c r="CJ235" i="20"/>
  <c r="CI235" i="20"/>
  <c r="CH235" i="20"/>
  <c r="CJ234" i="20"/>
  <c r="CI234" i="20"/>
  <c r="CH234" i="20"/>
  <c r="CJ233" i="20"/>
  <c r="CI233" i="20"/>
  <c r="CH233" i="20"/>
  <c r="CJ232" i="20"/>
  <c r="CI232" i="20"/>
  <c r="CH232" i="20"/>
  <c r="CJ231" i="20"/>
  <c r="CI231" i="20"/>
  <c r="CH231" i="20"/>
  <c r="CJ230" i="20"/>
  <c r="CI230" i="20"/>
  <c r="CH230" i="20"/>
  <c r="CJ229" i="20"/>
  <c r="CI229" i="20"/>
  <c r="CH229" i="20"/>
  <c r="CJ228" i="20"/>
  <c r="CI228" i="20"/>
  <c r="CH228" i="20"/>
  <c r="CJ227" i="20"/>
  <c r="CI227" i="20"/>
  <c r="CH227" i="20"/>
  <c r="CJ226" i="20"/>
  <c r="CI226" i="20"/>
  <c r="CH226" i="20"/>
  <c r="CJ225" i="20"/>
  <c r="CI225" i="20"/>
  <c r="CH225" i="20"/>
  <c r="CJ224" i="20"/>
  <c r="CI224" i="20"/>
  <c r="CH224" i="20"/>
  <c r="CJ223" i="20"/>
  <c r="CI223" i="20"/>
  <c r="CH223" i="20"/>
  <c r="CJ222" i="20"/>
  <c r="CI222" i="20"/>
  <c r="CH222" i="20"/>
  <c r="CJ221" i="20"/>
  <c r="CI221" i="20"/>
  <c r="CH221" i="20"/>
  <c r="CJ220" i="20"/>
  <c r="CI220" i="20"/>
  <c r="CH220" i="20"/>
  <c r="CJ219" i="20"/>
  <c r="CI219" i="20"/>
  <c r="CH219" i="20"/>
  <c r="CJ218" i="20"/>
  <c r="CI218" i="20"/>
  <c r="CH218" i="20"/>
  <c r="CJ217" i="20"/>
  <c r="CI217" i="20"/>
  <c r="CH217" i="20"/>
  <c r="CJ216" i="20"/>
  <c r="CI216" i="20"/>
  <c r="CH216" i="20"/>
  <c r="CJ215" i="20"/>
  <c r="CI215" i="20"/>
  <c r="CH215" i="20"/>
  <c r="CJ214" i="20"/>
  <c r="CI214" i="20"/>
  <c r="CH214" i="20"/>
  <c r="CJ213" i="20"/>
  <c r="CI213" i="20"/>
  <c r="CH213" i="20"/>
  <c r="CJ212" i="20"/>
  <c r="CI212" i="20"/>
  <c r="CH212" i="20"/>
  <c r="CJ211" i="20"/>
  <c r="CI211" i="20"/>
  <c r="CH211" i="20"/>
  <c r="CJ210" i="20"/>
  <c r="CI210" i="20"/>
  <c r="CH210" i="20"/>
  <c r="CJ209" i="20"/>
  <c r="CI209" i="20"/>
  <c r="CH209" i="20"/>
  <c r="CJ208" i="20"/>
  <c r="CI208" i="20"/>
  <c r="CH208" i="20"/>
  <c r="CJ207" i="20"/>
  <c r="CI207" i="20"/>
  <c r="CH207" i="20"/>
  <c r="CJ206" i="20"/>
  <c r="CI206" i="20"/>
  <c r="CH206" i="20"/>
  <c r="CJ205" i="20"/>
  <c r="CI205" i="20"/>
  <c r="CH205" i="20"/>
  <c r="CJ204" i="20"/>
  <c r="CI204" i="20"/>
  <c r="CH204" i="20"/>
  <c r="CJ203" i="20"/>
  <c r="CI203" i="20"/>
  <c r="CH203" i="20"/>
  <c r="CJ202" i="20"/>
  <c r="CI202" i="20"/>
  <c r="CH202" i="20"/>
  <c r="CJ201" i="20"/>
  <c r="CI201" i="20"/>
  <c r="CH201" i="20"/>
  <c r="CJ200" i="20"/>
  <c r="CI200" i="20"/>
  <c r="CH200" i="20"/>
  <c r="CJ199" i="20"/>
  <c r="CI199" i="20"/>
  <c r="CH199" i="20"/>
  <c r="CJ198" i="20"/>
  <c r="CI198" i="20"/>
  <c r="CH198" i="20"/>
  <c r="CJ197" i="20"/>
  <c r="CI197" i="20"/>
  <c r="CH197" i="20"/>
  <c r="CJ196" i="20"/>
  <c r="CI196" i="20"/>
  <c r="CH196" i="20"/>
  <c r="CJ195" i="20"/>
  <c r="CI195" i="20"/>
  <c r="CH195" i="20"/>
  <c r="CJ194" i="20"/>
  <c r="CI194" i="20"/>
  <c r="CH194" i="20"/>
  <c r="CJ193" i="20"/>
  <c r="CI193" i="20"/>
  <c r="CH193" i="20"/>
  <c r="CJ192" i="20"/>
  <c r="CI192" i="20"/>
  <c r="CH192" i="20"/>
  <c r="CJ191" i="20"/>
  <c r="CI191" i="20"/>
  <c r="CH191" i="20"/>
  <c r="CJ190" i="20"/>
  <c r="CI190" i="20"/>
  <c r="CH190" i="20"/>
  <c r="CJ189" i="20"/>
  <c r="CI189" i="20"/>
  <c r="CH189" i="20"/>
  <c r="CJ188" i="20"/>
  <c r="CI188" i="20"/>
  <c r="CH188" i="20"/>
  <c r="CJ187" i="20"/>
  <c r="CI187" i="20"/>
  <c r="CH187" i="20"/>
  <c r="CJ186" i="20"/>
  <c r="CI186" i="20"/>
  <c r="CH186" i="20"/>
  <c r="CJ185" i="20"/>
  <c r="CI185" i="20"/>
  <c r="CH185" i="20"/>
  <c r="CJ184" i="20"/>
  <c r="CI184" i="20"/>
  <c r="CH184" i="20"/>
  <c r="CJ183" i="20"/>
  <c r="CI183" i="20"/>
  <c r="CH183" i="20"/>
  <c r="CJ182" i="20"/>
  <c r="CI182" i="20"/>
  <c r="CH182" i="20"/>
  <c r="CJ181" i="20"/>
  <c r="CI181" i="20"/>
  <c r="CH181" i="20"/>
  <c r="CJ180" i="20"/>
  <c r="CI180" i="20"/>
  <c r="CH180" i="20"/>
  <c r="CJ179" i="20"/>
  <c r="CI179" i="20"/>
  <c r="CH179" i="20"/>
  <c r="CJ178" i="20"/>
  <c r="CI178" i="20"/>
  <c r="CH178" i="20"/>
  <c r="CJ177" i="20"/>
  <c r="CI177" i="20"/>
  <c r="CH177" i="20"/>
  <c r="CJ176" i="20"/>
  <c r="CI176" i="20"/>
  <c r="CH176" i="20"/>
  <c r="CJ175" i="20"/>
  <c r="CI175" i="20"/>
  <c r="CH175" i="20"/>
  <c r="CJ174" i="20"/>
  <c r="CI174" i="20"/>
  <c r="CH174" i="20"/>
  <c r="CJ173" i="20"/>
  <c r="CI173" i="20"/>
  <c r="CH173" i="20"/>
  <c r="CJ172" i="20"/>
  <c r="CI172" i="20"/>
  <c r="CH172" i="20"/>
  <c r="CJ171" i="20"/>
  <c r="CI171" i="20"/>
  <c r="CH171" i="20"/>
  <c r="CJ170" i="20"/>
  <c r="CI170" i="20"/>
  <c r="CH170" i="20"/>
  <c r="CJ169" i="20"/>
  <c r="CI169" i="20"/>
  <c r="CH169" i="20"/>
  <c r="CJ168" i="20"/>
  <c r="CI168" i="20"/>
  <c r="CH168" i="20"/>
  <c r="CJ167" i="20"/>
  <c r="CI167" i="20"/>
  <c r="CH167" i="20"/>
  <c r="CJ166" i="20"/>
  <c r="CI166" i="20"/>
  <c r="CH166" i="20"/>
  <c r="CJ165" i="20"/>
  <c r="CI165" i="20"/>
  <c r="CH165" i="20"/>
  <c r="CJ164" i="20"/>
  <c r="CI164" i="20"/>
  <c r="CH164" i="20"/>
  <c r="CJ163" i="20"/>
  <c r="CI163" i="20"/>
  <c r="CH163" i="20"/>
  <c r="CJ162" i="20"/>
  <c r="CI162" i="20"/>
  <c r="CH162" i="20"/>
  <c r="CJ161" i="20"/>
  <c r="CI161" i="20"/>
  <c r="CH161" i="20"/>
  <c r="CJ160" i="20"/>
  <c r="CI160" i="20"/>
  <c r="CH160" i="20"/>
  <c r="CJ159" i="20"/>
  <c r="CI159" i="20"/>
  <c r="CH159" i="20"/>
  <c r="CJ158" i="20"/>
  <c r="CI158" i="20"/>
  <c r="CH158" i="20"/>
  <c r="CJ157" i="20"/>
  <c r="CI157" i="20"/>
  <c r="CH157" i="20"/>
  <c r="CJ156" i="20"/>
  <c r="CI156" i="20"/>
  <c r="CH156" i="20"/>
  <c r="CJ155" i="20"/>
  <c r="CI155" i="20"/>
  <c r="CH155" i="20"/>
  <c r="CJ154" i="20"/>
  <c r="CI154" i="20"/>
  <c r="CH154" i="20"/>
  <c r="CJ153" i="20"/>
  <c r="CI153" i="20"/>
  <c r="CH153" i="20"/>
  <c r="CJ152" i="20"/>
  <c r="CI152" i="20"/>
  <c r="CH152" i="20"/>
  <c r="CJ151" i="20"/>
  <c r="CI151" i="20"/>
  <c r="CH151" i="20"/>
  <c r="CJ150" i="20"/>
  <c r="CI150" i="20"/>
  <c r="CH150" i="20"/>
  <c r="CJ149" i="20"/>
  <c r="CI149" i="20"/>
  <c r="CH149" i="20"/>
  <c r="CJ148" i="20"/>
  <c r="CI148" i="20"/>
  <c r="CH148" i="20"/>
  <c r="CJ147" i="20"/>
  <c r="CI147" i="20"/>
  <c r="CH147" i="20"/>
  <c r="CJ146" i="20"/>
  <c r="CI146" i="20"/>
  <c r="CH146" i="20"/>
  <c r="CJ145" i="20"/>
  <c r="CI145" i="20"/>
  <c r="CH145" i="20"/>
  <c r="CJ144" i="20"/>
  <c r="CI144" i="20"/>
  <c r="CH144" i="20"/>
  <c r="CJ143" i="20"/>
  <c r="CI143" i="20"/>
  <c r="CH143" i="20"/>
  <c r="CJ142" i="20"/>
  <c r="CI142" i="20"/>
  <c r="CH142" i="20"/>
  <c r="CJ141" i="20"/>
  <c r="CI141" i="20"/>
  <c r="CH141" i="20"/>
  <c r="CJ140" i="20"/>
  <c r="CI140" i="20"/>
  <c r="CH140" i="20"/>
  <c r="CJ139" i="20"/>
  <c r="CI139" i="20"/>
  <c r="CH139" i="20"/>
  <c r="CJ138" i="20"/>
  <c r="CI138" i="20"/>
  <c r="CH138" i="20"/>
  <c r="CJ137" i="20"/>
  <c r="CI137" i="20"/>
  <c r="CH137" i="20"/>
  <c r="CJ136" i="20"/>
  <c r="CI136" i="20"/>
  <c r="CH136" i="20"/>
  <c r="CJ135" i="20"/>
  <c r="CI135" i="20"/>
  <c r="CH135" i="20"/>
  <c r="CJ134" i="20"/>
  <c r="CI134" i="20"/>
  <c r="CH134" i="20"/>
  <c r="CH133" i="20"/>
  <c r="CI133" i="20"/>
  <c r="CJ133" i="20"/>
  <c r="CL275" i="20"/>
  <c r="CL274" i="20"/>
  <c r="CL273" i="20"/>
  <c r="CL272" i="20"/>
  <c r="CL271" i="20"/>
  <c r="CL270" i="20"/>
  <c r="CL269" i="20"/>
  <c r="CL268" i="20"/>
  <c r="CL267" i="20"/>
  <c r="CL266" i="20"/>
  <c r="CL265" i="20"/>
  <c r="CL264" i="20"/>
  <c r="CL263" i="20"/>
  <c r="CL262" i="20"/>
  <c r="CL261" i="20"/>
  <c r="CL260" i="20"/>
  <c r="CL259" i="20"/>
  <c r="CL258" i="20"/>
  <c r="CL257" i="20"/>
  <c r="CL256" i="20"/>
  <c r="CL255" i="20"/>
  <c r="CL254" i="20"/>
  <c r="CL253" i="20"/>
  <c r="CL252" i="20"/>
  <c r="CL251" i="20"/>
  <c r="CL250" i="20"/>
  <c r="CL249" i="20"/>
  <c r="CL248" i="20"/>
  <c r="CL247" i="20"/>
  <c r="CL246" i="20"/>
  <c r="CL245" i="20"/>
  <c r="CL244" i="20"/>
  <c r="CL243" i="20"/>
  <c r="CL242" i="20"/>
  <c r="CL241" i="20"/>
  <c r="CL240" i="20"/>
  <c r="CL239" i="20"/>
  <c r="CL238" i="20"/>
  <c r="CL237" i="20"/>
  <c r="CL236" i="20"/>
  <c r="CL235" i="20"/>
  <c r="CL234" i="20"/>
  <c r="CL233" i="20"/>
  <c r="CL232" i="20"/>
  <c r="CL231" i="20"/>
  <c r="CL230" i="20"/>
  <c r="CL229" i="20"/>
  <c r="CL228" i="20"/>
  <c r="CL227" i="20"/>
  <c r="CL226" i="20"/>
  <c r="CL225" i="20"/>
  <c r="CL224" i="20"/>
  <c r="CL223" i="20"/>
  <c r="CL222" i="20"/>
  <c r="CL221" i="20"/>
  <c r="CL220" i="20"/>
  <c r="CL219" i="20"/>
  <c r="CL218" i="20"/>
  <c r="CL217" i="20"/>
  <c r="CL216" i="20"/>
  <c r="CL215" i="20"/>
  <c r="CL214" i="20"/>
  <c r="CL213" i="20"/>
  <c r="CL212" i="20"/>
  <c r="CL211" i="20"/>
  <c r="CL210" i="20"/>
  <c r="CL209" i="20"/>
  <c r="CL208" i="20"/>
  <c r="CL207" i="20"/>
  <c r="CL206" i="20"/>
  <c r="CL205" i="20"/>
  <c r="CL204" i="20"/>
  <c r="CL203" i="20"/>
  <c r="CL202" i="20"/>
  <c r="CL201" i="20"/>
  <c r="CL200" i="20"/>
  <c r="CL199" i="20"/>
  <c r="CL198" i="20"/>
  <c r="CL197" i="20"/>
  <c r="CL196" i="20"/>
  <c r="CL195" i="20"/>
  <c r="CL194" i="20"/>
  <c r="CL193" i="20"/>
  <c r="CL192" i="20"/>
  <c r="CL191" i="20"/>
  <c r="CL190" i="20"/>
  <c r="CL189" i="20"/>
  <c r="CL188" i="20"/>
  <c r="CL187" i="20"/>
  <c r="CL186" i="20"/>
  <c r="CL185" i="20"/>
  <c r="CL184" i="20"/>
  <c r="CL183" i="20"/>
  <c r="CL182" i="20"/>
  <c r="CL181" i="20"/>
  <c r="CL180" i="20"/>
  <c r="CL179" i="20"/>
  <c r="CL178" i="20"/>
  <c r="CL177" i="20"/>
  <c r="CL176" i="20"/>
  <c r="CL175" i="20"/>
  <c r="CL174" i="20"/>
  <c r="CL173" i="20"/>
  <c r="CL172" i="20"/>
  <c r="CL171" i="20"/>
  <c r="CL170" i="20"/>
  <c r="CL169" i="20"/>
  <c r="CL168" i="20"/>
  <c r="CL167" i="20"/>
  <c r="CL166" i="20"/>
  <c r="CL165" i="20"/>
  <c r="CL164" i="20"/>
  <c r="CL163" i="20"/>
  <c r="CL162" i="20"/>
  <c r="CL161" i="20"/>
  <c r="CL160" i="20"/>
  <c r="CL159" i="20"/>
  <c r="CL158" i="20"/>
  <c r="CL157" i="20"/>
  <c r="CL156" i="20"/>
  <c r="CL155" i="20"/>
  <c r="CL154" i="20"/>
  <c r="CL153" i="20"/>
  <c r="CL152" i="20"/>
  <c r="CL151" i="20"/>
  <c r="CL150" i="20"/>
  <c r="CL149" i="20"/>
  <c r="CL148" i="20"/>
  <c r="CL147" i="20"/>
  <c r="CL146" i="20"/>
  <c r="CL145" i="20"/>
  <c r="CL144" i="20"/>
  <c r="CL143" i="20"/>
  <c r="CL142" i="20"/>
  <c r="CL141" i="20"/>
  <c r="CL140" i="20"/>
  <c r="CL139" i="20"/>
  <c r="CL138" i="20"/>
  <c r="CL137" i="20"/>
  <c r="CL136" i="20"/>
  <c r="CL135" i="20"/>
  <c r="CL134" i="20"/>
  <c r="CL133" i="20"/>
  <c r="B12" i="20" l="1"/>
  <c r="CL12" i="20" s="1"/>
  <c r="CL6" i="20"/>
  <c r="CL7" i="20"/>
  <c r="CL8" i="20"/>
  <c r="CL10" i="20"/>
  <c r="CL11" i="20"/>
  <c r="CI6" i="20"/>
  <c r="CJ6" i="20"/>
  <c r="CH6" i="20"/>
  <c r="CH7" i="20"/>
  <c r="CI7" i="20"/>
  <c r="CJ8" i="20"/>
  <c r="CJ9" i="20"/>
  <c r="CI10" i="20"/>
  <c r="CH10" i="20"/>
  <c r="CH11" i="20"/>
  <c r="CI11" i="20"/>
  <c r="CJ12" i="20"/>
  <c r="CJ7" i="20"/>
  <c r="CJ10" i="20"/>
  <c r="CI8" i="20"/>
  <c r="CL9" i="20"/>
  <c r="CH8" i="20"/>
  <c r="CH9" i="20"/>
  <c r="CJ11" i="20"/>
  <c r="CH12" i="20"/>
  <c r="CI9" i="20"/>
  <c r="CR135" i="20"/>
  <c r="CS135" i="20"/>
  <c r="CT135" i="20"/>
  <c r="CU135" i="20"/>
  <c r="CR136" i="20"/>
  <c r="CS136" i="20"/>
  <c r="CT136" i="20"/>
  <c r="CU136" i="20"/>
  <c r="CR137" i="20"/>
  <c r="CS137" i="20"/>
  <c r="CT137" i="20"/>
  <c r="CU137" i="20"/>
  <c r="CR138" i="20"/>
  <c r="CS138" i="20"/>
  <c r="CT138" i="20"/>
  <c r="CU138" i="20"/>
  <c r="CR139" i="20"/>
  <c r="CS139" i="20"/>
  <c r="CT139" i="20"/>
  <c r="CU139" i="20"/>
  <c r="CR140" i="20"/>
  <c r="CS140" i="20"/>
  <c r="CT140" i="20"/>
  <c r="CU140" i="20"/>
  <c r="CR141" i="20"/>
  <c r="CS141" i="20"/>
  <c r="CT141" i="20"/>
  <c r="CU141" i="20"/>
  <c r="CR142" i="20"/>
  <c r="CS142" i="20"/>
  <c r="CT142" i="20"/>
  <c r="CU142" i="20"/>
  <c r="CR143" i="20"/>
  <c r="CS143" i="20"/>
  <c r="CT143" i="20"/>
  <c r="CU143" i="20"/>
  <c r="CR144" i="20"/>
  <c r="CS144" i="20"/>
  <c r="CT144" i="20"/>
  <c r="CU144" i="20"/>
  <c r="CR145" i="20"/>
  <c r="CS145" i="20"/>
  <c r="CT145" i="20"/>
  <c r="CU145" i="20"/>
  <c r="CR146" i="20"/>
  <c r="CS146" i="20"/>
  <c r="CT146" i="20"/>
  <c r="CU146" i="20"/>
  <c r="CR147" i="20"/>
  <c r="CS147" i="20"/>
  <c r="CT147" i="20"/>
  <c r="CU147" i="20"/>
  <c r="CR148" i="20"/>
  <c r="CS148" i="20"/>
  <c r="CT148" i="20"/>
  <c r="CU148" i="20"/>
  <c r="CR149" i="20"/>
  <c r="CS149" i="20"/>
  <c r="CT149" i="20"/>
  <c r="CU149" i="20"/>
  <c r="CR150" i="20"/>
  <c r="CS150" i="20"/>
  <c r="CT150" i="20"/>
  <c r="CU150" i="20"/>
  <c r="CR151" i="20"/>
  <c r="CS151" i="20"/>
  <c r="CT151" i="20"/>
  <c r="CU151" i="20"/>
  <c r="CR152" i="20"/>
  <c r="CS152" i="20"/>
  <c r="CT152" i="20"/>
  <c r="CU152" i="20"/>
  <c r="CR153" i="20"/>
  <c r="CS153" i="20"/>
  <c r="CT153" i="20"/>
  <c r="CU153" i="20"/>
  <c r="CR154" i="20"/>
  <c r="CS154" i="20"/>
  <c r="CT154" i="20"/>
  <c r="CU154" i="20"/>
  <c r="CR155" i="20"/>
  <c r="CS155" i="20"/>
  <c r="CT155" i="20"/>
  <c r="CU155" i="20"/>
  <c r="CR156" i="20"/>
  <c r="CS156" i="20"/>
  <c r="CT156" i="20"/>
  <c r="CU156" i="20"/>
  <c r="CR157" i="20"/>
  <c r="CS157" i="20"/>
  <c r="CT157" i="20"/>
  <c r="CU157" i="20"/>
  <c r="CR158" i="20"/>
  <c r="CS158" i="20"/>
  <c r="CT158" i="20"/>
  <c r="CU158" i="20"/>
  <c r="CR159" i="20"/>
  <c r="CS159" i="20"/>
  <c r="CT159" i="20"/>
  <c r="CU159" i="20"/>
  <c r="CR160" i="20"/>
  <c r="CS160" i="20"/>
  <c r="CT160" i="20"/>
  <c r="CU160" i="20"/>
  <c r="CR161" i="20"/>
  <c r="CS161" i="20"/>
  <c r="CT161" i="20"/>
  <c r="CU161" i="20"/>
  <c r="CR162" i="20"/>
  <c r="CS162" i="20"/>
  <c r="CT162" i="20"/>
  <c r="CU162" i="20"/>
  <c r="CR163" i="20"/>
  <c r="CS163" i="20"/>
  <c r="CT163" i="20"/>
  <c r="CU163" i="20"/>
  <c r="CR164" i="20"/>
  <c r="CS164" i="20"/>
  <c r="CT164" i="20"/>
  <c r="CU164" i="20"/>
  <c r="CR165" i="20"/>
  <c r="CS165" i="20"/>
  <c r="CT165" i="20"/>
  <c r="CU165" i="20"/>
  <c r="CR166" i="20"/>
  <c r="CS166" i="20"/>
  <c r="CT166" i="20"/>
  <c r="CU166" i="20"/>
  <c r="CR167" i="20"/>
  <c r="CS167" i="20"/>
  <c r="CT167" i="20"/>
  <c r="CU167" i="20"/>
  <c r="CR168" i="20"/>
  <c r="CS168" i="20"/>
  <c r="CT168" i="20"/>
  <c r="CU168" i="20"/>
  <c r="CR169" i="20"/>
  <c r="CS169" i="20"/>
  <c r="CT169" i="20"/>
  <c r="CU169" i="20"/>
  <c r="CR170" i="20"/>
  <c r="CS170" i="20"/>
  <c r="CT170" i="20"/>
  <c r="CU170" i="20"/>
  <c r="CR171" i="20"/>
  <c r="CS171" i="20"/>
  <c r="CT171" i="20"/>
  <c r="CU171" i="20"/>
  <c r="CR172" i="20"/>
  <c r="CS172" i="20"/>
  <c r="CT172" i="20"/>
  <c r="CU172" i="20"/>
  <c r="CR173" i="20"/>
  <c r="CS173" i="20"/>
  <c r="CT173" i="20"/>
  <c r="CU173" i="20"/>
  <c r="CR174" i="20"/>
  <c r="CS174" i="20"/>
  <c r="CT174" i="20"/>
  <c r="CU174" i="20"/>
  <c r="CR175" i="20"/>
  <c r="CS175" i="20"/>
  <c r="CT175" i="20"/>
  <c r="CU175" i="20"/>
  <c r="CR176" i="20"/>
  <c r="CS176" i="20"/>
  <c r="CT176" i="20"/>
  <c r="CU176" i="20"/>
  <c r="CR177" i="20"/>
  <c r="CS177" i="20"/>
  <c r="CT177" i="20"/>
  <c r="CU177" i="20"/>
  <c r="CR178" i="20"/>
  <c r="CS178" i="20"/>
  <c r="CT178" i="20"/>
  <c r="CU178" i="20"/>
  <c r="CR179" i="20"/>
  <c r="CS179" i="20"/>
  <c r="CT179" i="20"/>
  <c r="CU179" i="20"/>
  <c r="CR180" i="20"/>
  <c r="CS180" i="20"/>
  <c r="CT180" i="20"/>
  <c r="CU180" i="20"/>
  <c r="CR181" i="20"/>
  <c r="CS181" i="20"/>
  <c r="CT181" i="20"/>
  <c r="CU181" i="20"/>
  <c r="CR182" i="20"/>
  <c r="CS182" i="20"/>
  <c r="CT182" i="20"/>
  <c r="CU182" i="20"/>
  <c r="CR183" i="20"/>
  <c r="CS183" i="20"/>
  <c r="CT183" i="20"/>
  <c r="CU183" i="20"/>
  <c r="CR184" i="20"/>
  <c r="CS184" i="20"/>
  <c r="CT184" i="20"/>
  <c r="CU184" i="20"/>
  <c r="CR185" i="20"/>
  <c r="CS185" i="20"/>
  <c r="CT185" i="20"/>
  <c r="CU185" i="20"/>
  <c r="CR186" i="20"/>
  <c r="CS186" i="20"/>
  <c r="CT186" i="20"/>
  <c r="CU186" i="20"/>
  <c r="CR187" i="20"/>
  <c r="CS187" i="20"/>
  <c r="CT187" i="20"/>
  <c r="CU187" i="20"/>
  <c r="CR188" i="20"/>
  <c r="CS188" i="20"/>
  <c r="CT188" i="20"/>
  <c r="CU188" i="20"/>
  <c r="CR189" i="20"/>
  <c r="CS189" i="20"/>
  <c r="CT189" i="20"/>
  <c r="CU189" i="20"/>
  <c r="CR190" i="20"/>
  <c r="CS190" i="20"/>
  <c r="CT190" i="20"/>
  <c r="CU190" i="20"/>
  <c r="CR191" i="20"/>
  <c r="CS191" i="20"/>
  <c r="CT191" i="20"/>
  <c r="CU191" i="20"/>
  <c r="CR192" i="20"/>
  <c r="CS192" i="20"/>
  <c r="CT192" i="20"/>
  <c r="CU192" i="20"/>
  <c r="CR193" i="20"/>
  <c r="CS193" i="20"/>
  <c r="CT193" i="20"/>
  <c r="CU193" i="20"/>
  <c r="CR194" i="20"/>
  <c r="CS194" i="20"/>
  <c r="CT194" i="20"/>
  <c r="CU194" i="20"/>
  <c r="CR195" i="20"/>
  <c r="CS195" i="20"/>
  <c r="CT195" i="20"/>
  <c r="CU195" i="20"/>
  <c r="CR196" i="20"/>
  <c r="CS196" i="20"/>
  <c r="CT196" i="20"/>
  <c r="CU196" i="20"/>
  <c r="CR197" i="20"/>
  <c r="CS197" i="20"/>
  <c r="CT197" i="20"/>
  <c r="CU197" i="20"/>
  <c r="CR198" i="20"/>
  <c r="CS198" i="20"/>
  <c r="CT198" i="20"/>
  <c r="CU198" i="20"/>
  <c r="CR199" i="20"/>
  <c r="CS199" i="20"/>
  <c r="CT199" i="20"/>
  <c r="CU199" i="20"/>
  <c r="CR200" i="20"/>
  <c r="CS200" i="20"/>
  <c r="CT200" i="20"/>
  <c r="CU200" i="20"/>
  <c r="CR201" i="20"/>
  <c r="CS201" i="20"/>
  <c r="CT201" i="20"/>
  <c r="CU201" i="20"/>
  <c r="CR202" i="20"/>
  <c r="CS202" i="20"/>
  <c r="CT202" i="20"/>
  <c r="CU202" i="20"/>
  <c r="CR203" i="20"/>
  <c r="CS203" i="20"/>
  <c r="CT203" i="20"/>
  <c r="CU203" i="20"/>
  <c r="CR204" i="20"/>
  <c r="CS204" i="20"/>
  <c r="CT204" i="20"/>
  <c r="CU204" i="20"/>
  <c r="CR205" i="20"/>
  <c r="CS205" i="20"/>
  <c r="CT205" i="20"/>
  <c r="CU205" i="20"/>
  <c r="CR206" i="20"/>
  <c r="CS206" i="20"/>
  <c r="CT206" i="20"/>
  <c r="CU206" i="20"/>
  <c r="CR207" i="20"/>
  <c r="CS207" i="20"/>
  <c r="CT207" i="20"/>
  <c r="CU207" i="20"/>
  <c r="CR208" i="20"/>
  <c r="CS208" i="20"/>
  <c r="CT208" i="20"/>
  <c r="CU208" i="20"/>
  <c r="CR209" i="20"/>
  <c r="CS209" i="20"/>
  <c r="CT209" i="20"/>
  <c r="CU209" i="20"/>
  <c r="CR210" i="20"/>
  <c r="CS210" i="20"/>
  <c r="CT210" i="20"/>
  <c r="CU210" i="20"/>
  <c r="CR211" i="20"/>
  <c r="CS211" i="20"/>
  <c r="CT211" i="20"/>
  <c r="CU211" i="20"/>
  <c r="CR212" i="20"/>
  <c r="CS212" i="20"/>
  <c r="CT212" i="20"/>
  <c r="CU212" i="20"/>
  <c r="CR213" i="20"/>
  <c r="CS213" i="20"/>
  <c r="CT213" i="20"/>
  <c r="CU213" i="20"/>
  <c r="CR214" i="20"/>
  <c r="CS214" i="20"/>
  <c r="CT214" i="20"/>
  <c r="CU214" i="20"/>
  <c r="CR215" i="20"/>
  <c r="CS215" i="20"/>
  <c r="CT215" i="20"/>
  <c r="CU215" i="20"/>
  <c r="CR216" i="20"/>
  <c r="CS216" i="20"/>
  <c r="CT216" i="20"/>
  <c r="CU216" i="20"/>
  <c r="CR217" i="20"/>
  <c r="CS217" i="20"/>
  <c r="CT217" i="20"/>
  <c r="CU217" i="20"/>
  <c r="CR218" i="20"/>
  <c r="CS218" i="20"/>
  <c r="CT218" i="20"/>
  <c r="CU218" i="20"/>
  <c r="CR219" i="20"/>
  <c r="CS219" i="20"/>
  <c r="CT219" i="20"/>
  <c r="CU219" i="20"/>
  <c r="CR220" i="20"/>
  <c r="CS220" i="20"/>
  <c r="CT220" i="20"/>
  <c r="CU220" i="20"/>
  <c r="CR221" i="20"/>
  <c r="CS221" i="20"/>
  <c r="CT221" i="20"/>
  <c r="CU221" i="20"/>
  <c r="CR222" i="20"/>
  <c r="CS222" i="20"/>
  <c r="CT222" i="20"/>
  <c r="CU222" i="20"/>
  <c r="CR223" i="20"/>
  <c r="CS223" i="20"/>
  <c r="CT223" i="20"/>
  <c r="CU223" i="20"/>
  <c r="CR224" i="20"/>
  <c r="CS224" i="20"/>
  <c r="CT224" i="20"/>
  <c r="CU224" i="20"/>
  <c r="CR225" i="20"/>
  <c r="CS225" i="20"/>
  <c r="CT225" i="20"/>
  <c r="CU225" i="20"/>
  <c r="CR226" i="20"/>
  <c r="CS226" i="20"/>
  <c r="CT226" i="20"/>
  <c r="CU226" i="20"/>
  <c r="CR227" i="20"/>
  <c r="CS227" i="20"/>
  <c r="CT227" i="20"/>
  <c r="CU227" i="20"/>
  <c r="CR228" i="20"/>
  <c r="CS228" i="20"/>
  <c r="CT228" i="20"/>
  <c r="CU228" i="20"/>
  <c r="CR229" i="20"/>
  <c r="CS229" i="20"/>
  <c r="CT229" i="20"/>
  <c r="CU229" i="20"/>
  <c r="CR230" i="20"/>
  <c r="CS230" i="20"/>
  <c r="CT230" i="20"/>
  <c r="CU230" i="20"/>
  <c r="CR231" i="20"/>
  <c r="CS231" i="20"/>
  <c r="CT231" i="20"/>
  <c r="CU231" i="20"/>
  <c r="CR232" i="20"/>
  <c r="CS232" i="20"/>
  <c r="CT232" i="20"/>
  <c r="CU232" i="20"/>
  <c r="CR233" i="20"/>
  <c r="CS233" i="20"/>
  <c r="CT233" i="20"/>
  <c r="CU233" i="20"/>
  <c r="CR234" i="20"/>
  <c r="CS234" i="20"/>
  <c r="CT234" i="20"/>
  <c r="CU234" i="20"/>
  <c r="CR235" i="20"/>
  <c r="CS235" i="20"/>
  <c r="CT235" i="20"/>
  <c r="CU235" i="20"/>
  <c r="CR236" i="20"/>
  <c r="CS236" i="20"/>
  <c r="CT236" i="20"/>
  <c r="CU236" i="20"/>
  <c r="CR237" i="20"/>
  <c r="CS237" i="20"/>
  <c r="CT237" i="20"/>
  <c r="CU237" i="20"/>
  <c r="CR238" i="20"/>
  <c r="CS238" i="20"/>
  <c r="CT238" i="20"/>
  <c r="CU238" i="20"/>
  <c r="CR239" i="20"/>
  <c r="CS239" i="20"/>
  <c r="CT239" i="20"/>
  <c r="CU239" i="20"/>
  <c r="CR240" i="20"/>
  <c r="CS240" i="20"/>
  <c r="CT240" i="20"/>
  <c r="CU240" i="20"/>
  <c r="CR241" i="20"/>
  <c r="CS241" i="20"/>
  <c r="CT241" i="20"/>
  <c r="CU241" i="20"/>
  <c r="CR242" i="20"/>
  <c r="CS242" i="20"/>
  <c r="CT242" i="20"/>
  <c r="CU242" i="20"/>
  <c r="CR243" i="20"/>
  <c r="CS243" i="20"/>
  <c r="CT243" i="20"/>
  <c r="CU243" i="20"/>
  <c r="CR244" i="20"/>
  <c r="CS244" i="20"/>
  <c r="CT244" i="20"/>
  <c r="CU244" i="20"/>
  <c r="CR245" i="20"/>
  <c r="CS245" i="20"/>
  <c r="CT245" i="20"/>
  <c r="CU245" i="20"/>
  <c r="CR246" i="20"/>
  <c r="CS246" i="20"/>
  <c r="CT246" i="20"/>
  <c r="CU246" i="20"/>
  <c r="CR247" i="20"/>
  <c r="CS247" i="20"/>
  <c r="CT247" i="20"/>
  <c r="CU247" i="20"/>
  <c r="CR248" i="20"/>
  <c r="CS248" i="20"/>
  <c r="CT248" i="20"/>
  <c r="CU248" i="20"/>
  <c r="CR249" i="20"/>
  <c r="CS249" i="20"/>
  <c r="CT249" i="20"/>
  <c r="CU249" i="20"/>
  <c r="CR250" i="20"/>
  <c r="CS250" i="20"/>
  <c r="CT250" i="20"/>
  <c r="CU250" i="20"/>
  <c r="CR251" i="20"/>
  <c r="CS251" i="20"/>
  <c r="CT251" i="20"/>
  <c r="CU251" i="20"/>
  <c r="CR252" i="20"/>
  <c r="CS252" i="20"/>
  <c r="CT252" i="20"/>
  <c r="CU252" i="20"/>
  <c r="CR253" i="20"/>
  <c r="CS253" i="20"/>
  <c r="CT253" i="20"/>
  <c r="CU253" i="20"/>
  <c r="CR254" i="20"/>
  <c r="CS254" i="20"/>
  <c r="CT254" i="20"/>
  <c r="CU254" i="20"/>
  <c r="CR255" i="20"/>
  <c r="CS255" i="20"/>
  <c r="CT255" i="20"/>
  <c r="CU255" i="20"/>
  <c r="CR256" i="20"/>
  <c r="CS256" i="20"/>
  <c r="CT256" i="20"/>
  <c r="CU256" i="20"/>
  <c r="CR257" i="20"/>
  <c r="CS257" i="20"/>
  <c r="CT257" i="20"/>
  <c r="CU257" i="20"/>
  <c r="CR258" i="20"/>
  <c r="CS258" i="20"/>
  <c r="CT258" i="20"/>
  <c r="CU258" i="20"/>
  <c r="CR259" i="20"/>
  <c r="CS259" i="20"/>
  <c r="CT259" i="20"/>
  <c r="CU259" i="20"/>
  <c r="CR260" i="20"/>
  <c r="CS260" i="20"/>
  <c r="CT260" i="20"/>
  <c r="CU260" i="20"/>
  <c r="CR261" i="20"/>
  <c r="CS261" i="20"/>
  <c r="CT261" i="20"/>
  <c r="CU261" i="20"/>
  <c r="CR262" i="20"/>
  <c r="CS262" i="20"/>
  <c r="CT262" i="20"/>
  <c r="CU262" i="20"/>
  <c r="CR263" i="20"/>
  <c r="CS263" i="20"/>
  <c r="CT263" i="20"/>
  <c r="CU263" i="20"/>
  <c r="CR264" i="20"/>
  <c r="CS264" i="20"/>
  <c r="CT264" i="20"/>
  <c r="CU264" i="20"/>
  <c r="CR265" i="20"/>
  <c r="CS265" i="20"/>
  <c r="CT265" i="20"/>
  <c r="CU265" i="20"/>
  <c r="CR266" i="20"/>
  <c r="CS266" i="20"/>
  <c r="CT266" i="20"/>
  <c r="CU266" i="20"/>
  <c r="CR267" i="20"/>
  <c r="CS267" i="20"/>
  <c r="CT267" i="20"/>
  <c r="CU267" i="20"/>
  <c r="CR268" i="20"/>
  <c r="CS268" i="20"/>
  <c r="CT268" i="20"/>
  <c r="CU268" i="20"/>
  <c r="CR269" i="20"/>
  <c r="CS269" i="20"/>
  <c r="CT269" i="20"/>
  <c r="CU269" i="20"/>
  <c r="CR270" i="20"/>
  <c r="CS270" i="20"/>
  <c r="CT270" i="20"/>
  <c r="CU270" i="20"/>
  <c r="CR271" i="20"/>
  <c r="CS271" i="20"/>
  <c r="CT271" i="20"/>
  <c r="CU271" i="20"/>
  <c r="CR272" i="20"/>
  <c r="CS272" i="20"/>
  <c r="CT272" i="20"/>
  <c r="CU272" i="20"/>
  <c r="CR273" i="20"/>
  <c r="CS273" i="20"/>
  <c r="CT273" i="20"/>
  <c r="CU273" i="20"/>
  <c r="CR274" i="20"/>
  <c r="CS274" i="20"/>
  <c r="CT274" i="20"/>
  <c r="CU274" i="20"/>
  <c r="CR275" i="20"/>
  <c r="CS275" i="20"/>
  <c r="CT275" i="20"/>
  <c r="CU275" i="20"/>
  <c r="CR134" i="20"/>
  <c r="CS134" i="20"/>
  <c r="CT134" i="20"/>
  <c r="CU134" i="20"/>
  <c r="CU133" i="20"/>
  <c r="CT133" i="20"/>
  <c r="CS133" i="20"/>
  <c r="CR133" i="20"/>
  <c r="CQ135" i="20"/>
  <c r="CQ136" i="20"/>
  <c r="CQ137" i="20"/>
  <c r="CQ138" i="20"/>
  <c r="CQ139" i="20"/>
  <c r="CQ140" i="20"/>
  <c r="CQ141" i="20"/>
  <c r="CQ142" i="20"/>
  <c r="CQ143" i="20"/>
  <c r="CQ144" i="20"/>
  <c r="CQ145" i="20"/>
  <c r="CQ146" i="20"/>
  <c r="CQ147" i="20"/>
  <c r="CQ148" i="20"/>
  <c r="CQ149" i="20"/>
  <c r="CQ150" i="20"/>
  <c r="CQ151" i="20"/>
  <c r="CQ152" i="20"/>
  <c r="CQ153" i="20"/>
  <c r="CQ154" i="20"/>
  <c r="CQ155" i="20"/>
  <c r="CQ156" i="20"/>
  <c r="CQ157" i="20"/>
  <c r="CQ158" i="20"/>
  <c r="CQ159" i="20"/>
  <c r="CQ160" i="20"/>
  <c r="CQ161" i="20"/>
  <c r="CQ162" i="20"/>
  <c r="CQ163" i="20"/>
  <c r="CQ164" i="20"/>
  <c r="CQ165" i="20"/>
  <c r="CQ166" i="20"/>
  <c r="CQ167" i="20"/>
  <c r="CQ168" i="20"/>
  <c r="CQ169" i="20"/>
  <c r="CQ170" i="20"/>
  <c r="CQ171" i="20"/>
  <c r="CQ172" i="20"/>
  <c r="CQ173" i="20"/>
  <c r="CQ174" i="20"/>
  <c r="CQ175" i="20"/>
  <c r="CQ176" i="20"/>
  <c r="CQ177" i="20"/>
  <c r="CQ178" i="20"/>
  <c r="CQ179" i="20"/>
  <c r="CQ180" i="20"/>
  <c r="CQ181" i="20"/>
  <c r="CQ182" i="20"/>
  <c r="CQ183" i="20"/>
  <c r="CQ184" i="20"/>
  <c r="CQ185" i="20"/>
  <c r="CQ186" i="20"/>
  <c r="CQ187" i="20"/>
  <c r="CQ188" i="20"/>
  <c r="CQ189" i="20"/>
  <c r="CQ190" i="20"/>
  <c r="CQ191" i="20"/>
  <c r="CQ192" i="20"/>
  <c r="CQ193" i="20"/>
  <c r="CQ194" i="20"/>
  <c r="CQ195" i="20"/>
  <c r="CQ196" i="20"/>
  <c r="CQ197" i="20"/>
  <c r="CQ198" i="20"/>
  <c r="CQ199" i="20"/>
  <c r="CQ200" i="20"/>
  <c r="CQ201" i="20"/>
  <c r="CQ202" i="20"/>
  <c r="CQ203" i="20"/>
  <c r="CQ204" i="20"/>
  <c r="CQ205" i="20"/>
  <c r="CQ206" i="20"/>
  <c r="CQ207" i="20"/>
  <c r="CQ208" i="20"/>
  <c r="CQ209" i="20"/>
  <c r="CQ210" i="20"/>
  <c r="CQ211" i="20"/>
  <c r="CQ212" i="20"/>
  <c r="CQ213" i="20"/>
  <c r="CQ214" i="20"/>
  <c r="CQ215" i="20"/>
  <c r="CQ216" i="20"/>
  <c r="CQ217" i="20"/>
  <c r="CQ218" i="20"/>
  <c r="CQ219" i="20"/>
  <c r="CQ220" i="20"/>
  <c r="CQ221" i="20"/>
  <c r="CQ222" i="20"/>
  <c r="CQ223" i="20"/>
  <c r="CQ224" i="20"/>
  <c r="CQ225" i="20"/>
  <c r="CQ226" i="20"/>
  <c r="CQ227" i="20"/>
  <c r="CQ228" i="20"/>
  <c r="CQ229" i="20"/>
  <c r="CQ230" i="20"/>
  <c r="CQ231" i="20"/>
  <c r="CQ232" i="20"/>
  <c r="CQ233" i="20"/>
  <c r="CQ234" i="20"/>
  <c r="CQ235" i="20"/>
  <c r="CQ236" i="20"/>
  <c r="CQ237" i="20"/>
  <c r="CQ238" i="20"/>
  <c r="CQ239" i="20"/>
  <c r="CQ240" i="20"/>
  <c r="CQ241" i="20"/>
  <c r="CQ242" i="20"/>
  <c r="CQ243" i="20"/>
  <c r="CQ244" i="20"/>
  <c r="CQ245" i="20"/>
  <c r="CQ246" i="20"/>
  <c r="CQ247" i="20"/>
  <c r="CQ248" i="20"/>
  <c r="CQ249" i="20"/>
  <c r="CQ250" i="20"/>
  <c r="CQ251" i="20"/>
  <c r="CQ252" i="20"/>
  <c r="CQ253" i="20"/>
  <c r="CQ254" i="20"/>
  <c r="CQ255" i="20"/>
  <c r="CQ256" i="20"/>
  <c r="CQ257" i="20"/>
  <c r="CQ258" i="20"/>
  <c r="CQ259" i="20"/>
  <c r="CQ260" i="20"/>
  <c r="CQ261" i="20"/>
  <c r="CQ262" i="20"/>
  <c r="CQ263" i="20"/>
  <c r="CQ264" i="20"/>
  <c r="CQ265" i="20"/>
  <c r="CQ266" i="20"/>
  <c r="CQ267" i="20"/>
  <c r="CQ268" i="20"/>
  <c r="CQ269" i="20"/>
  <c r="CQ270" i="20"/>
  <c r="CQ271" i="20"/>
  <c r="CQ272" i="20"/>
  <c r="CQ273" i="20"/>
  <c r="CQ274" i="20"/>
  <c r="CQ275" i="20"/>
  <c r="CQ134" i="20"/>
  <c r="CQ133" i="20"/>
  <c r="CP135" i="20"/>
  <c r="CP136" i="20"/>
  <c r="CP137" i="20"/>
  <c r="CP138" i="20"/>
  <c r="CP139" i="20"/>
  <c r="CP140" i="20"/>
  <c r="CP141" i="20"/>
  <c r="CP142" i="20"/>
  <c r="CP143" i="20"/>
  <c r="CP144" i="20"/>
  <c r="CP145" i="20"/>
  <c r="CP146" i="20"/>
  <c r="CP147" i="20"/>
  <c r="CP148" i="20"/>
  <c r="CP149" i="20"/>
  <c r="CP150" i="20"/>
  <c r="CP151" i="20"/>
  <c r="CP152" i="20"/>
  <c r="CP153" i="20"/>
  <c r="CP154" i="20"/>
  <c r="CP155" i="20"/>
  <c r="CP156" i="20"/>
  <c r="CP157" i="20"/>
  <c r="CP158" i="20"/>
  <c r="CP159" i="20"/>
  <c r="CP160" i="20"/>
  <c r="CP161" i="20"/>
  <c r="CP162" i="20"/>
  <c r="CP163" i="20"/>
  <c r="CP164" i="20"/>
  <c r="CP165" i="20"/>
  <c r="CP166" i="20"/>
  <c r="CP167" i="20"/>
  <c r="CP168" i="20"/>
  <c r="CP169" i="20"/>
  <c r="CP170" i="20"/>
  <c r="CP171" i="20"/>
  <c r="CP172" i="20"/>
  <c r="CP173" i="20"/>
  <c r="CP174" i="20"/>
  <c r="CP175" i="20"/>
  <c r="CP176" i="20"/>
  <c r="CP177" i="20"/>
  <c r="CP178" i="20"/>
  <c r="CP179" i="20"/>
  <c r="CP180" i="20"/>
  <c r="CP181" i="20"/>
  <c r="CP182" i="20"/>
  <c r="CP183" i="20"/>
  <c r="CP184" i="20"/>
  <c r="CP185" i="20"/>
  <c r="CP186" i="20"/>
  <c r="CP187" i="20"/>
  <c r="CP188" i="20"/>
  <c r="CP189" i="20"/>
  <c r="CP190" i="20"/>
  <c r="CP191" i="20"/>
  <c r="CP192" i="20"/>
  <c r="CP193" i="20"/>
  <c r="CP194" i="20"/>
  <c r="CP195" i="20"/>
  <c r="CP196" i="20"/>
  <c r="CP197" i="20"/>
  <c r="CP198" i="20"/>
  <c r="CP199" i="20"/>
  <c r="CP200" i="20"/>
  <c r="CP201" i="20"/>
  <c r="CP202" i="20"/>
  <c r="CP203" i="20"/>
  <c r="CP204" i="20"/>
  <c r="CP205" i="20"/>
  <c r="CP206" i="20"/>
  <c r="CP207" i="20"/>
  <c r="CP208" i="20"/>
  <c r="CP209" i="20"/>
  <c r="CP210" i="20"/>
  <c r="CP211" i="20"/>
  <c r="CP212" i="20"/>
  <c r="CP213" i="20"/>
  <c r="CP214" i="20"/>
  <c r="CP215" i="20"/>
  <c r="CP216" i="20"/>
  <c r="CP217" i="20"/>
  <c r="CP218" i="20"/>
  <c r="CP219" i="20"/>
  <c r="CP220" i="20"/>
  <c r="CP221" i="20"/>
  <c r="CP222" i="20"/>
  <c r="CP223" i="20"/>
  <c r="CP224" i="20"/>
  <c r="CP225" i="20"/>
  <c r="CP226" i="20"/>
  <c r="CP227" i="20"/>
  <c r="CP228" i="20"/>
  <c r="CP229" i="20"/>
  <c r="CP230" i="20"/>
  <c r="CP231" i="20"/>
  <c r="CP232" i="20"/>
  <c r="CP233" i="20"/>
  <c r="CP234" i="20"/>
  <c r="CP235" i="20"/>
  <c r="CP236" i="20"/>
  <c r="CP237" i="20"/>
  <c r="CP238" i="20"/>
  <c r="CP239" i="20"/>
  <c r="CP240" i="20"/>
  <c r="CP241" i="20"/>
  <c r="CP242" i="20"/>
  <c r="CP243" i="20"/>
  <c r="CP244" i="20"/>
  <c r="CP245" i="20"/>
  <c r="CP246" i="20"/>
  <c r="CP247" i="20"/>
  <c r="CP248" i="20"/>
  <c r="CP249" i="20"/>
  <c r="CP250" i="20"/>
  <c r="CP251" i="20"/>
  <c r="CP252" i="20"/>
  <c r="CP253" i="20"/>
  <c r="CP254" i="20"/>
  <c r="CP255" i="20"/>
  <c r="CP256" i="20"/>
  <c r="CP257" i="20"/>
  <c r="CP258" i="20"/>
  <c r="CP259" i="20"/>
  <c r="CP260" i="20"/>
  <c r="CP261" i="20"/>
  <c r="CP262" i="20"/>
  <c r="CP263" i="20"/>
  <c r="CP264" i="20"/>
  <c r="CP265" i="20"/>
  <c r="CP266" i="20"/>
  <c r="CP267" i="20"/>
  <c r="CP268" i="20"/>
  <c r="CP269" i="20"/>
  <c r="CP270" i="20"/>
  <c r="CP271" i="20"/>
  <c r="CP272" i="20"/>
  <c r="CP273" i="20"/>
  <c r="CP274" i="20"/>
  <c r="CP275" i="20"/>
  <c r="CP134" i="20"/>
  <c r="CP133" i="20"/>
  <c r="CI12" i="20" l="1"/>
  <c r="B13" i="20"/>
  <c r="CS13" i="20" s="1"/>
  <c r="CS6" i="20"/>
  <c r="CS11" i="20"/>
  <c r="CS10" i="20"/>
  <c r="CT12" i="20"/>
  <c r="CT10" i="20"/>
  <c r="CT9" i="20"/>
  <c r="CT8" i="20"/>
  <c r="CS9" i="20"/>
  <c r="CU11" i="20"/>
  <c r="CU8" i="20"/>
  <c r="CP11" i="20"/>
  <c r="CQ12" i="20"/>
  <c r="CU6" i="20"/>
  <c r="CR12" i="20"/>
  <c r="CR10" i="20"/>
  <c r="CR13" i="20"/>
  <c r="CQ13" i="20"/>
  <c r="CQ9" i="20"/>
  <c r="CU12" i="20"/>
  <c r="CU7" i="20"/>
  <c r="CP10" i="20"/>
  <c r="CP7" i="20"/>
  <c r="CT11" i="20"/>
  <c r="CT7" i="20"/>
  <c r="CQ8" i="20"/>
  <c r="CQ6" i="20"/>
  <c r="CR11" i="20"/>
  <c r="CR8" i="20"/>
  <c r="CR7" i="20"/>
  <c r="CQ11" i="20"/>
  <c r="CQ7" i="20"/>
  <c r="CR6" i="20"/>
  <c r="CU9" i="20"/>
  <c r="CP13" i="20"/>
  <c r="CP9" i="20"/>
  <c r="CP6" i="20"/>
  <c r="CT6" i="20"/>
  <c r="CS7" i="20"/>
  <c r="CR9" i="20"/>
  <c r="CU10" i="20"/>
  <c r="CQ10" i="20"/>
  <c r="CP12" i="20"/>
  <c r="CP8" i="20"/>
  <c r="CS12" i="20"/>
  <c r="CS8" i="20"/>
  <c r="CD123" i="20"/>
  <c r="CD102" i="20"/>
  <c r="CF102" i="20" s="1"/>
  <c r="CD81" i="20"/>
  <c r="CF81" i="20" s="1"/>
  <c r="CD60" i="20"/>
  <c r="CF60" i="20" s="1"/>
  <c r="CD39" i="20"/>
  <c r="CF39" i="20" s="1"/>
  <c r="CD18" i="20"/>
  <c r="CK265" i="20"/>
  <c r="CM265" i="20"/>
  <c r="CN265" i="20"/>
  <c r="CO265" i="20"/>
  <c r="CK266" i="20"/>
  <c r="CM266" i="20"/>
  <c r="CN266" i="20"/>
  <c r="CO266" i="20"/>
  <c r="CK267" i="20"/>
  <c r="CM267" i="20"/>
  <c r="CN267" i="20"/>
  <c r="CO267" i="20"/>
  <c r="CK268" i="20"/>
  <c r="CM268" i="20"/>
  <c r="CN268" i="20"/>
  <c r="CO268" i="20"/>
  <c r="CK269" i="20"/>
  <c r="CM269" i="20"/>
  <c r="CN269" i="20"/>
  <c r="CO269" i="20"/>
  <c r="CK270" i="20"/>
  <c r="CM270" i="20"/>
  <c r="CN270" i="20"/>
  <c r="CO270" i="20"/>
  <c r="CK271" i="20"/>
  <c r="CM271" i="20"/>
  <c r="CN271" i="20"/>
  <c r="CO271" i="20"/>
  <c r="CK272" i="20"/>
  <c r="CM272" i="20"/>
  <c r="CN272" i="20"/>
  <c r="CO272" i="20"/>
  <c r="CK273" i="20"/>
  <c r="CM273" i="20"/>
  <c r="CN273" i="20"/>
  <c r="CO273" i="20"/>
  <c r="CK274" i="20"/>
  <c r="CM274" i="20"/>
  <c r="CN274" i="20"/>
  <c r="CO274" i="20"/>
  <c r="CK275" i="20"/>
  <c r="CM275" i="20"/>
  <c r="CN275" i="20"/>
  <c r="CO275" i="20"/>
  <c r="CD265" i="20"/>
  <c r="CE265" i="20" s="1"/>
  <c r="CD266" i="20"/>
  <c r="CE266" i="20" s="1"/>
  <c r="CF266" i="20" s="1"/>
  <c r="CD268" i="20"/>
  <c r="CE268" i="20" s="1"/>
  <c r="CF268" i="20" s="1"/>
  <c r="CD269" i="20"/>
  <c r="CE269" i="20" s="1"/>
  <c r="CD270" i="20"/>
  <c r="CE270" i="20" s="1"/>
  <c r="CF270" i="20" s="1"/>
  <c r="CD271" i="20"/>
  <c r="CE271" i="20" s="1"/>
  <c r="CD272" i="20"/>
  <c r="CE272" i="20" s="1"/>
  <c r="CF272" i="20" s="1"/>
  <c r="CD273" i="20"/>
  <c r="CE273" i="20" s="1"/>
  <c r="CD274" i="20"/>
  <c r="CE274" i="20" s="1"/>
  <c r="CF274" i="20" s="1"/>
  <c r="CD275" i="20"/>
  <c r="CE275" i="20" s="1"/>
  <c r="D265" i="20"/>
  <c r="D266" i="20"/>
  <c r="D267" i="20"/>
  <c r="D268" i="20"/>
  <c r="D269" i="20"/>
  <c r="D270" i="20"/>
  <c r="D271" i="20"/>
  <c r="D272" i="20"/>
  <c r="D273" i="20"/>
  <c r="D274" i="20"/>
  <c r="D275" i="20"/>
  <c r="A265" i="20"/>
  <c r="A266" i="20"/>
  <c r="A267" i="20"/>
  <c r="A268" i="20"/>
  <c r="A269" i="20"/>
  <c r="A270" i="20"/>
  <c r="A271" i="20"/>
  <c r="A272" i="20"/>
  <c r="A273" i="20"/>
  <c r="A274" i="20"/>
  <c r="A275" i="20"/>
  <c r="CT13" i="20" l="1"/>
  <c r="CU13" i="20"/>
  <c r="B14" i="20"/>
  <c r="CJ13" i="20"/>
  <c r="CH13" i="20"/>
  <c r="CI13" i="20"/>
  <c r="CL13" i="20"/>
  <c r="CF273" i="20"/>
  <c r="CG273" i="20"/>
  <c r="CF269" i="20"/>
  <c r="CG269" i="20"/>
  <c r="CF265" i="20"/>
  <c r="CG265" i="20"/>
  <c r="CG275" i="20"/>
  <c r="CF275" i="20"/>
  <c r="CG271" i="20"/>
  <c r="CF271" i="20"/>
  <c r="CG267" i="20"/>
  <c r="CE39" i="20"/>
  <c r="CE81" i="20"/>
  <c r="CE123" i="20"/>
  <c r="CE60" i="20"/>
  <c r="CE102" i="20"/>
  <c r="CG272" i="20"/>
  <c r="CG268" i="20"/>
  <c r="CG102" i="20"/>
  <c r="CG81" i="20"/>
  <c r="CG60" i="20"/>
  <c r="CG39" i="20"/>
  <c r="CG274" i="20"/>
  <c r="CG270" i="20"/>
  <c r="CG266" i="20"/>
  <c r="E36" i="29"/>
  <c r="E36" i="30"/>
  <c r="E36" i="31"/>
  <c r="E36" i="33"/>
  <c r="E36" i="10"/>
  <c r="CF123" i="20" l="1"/>
  <c r="CG123" i="20"/>
  <c r="B15" i="20"/>
  <c r="CL14" i="20"/>
  <c r="CI14" i="20"/>
  <c r="CH14" i="20"/>
  <c r="CJ14" i="20"/>
  <c r="CS14" i="20"/>
  <c r="CU14" i="20"/>
  <c r="CT14" i="20"/>
  <c r="CR14" i="20"/>
  <c r="CP14" i="20"/>
  <c r="CQ14" i="20"/>
  <c r="CK254" i="20"/>
  <c r="CM254" i="20"/>
  <c r="CN254" i="20"/>
  <c r="CO254" i="20"/>
  <c r="CK255" i="20"/>
  <c r="CM255" i="20"/>
  <c r="CN255" i="20"/>
  <c r="CO255" i="20"/>
  <c r="CK256" i="20"/>
  <c r="CM256" i="20"/>
  <c r="CN256" i="20"/>
  <c r="CO256" i="20"/>
  <c r="CK257" i="20"/>
  <c r="CM257" i="20"/>
  <c r="CN257" i="20"/>
  <c r="CO257" i="20"/>
  <c r="CK258" i="20"/>
  <c r="CM258" i="20"/>
  <c r="CN258" i="20"/>
  <c r="CO258" i="20"/>
  <c r="CK259" i="20"/>
  <c r="CM259" i="20"/>
  <c r="CN259" i="20"/>
  <c r="CO259" i="20"/>
  <c r="CK260" i="20"/>
  <c r="CM260" i="20"/>
  <c r="CN260" i="20"/>
  <c r="CO260" i="20"/>
  <c r="CK261" i="20"/>
  <c r="CM261" i="20"/>
  <c r="CN261" i="20"/>
  <c r="CO261" i="20"/>
  <c r="CK262" i="20"/>
  <c r="CM262" i="20"/>
  <c r="CN262" i="20"/>
  <c r="CO262" i="20"/>
  <c r="CK263" i="20"/>
  <c r="CM263" i="20"/>
  <c r="CN263" i="20"/>
  <c r="CO263" i="20"/>
  <c r="CK264" i="20"/>
  <c r="CM264" i="20"/>
  <c r="CN264" i="20"/>
  <c r="CO264" i="20"/>
  <c r="CD264" i="20"/>
  <c r="CE264" i="20" s="1"/>
  <c r="CD254" i="20"/>
  <c r="CE254" i="20" s="1"/>
  <c r="CD255" i="20"/>
  <c r="CE255" i="20" s="1"/>
  <c r="CD256" i="20"/>
  <c r="CE256" i="20" s="1"/>
  <c r="CD257" i="20"/>
  <c r="CE257" i="20" s="1"/>
  <c r="CD258" i="20"/>
  <c r="CE258" i="20" s="1"/>
  <c r="CD259" i="20"/>
  <c r="CE259" i="20" s="1"/>
  <c r="CD260" i="20"/>
  <c r="CE260" i="20" s="1"/>
  <c r="CD261" i="20"/>
  <c r="CE261" i="20" s="1"/>
  <c r="CD262" i="20"/>
  <c r="CE262" i="20" s="1"/>
  <c r="CD263" i="20"/>
  <c r="CE263" i="20" s="1"/>
  <c r="A254" i="20"/>
  <c r="A255" i="20"/>
  <c r="A256" i="20"/>
  <c r="A257" i="20"/>
  <c r="A258" i="20"/>
  <c r="A259" i="20"/>
  <c r="A260" i="20"/>
  <c r="A261" i="20"/>
  <c r="A262" i="20"/>
  <c r="A263" i="20"/>
  <c r="A264" i="20"/>
  <c r="D255" i="20"/>
  <c r="D256" i="20"/>
  <c r="D257" i="20"/>
  <c r="D258" i="20"/>
  <c r="D259" i="20"/>
  <c r="D260" i="20"/>
  <c r="D261" i="20"/>
  <c r="D262" i="20"/>
  <c r="D263" i="20"/>
  <c r="D264" i="20"/>
  <c r="D254" i="20"/>
  <c r="CD122" i="20"/>
  <c r="CD101" i="20"/>
  <c r="CF101" i="20" s="1"/>
  <c r="CD80" i="20"/>
  <c r="CF80" i="20" s="1"/>
  <c r="CD59" i="20"/>
  <c r="CF59" i="20" s="1"/>
  <c r="CD38" i="20"/>
  <c r="CF38" i="20" s="1"/>
  <c r="CD17" i="20"/>
  <c r="B16" i="20" l="1"/>
  <c r="CJ15" i="20"/>
  <c r="CL15" i="20"/>
  <c r="CI15" i="20"/>
  <c r="CH15" i="20"/>
  <c r="CR15" i="20"/>
  <c r="CU15" i="20"/>
  <c r="CQ15" i="20"/>
  <c r="CT15" i="20"/>
  <c r="CP15" i="20"/>
  <c r="CS15" i="20"/>
  <c r="CE59" i="20"/>
  <c r="CE38" i="20"/>
  <c r="CE122" i="20"/>
  <c r="CG59" i="20"/>
  <c r="CG262" i="20"/>
  <c r="CF262" i="20"/>
  <c r="CG258" i="20"/>
  <c r="CF258" i="20"/>
  <c r="CG254" i="20"/>
  <c r="CF254" i="20"/>
  <c r="CF261" i="20"/>
  <c r="CG261" i="20"/>
  <c r="CF257" i="20"/>
  <c r="CG257" i="20"/>
  <c r="CF264" i="20"/>
  <c r="CG264" i="20"/>
  <c r="CF260" i="20"/>
  <c r="CG260" i="20"/>
  <c r="CF256" i="20"/>
  <c r="CG256" i="20"/>
  <c r="CF263" i="20"/>
  <c r="CG263" i="20"/>
  <c r="CF259" i="20"/>
  <c r="CG259" i="20"/>
  <c r="CF255" i="20"/>
  <c r="CG255" i="20"/>
  <c r="CG80" i="20"/>
  <c r="CE80" i="20"/>
  <c r="CE101" i="20"/>
  <c r="CG101" i="20"/>
  <c r="CG38" i="20"/>
  <c r="CF122" i="20" l="1"/>
  <c r="CG122" i="20"/>
  <c r="B17" i="20"/>
  <c r="CJ16" i="20"/>
  <c r="CH16" i="20"/>
  <c r="CL16" i="20"/>
  <c r="CI16" i="20"/>
  <c r="CQ16" i="20"/>
  <c r="CS16" i="20"/>
  <c r="CT16" i="20"/>
  <c r="CU16" i="20"/>
  <c r="CR16" i="20"/>
  <c r="CP16" i="20"/>
  <c r="CD243" i="20"/>
  <c r="CE243" i="20" s="1"/>
  <c r="CF243" i="20" s="1"/>
  <c r="B18" i="20" l="1"/>
  <c r="CI17" i="20"/>
  <c r="CJ17" i="20"/>
  <c r="CL17" i="20"/>
  <c r="CH17" i="20"/>
  <c r="CU17" i="20"/>
  <c r="CT17" i="20"/>
  <c r="CS17" i="20"/>
  <c r="CQ17" i="20"/>
  <c r="CR17" i="20"/>
  <c r="CP17" i="20"/>
  <c r="CE17" i="20"/>
  <c r="CF17" i="20"/>
  <c r="CG17" i="20"/>
  <c r="CG243" i="20"/>
  <c r="B19" i="20" l="1"/>
  <c r="CH18" i="20"/>
  <c r="CJ18" i="20"/>
  <c r="CL18" i="20"/>
  <c r="CI18" i="20"/>
  <c r="P18" i="20"/>
  <c r="AD18" i="20"/>
  <c r="AP18" i="20"/>
  <c r="AX18" i="20"/>
  <c r="BF18" i="20"/>
  <c r="BR18" i="20"/>
  <c r="R18" i="20"/>
  <c r="AR18" i="20"/>
  <c r="BJ18" i="20"/>
  <c r="S18" i="20"/>
  <c r="AS18" i="20"/>
  <c r="BM18" i="20"/>
  <c r="T18" i="20"/>
  <c r="AT18" i="20"/>
  <c r="BN18" i="20"/>
  <c r="I18" i="20"/>
  <c r="AM18" i="20"/>
  <c r="BC18" i="20"/>
  <c r="AJ18" i="20"/>
  <c r="AZ18" i="20"/>
  <c r="BX18" i="20"/>
  <c r="AK18" i="20"/>
  <c r="BA18" i="20"/>
  <c r="CA18" i="20"/>
  <c r="H18" i="20"/>
  <c r="AL18" i="20"/>
  <c r="BB18" i="20"/>
  <c r="U18" i="20"/>
  <c r="AU18" i="20"/>
  <c r="BO18" i="20"/>
  <c r="J18" i="20"/>
  <c r="X18" i="20"/>
  <c r="AN18" i="20"/>
  <c r="AV18" i="20"/>
  <c r="BD18" i="20"/>
  <c r="BP18" i="20"/>
  <c r="CU18" i="20"/>
  <c r="CT18" i="20"/>
  <c r="CQ18" i="20"/>
  <c r="CS18" i="20"/>
  <c r="O18" i="20"/>
  <c r="AA18" i="20"/>
  <c r="AO18" i="20"/>
  <c r="AW18" i="20"/>
  <c r="BE18" i="20"/>
  <c r="BQ18" i="20"/>
  <c r="CP18" i="20"/>
  <c r="CR18" i="20"/>
  <c r="BT18" i="20" s="1"/>
  <c r="Q18" i="20"/>
  <c r="AG18" i="20"/>
  <c r="AQ18" i="20"/>
  <c r="AY18" i="20"/>
  <c r="BI18" i="20"/>
  <c r="BU18" i="20"/>
  <c r="BV18" i="20" s="1"/>
  <c r="CF18" i="20"/>
  <c r="CN18" i="20"/>
  <c r="CE18" i="20"/>
  <c r="CO18" i="20"/>
  <c r="CG18" i="20"/>
  <c r="CK18" i="20"/>
  <c r="CM18" i="20"/>
  <c r="CD244" i="20"/>
  <c r="CE244" i="20" s="1"/>
  <c r="CD245" i="20"/>
  <c r="CE245" i="20" s="1"/>
  <c r="CD246" i="20"/>
  <c r="CE246" i="20" s="1"/>
  <c r="CD247" i="20"/>
  <c r="CE247" i="20" s="1"/>
  <c r="CD248" i="20"/>
  <c r="CE248" i="20" s="1"/>
  <c r="CD249" i="20"/>
  <c r="CE249" i="20" s="1"/>
  <c r="CD250" i="20"/>
  <c r="CE250" i="20" s="1"/>
  <c r="CD251" i="20"/>
  <c r="CE251" i="20" s="1"/>
  <c r="CD252" i="20"/>
  <c r="CE252" i="20" s="1"/>
  <c r="CD253" i="20"/>
  <c r="CE253" i="20" s="1"/>
  <c r="AI18" i="20" l="1"/>
  <c r="AH18" i="20"/>
  <c r="BW18" i="20"/>
  <c r="BZ18" i="20"/>
  <c r="AB18" i="20"/>
  <c r="Z18" i="20"/>
  <c r="AC18" i="20"/>
  <c r="BK18" i="20"/>
  <c r="AF18" i="20"/>
  <c r="CB18" i="20"/>
  <c r="M18" i="20"/>
  <c r="BH18" i="20"/>
  <c r="BL18" i="20"/>
  <c r="K18" i="20"/>
  <c r="BS18" i="20"/>
  <c r="N18" i="20"/>
  <c r="B20" i="20"/>
  <c r="AR19" i="20"/>
  <c r="H19" i="20"/>
  <c r="BP19" i="20"/>
  <c r="AZ19" i="20"/>
  <c r="BB19" i="20"/>
  <c r="AN19" i="20"/>
  <c r="AT19" i="20"/>
  <c r="X19" i="20"/>
  <c r="BI19" i="20"/>
  <c r="BN19" i="20"/>
  <c r="CF19" i="20"/>
  <c r="AG19" i="20"/>
  <c r="AJ19" i="20"/>
  <c r="S19" i="20"/>
  <c r="CJ19" i="20"/>
  <c r="AL19" i="20"/>
  <c r="O19" i="20"/>
  <c r="U19" i="20"/>
  <c r="CK19" i="20"/>
  <c r="I19" i="20"/>
  <c r="CS19" i="20"/>
  <c r="BU19" i="20"/>
  <c r="AW19" i="20"/>
  <c r="AU19" i="20"/>
  <c r="CT19" i="20"/>
  <c r="CQ19" i="20"/>
  <c r="CI19" i="20"/>
  <c r="CA19" i="20"/>
  <c r="CE19" i="20"/>
  <c r="CR19" i="20"/>
  <c r="CG19" i="20"/>
  <c r="CP19" i="20"/>
  <c r="Q19" i="20"/>
  <c r="AM19" i="20"/>
  <c r="BX19" i="20"/>
  <c r="BY19" i="20" s="1"/>
  <c r="CO19" i="20"/>
  <c r="AK19" i="20"/>
  <c r="R19" i="20"/>
  <c r="BO19" i="20"/>
  <c r="AY19" i="20"/>
  <c r="AQ19" i="20"/>
  <c r="BD19" i="20"/>
  <c r="CH19" i="20"/>
  <c r="CN19" i="20"/>
  <c r="BQ19" i="20"/>
  <c r="BC19" i="20"/>
  <c r="AD19" i="20"/>
  <c r="J19" i="20"/>
  <c r="T19" i="20"/>
  <c r="BJ19" i="20"/>
  <c r="BF19" i="20"/>
  <c r="CU19" i="20"/>
  <c r="CM19" i="20"/>
  <c r="BR19" i="20"/>
  <c r="BE19" i="20"/>
  <c r="AP19" i="20"/>
  <c r="AA19" i="20"/>
  <c r="CL19" i="20"/>
  <c r="P19" i="20"/>
  <c r="AS19" i="20"/>
  <c r="AX19" i="20"/>
  <c r="AO19" i="20"/>
  <c r="BM19" i="20"/>
  <c r="BA19" i="20"/>
  <c r="AV19" i="20"/>
  <c r="Y18" i="20"/>
  <c r="CC18" i="20"/>
  <c r="BY18" i="20"/>
  <c r="BG18" i="20"/>
  <c r="L18" i="20"/>
  <c r="W18" i="20"/>
  <c r="V18" i="20"/>
  <c r="AE18" i="20"/>
  <c r="CF253" i="20"/>
  <c r="CG253" i="20"/>
  <c r="CF245" i="20"/>
  <c r="CG245" i="20"/>
  <c r="CF244" i="20"/>
  <c r="CG244" i="20"/>
  <c r="CG251" i="20"/>
  <c r="CF251" i="20"/>
  <c r="CF247" i="20"/>
  <c r="CG247" i="20"/>
  <c r="CF249" i="20"/>
  <c r="CG249" i="20"/>
  <c r="CF252" i="20"/>
  <c r="CG252" i="20"/>
  <c r="CG248" i="20"/>
  <c r="CF248" i="20"/>
  <c r="CF250" i="20"/>
  <c r="CG250" i="20"/>
  <c r="CF246" i="20"/>
  <c r="CG246" i="20"/>
  <c r="CK243" i="20"/>
  <c r="CM243" i="20"/>
  <c r="CN243" i="20"/>
  <c r="CO243" i="20"/>
  <c r="CK244" i="20"/>
  <c r="CM244" i="20"/>
  <c r="CN244" i="20"/>
  <c r="CO244" i="20"/>
  <c r="CK245" i="20"/>
  <c r="CM245" i="20"/>
  <c r="CN245" i="20"/>
  <c r="CO245" i="20"/>
  <c r="CK246" i="20"/>
  <c r="CM246" i="20"/>
  <c r="CN246" i="20"/>
  <c r="CO246" i="20"/>
  <c r="CK247" i="20"/>
  <c r="CM247" i="20"/>
  <c r="CN247" i="20"/>
  <c r="CO247" i="20"/>
  <c r="CK248" i="20"/>
  <c r="CM248" i="20"/>
  <c r="CN248" i="20"/>
  <c r="CO248" i="20"/>
  <c r="CK249" i="20"/>
  <c r="CM249" i="20"/>
  <c r="CN249" i="20"/>
  <c r="CO249" i="20"/>
  <c r="CK250" i="20"/>
  <c r="CM250" i="20"/>
  <c r="CN250" i="20"/>
  <c r="CO250" i="20"/>
  <c r="CK251" i="20"/>
  <c r="CM251" i="20"/>
  <c r="CN251" i="20"/>
  <c r="CO251" i="20"/>
  <c r="CK252" i="20"/>
  <c r="CM252" i="20"/>
  <c r="CN252" i="20"/>
  <c r="CO252" i="20"/>
  <c r="CK253" i="20"/>
  <c r="CM253" i="20"/>
  <c r="CN253" i="20"/>
  <c r="CO253" i="20"/>
  <c r="D253" i="20"/>
  <c r="D252" i="20"/>
  <c r="D251" i="20"/>
  <c r="D250" i="20"/>
  <c r="D249" i="20"/>
  <c r="D248" i="20"/>
  <c r="D247" i="20"/>
  <c r="D246" i="20"/>
  <c r="D245" i="20"/>
  <c r="D244" i="20"/>
  <c r="D243" i="20"/>
  <c r="A243" i="20"/>
  <c r="A244" i="20"/>
  <c r="A245" i="20"/>
  <c r="A246" i="20"/>
  <c r="A247" i="20"/>
  <c r="A248" i="20"/>
  <c r="A249" i="20"/>
  <c r="A250" i="20"/>
  <c r="A251" i="20"/>
  <c r="A252" i="20"/>
  <c r="A253" i="20"/>
  <c r="Z19" i="20" l="1"/>
  <c r="BK19" i="20"/>
  <c r="BL19" i="20"/>
  <c r="AC19" i="20"/>
  <c r="AF19" i="20"/>
  <c r="AB19" i="20"/>
  <c r="BZ19" i="20"/>
  <c r="AE19" i="20"/>
  <c r="CC19" i="20"/>
  <c r="L19" i="20"/>
  <c r="M19" i="20"/>
  <c r="V19" i="20"/>
  <c r="K19" i="20"/>
  <c r="BG19" i="20"/>
  <c r="BH19" i="20"/>
  <c r="Y19" i="20"/>
  <c r="B21" i="20"/>
  <c r="AK20" i="20"/>
  <c r="CA20" i="20"/>
  <c r="AA20" i="20"/>
  <c r="BU20" i="20"/>
  <c r="AQ20" i="20"/>
  <c r="CQ20" i="20"/>
  <c r="AV20" i="20"/>
  <c r="CJ20" i="20"/>
  <c r="CI20" i="20"/>
  <c r="AG20" i="20"/>
  <c r="CE20" i="20"/>
  <c r="AO20" i="20"/>
  <c r="CF20" i="20"/>
  <c r="AL20" i="20"/>
  <c r="CH20" i="20"/>
  <c r="AU20" i="20"/>
  <c r="CU20" i="20"/>
  <c r="AZ20" i="20"/>
  <c r="CN20" i="20"/>
  <c r="BJ20" i="20"/>
  <c r="BX20" i="20"/>
  <c r="U20" i="20"/>
  <c r="AS20" i="20"/>
  <c r="CK20" i="20"/>
  <c r="AP20" i="20"/>
  <c r="CL20" i="20"/>
  <c r="AY20" i="20"/>
  <c r="H20" i="20"/>
  <c r="BD20" i="20"/>
  <c r="CR20" i="20"/>
  <c r="X20" i="20"/>
  <c r="AN20" i="20"/>
  <c r="BO20" i="20"/>
  <c r="AR20" i="20"/>
  <c r="I20" i="20"/>
  <c r="AW20" i="20"/>
  <c r="CO20" i="20"/>
  <c r="AT20" i="20"/>
  <c r="CP20" i="20"/>
  <c r="BC20" i="20"/>
  <c r="O20" i="20"/>
  <c r="BI20" i="20"/>
  <c r="CG20" i="20"/>
  <c r="Q20" i="20"/>
  <c r="BP20" i="20"/>
  <c r="P20" i="20"/>
  <c r="BA20" i="20"/>
  <c r="CS20" i="20"/>
  <c r="AX20" i="20"/>
  <c r="CT20" i="20"/>
  <c r="BM20" i="20"/>
  <c r="S20" i="20"/>
  <c r="BN20" i="20"/>
  <c r="AD20" i="20"/>
  <c r="AM20" i="20"/>
  <c r="T20" i="20"/>
  <c r="BE20" i="20"/>
  <c r="J20" i="20"/>
  <c r="BB20" i="20"/>
  <c r="R20" i="20"/>
  <c r="BQ20" i="20"/>
  <c r="AJ20" i="20"/>
  <c r="BR20" i="20"/>
  <c r="BF20" i="20"/>
  <c r="CM20" i="20"/>
  <c r="N19" i="20"/>
  <c r="BS19" i="20"/>
  <c r="BT19" i="20"/>
  <c r="BV19" i="20"/>
  <c r="BW19" i="20"/>
  <c r="AI19" i="20"/>
  <c r="CB19" i="20"/>
  <c r="AH19" i="20"/>
  <c r="W19" i="20"/>
  <c r="BW20" i="20" l="1"/>
  <c r="BK20" i="20"/>
  <c r="BV20" i="20"/>
  <c r="BZ20" i="20"/>
  <c r="BS20" i="20"/>
  <c r="K20" i="20"/>
  <c r="Z20" i="20"/>
  <c r="AH20" i="20"/>
  <c r="CB20" i="20"/>
  <c r="B22" i="20"/>
  <c r="B23" i="20" s="1"/>
  <c r="B24" i="20" s="1"/>
  <c r="B25" i="20" s="1"/>
  <c r="J21" i="20"/>
  <c r="BR21" i="20"/>
  <c r="AY21" i="20"/>
  <c r="AA21" i="20"/>
  <c r="AM21" i="20"/>
  <c r="CU21" i="20"/>
  <c r="CG21" i="20"/>
  <c r="X21" i="20"/>
  <c r="P21" i="20"/>
  <c r="CS21" i="20"/>
  <c r="BD21" i="20"/>
  <c r="R21" i="20"/>
  <c r="CA21" i="20"/>
  <c r="BJ21" i="20"/>
  <c r="AP21" i="20"/>
  <c r="AS21" i="20"/>
  <c r="O21" i="20"/>
  <c r="CF21" i="20"/>
  <c r="CN21" i="20"/>
  <c r="CK21" i="20"/>
  <c r="CP21" i="20"/>
  <c r="AD21" i="20"/>
  <c r="CI21" i="20"/>
  <c r="BO21" i="20"/>
  <c r="BA21" i="20"/>
  <c r="AX21" i="20"/>
  <c r="AO21" i="20"/>
  <c r="AZ21" i="20"/>
  <c r="BP21" i="20"/>
  <c r="I21" i="20"/>
  <c r="S21" i="20"/>
  <c r="AL21" i="20"/>
  <c r="CO21" i="20"/>
  <c r="BU21" i="20"/>
  <c r="BF21" i="20"/>
  <c r="BC21" i="20"/>
  <c r="BE21" i="20"/>
  <c r="AJ21" i="20"/>
  <c r="AR21" i="20"/>
  <c r="Q21" i="20"/>
  <c r="AV21" i="20"/>
  <c r="AQ21" i="20"/>
  <c r="CT21" i="20"/>
  <c r="CL21" i="20"/>
  <c r="BQ21" i="20"/>
  <c r="BI21" i="20"/>
  <c r="CE21" i="20"/>
  <c r="H21" i="20"/>
  <c r="T21" i="20"/>
  <c r="AG21" i="20"/>
  <c r="BX21" i="20"/>
  <c r="BM21" i="20"/>
  <c r="CH21" i="20"/>
  <c r="AW21" i="20"/>
  <c r="U21" i="20"/>
  <c r="V21" i="20" s="1"/>
  <c r="CQ21" i="20"/>
  <c r="CM21" i="20"/>
  <c r="BN21" i="20"/>
  <c r="AK21" i="20"/>
  <c r="CR21" i="20"/>
  <c r="CJ21" i="20"/>
  <c r="BB21" i="20"/>
  <c r="AU21" i="20"/>
  <c r="AT21" i="20"/>
  <c r="AN21" i="20"/>
  <c r="CC20" i="20"/>
  <c r="M20" i="20"/>
  <c r="AC20" i="20"/>
  <c r="BG20" i="20"/>
  <c r="W20" i="20"/>
  <c r="N20" i="20"/>
  <c r="AB20" i="20"/>
  <c r="BH20" i="20"/>
  <c r="Y20" i="20"/>
  <c r="L20" i="20"/>
  <c r="AE20" i="20"/>
  <c r="BT20" i="20"/>
  <c r="V20" i="20"/>
  <c r="BL20" i="20"/>
  <c r="AF20" i="20"/>
  <c r="AI20" i="20"/>
  <c r="BY20" i="20"/>
  <c r="CD121" i="20"/>
  <c r="CD100" i="20"/>
  <c r="CD79" i="20"/>
  <c r="CD58" i="20"/>
  <c r="CD37" i="20"/>
  <c r="CD16" i="20"/>
  <c r="AD25" i="20" l="1"/>
  <c r="AV25" i="20"/>
  <c r="U25" i="20"/>
  <c r="CE25" i="20"/>
  <c r="AX25" i="20"/>
  <c r="CT25" i="20"/>
  <c r="AO25" i="20"/>
  <c r="X25" i="20"/>
  <c r="AU25" i="20"/>
  <c r="BB25" i="20"/>
  <c r="CG25" i="20"/>
  <c r="AY25" i="20"/>
  <c r="CS25" i="20"/>
  <c r="Q25" i="20"/>
  <c r="O25" i="20"/>
  <c r="AZ25" i="20"/>
  <c r="J25" i="20"/>
  <c r="I25" i="20"/>
  <c r="CP25" i="20"/>
  <c r="BP25" i="20"/>
  <c r="CO25" i="20"/>
  <c r="CN25" i="20"/>
  <c r="BO25" i="20"/>
  <c r="AP25" i="20"/>
  <c r="CL25" i="20"/>
  <c r="AG25" i="20"/>
  <c r="P25" i="20"/>
  <c r="AM25" i="20"/>
  <c r="AT25" i="20"/>
  <c r="BX25" i="20"/>
  <c r="BY25" i="20" s="1"/>
  <c r="R25" i="20"/>
  <c r="H25" i="20"/>
  <c r="AL25" i="20"/>
  <c r="BQ25" i="20"/>
  <c r="AQ25" i="20"/>
  <c r="CK25" i="20"/>
  <c r="CQ25" i="20"/>
  <c r="BA25" i="20"/>
  <c r="S25" i="20"/>
  <c r="AE25" i="20" s="1"/>
  <c r="CJ25" i="20"/>
  <c r="N25" i="20" s="1"/>
  <c r="CI25" i="20"/>
  <c r="M25" i="20" s="1"/>
  <c r="BJ25" i="20"/>
  <c r="BI25" i="20"/>
  <c r="AJ25" i="20"/>
  <c r="AA25" i="20"/>
  <c r="CF25" i="20"/>
  <c r="BU25" i="20"/>
  <c r="BV25" i="20" s="1"/>
  <c r="CR25" i="20"/>
  <c r="BM25" i="20"/>
  <c r="CH25" i="20"/>
  <c r="L25" i="20" s="1"/>
  <c r="AS25" i="20"/>
  <c r="CU25" i="20"/>
  <c r="BN25" i="20"/>
  <c r="AR25" i="20"/>
  <c r="BE25" i="20"/>
  <c r="BD25" i="20"/>
  <c r="CA25" i="20"/>
  <c r="CB25" i="20" s="1"/>
  <c r="BR25" i="20"/>
  <c r="AK25" i="20"/>
  <c r="CM25" i="20"/>
  <c r="BF25" i="20"/>
  <c r="T25" i="20"/>
  <c r="AW25" i="20"/>
  <c r="AN25" i="20"/>
  <c r="BC25" i="20"/>
  <c r="J24" i="20"/>
  <c r="X24" i="20"/>
  <c r="AS24" i="20"/>
  <c r="BD24" i="20"/>
  <c r="BU24" i="20"/>
  <c r="CO24" i="20"/>
  <c r="AW24" i="20"/>
  <c r="CH24" i="20"/>
  <c r="AM24" i="20"/>
  <c r="Q24" i="20"/>
  <c r="BQ24" i="20"/>
  <c r="AD24" i="20"/>
  <c r="AT24" i="20"/>
  <c r="BE24" i="20"/>
  <c r="CA24" i="20"/>
  <c r="CP24" i="20"/>
  <c r="BI24" i="20"/>
  <c r="CQ24" i="20"/>
  <c r="AV24" i="20"/>
  <c r="BJ24" i="20"/>
  <c r="O24" i="20"/>
  <c r="CI24" i="20"/>
  <c r="BB24" i="20"/>
  <c r="BC24" i="20"/>
  <c r="H24" i="20"/>
  <c r="AG24" i="20"/>
  <c r="AU24" i="20"/>
  <c r="CR24" i="20"/>
  <c r="AL24" i="20"/>
  <c r="CS24" i="20"/>
  <c r="BA24" i="20"/>
  <c r="CJ24" i="20"/>
  <c r="U24" i="20"/>
  <c r="CK24" i="20"/>
  <c r="I24" i="20"/>
  <c r="AK24" i="20"/>
  <c r="CG24" i="20"/>
  <c r="P24" i="20"/>
  <c r="BM24" i="20"/>
  <c r="AN24" i="20"/>
  <c r="AO24" i="20"/>
  <c r="BR24" i="20"/>
  <c r="T24" i="20"/>
  <c r="AQ24" i="20"/>
  <c r="AX24" i="20"/>
  <c r="AA24" i="20"/>
  <c r="CF24" i="20"/>
  <c r="BX24" i="20"/>
  <c r="CU24" i="20"/>
  <c r="CC24" i="20" s="1"/>
  <c r="BN24" i="20"/>
  <c r="BS24" i="20" s="1"/>
  <c r="AY24" i="20"/>
  <c r="CN24" i="20"/>
  <c r="AP24" i="20"/>
  <c r="S24" i="20"/>
  <c r="CT24" i="20"/>
  <c r="AZ24" i="20"/>
  <c r="CL24" i="20"/>
  <c r="AR24" i="20"/>
  <c r="AJ24" i="20"/>
  <c r="R24" i="20"/>
  <c r="BP24" i="20"/>
  <c r="CM24" i="20"/>
  <c r="BO24" i="20"/>
  <c r="BF24" i="20"/>
  <c r="CE24" i="20"/>
  <c r="W21" i="20"/>
  <c r="BT21" i="20"/>
  <c r="Z21" i="20"/>
  <c r="BV21" i="20"/>
  <c r="AE21" i="20"/>
  <c r="BY21" i="20"/>
  <c r="BZ21" i="20"/>
  <c r="BG21" i="20"/>
  <c r="N21" i="20"/>
  <c r="L21" i="20"/>
  <c r="AF21" i="20"/>
  <c r="BL21" i="20"/>
  <c r="AQ23" i="20"/>
  <c r="BO23" i="20"/>
  <c r="CM23" i="20"/>
  <c r="CQ23" i="20"/>
  <c r="AA23" i="20"/>
  <c r="CE23" i="20"/>
  <c r="CT23" i="20"/>
  <c r="CI23" i="20"/>
  <c r="BN23" i="20"/>
  <c r="J23" i="20"/>
  <c r="AT23" i="20"/>
  <c r="BR23" i="20"/>
  <c r="CO23" i="20"/>
  <c r="S23" i="20"/>
  <c r="BB23" i="20"/>
  <c r="CS23" i="20"/>
  <c r="BF23" i="20"/>
  <c r="AL23" i="20"/>
  <c r="CU23" i="20"/>
  <c r="CL23" i="20"/>
  <c r="R23" i="20"/>
  <c r="AX23" i="20"/>
  <c r="CA23" i="20"/>
  <c r="CP23" i="20"/>
  <c r="AY23" i="20"/>
  <c r="AD23" i="20"/>
  <c r="CH23" i="20"/>
  <c r="BJ23" i="20"/>
  <c r="AP23" i="20"/>
  <c r="CG23" i="20"/>
  <c r="AO23" i="20"/>
  <c r="BD23" i="20"/>
  <c r="AM23" i="20"/>
  <c r="CN23" i="20"/>
  <c r="AF23" i="20" s="1"/>
  <c r="AG23" i="20"/>
  <c r="AV23" i="20"/>
  <c r="O23" i="20"/>
  <c r="CF23" i="20"/>
  <c r="CK23" i="20"/>
  <c r="H23" i="20"/>
  <c r="CR23" i="20"/>
  <c r="AW23" i="20"/>
  <c r="U23" i="20"/>
  <c r="Q23" i="20"/>
  <c r="AN23" i="20"/>
  <c r="BQ23" i="20"/>
  <c r="BX23" i="20"/>
  <c r="P23" i="20"/>
  <c r="AZ23" i="20"/>
  <c r="BU23" i="20"/>
  <c r="BV23" i="20" s="1"/>
  <c r="AS23" i="20"/>
  <c r="BC23" i="20"/>
  <c r="AU23" i="20"/>
  <c r="I23" i="20"/>
  <c r="X23" i="20"/>
  <c r="BI23" i="20"/>
  <c r="BP23" i="20"/>
  <c r="BA23" i="20"/>
  <c r="BM23" i="20"/>
  <c r="AR23" i="20"/>
  <c r="BE23" i="20"/>
  <c r="AJ23" i="20"/>
  <c r="CJ23" i="20"/>
  <c r="T23" i="20"/>
  <c r="AK23" i="20"/>
  <c r="AH21" i="20"/>
  <c r="BW21" i="20"/>
  <c r="BS21" i="20"/>
  <c r="AD22" i="20"/>
  <c r="AG22" i="20"/>
  <c r="BP22" i="20"/>
  <c r="BM22" i="20"/>
  <c r="CH22" i="20"/>
  <c r="AJ22" i="20"/>
  <c r="U22" i="20"/>
  <c r="O22" i="20"/>
  <c r="AY22" i="20"/>
  <c r="Q22" i="20"/>
  <c r="CG22" i="20"/>
  <c r="AN22" i="20"/>
  <c r="AO22" i="20"/>
  <c r="CE22" i="20"/>
  <c r="AP22" i="20"/>
  <c r="CR22" i="20"/>
  <c r="AR22" i="20"/>
  <c r="AK22" i="20"/>
  <c r="BC22" i="20"/>
  <c r="I22" i="20"/>
  <c r="CQ22" i="20"/>
  <c r="CJ22" i="20"/>
  <c r="AX22" i="20"/>
  <c r="BX22" i="20"/>
  <c r="AV22" i="20"/>
  <c r="AW22" i="20"/>
  <c r="S22" i="20"/>
  <c r="BF22" i="20"/>
  <c r="AT22" i="20"/>
  <c r="AZ22" i="20"/>
  <c r="AS22" i="20"/>
  <c r="CA22" i="20"/>
  <c r="CS22" i="20"/>
  <c r="AA22" i="20"/>
  <c r="J22" i="20"/>
  <c r="BD22" i="20"/>
  <c r="BE22" i="20"/>
  <c r="CP22" i="20"/>
  <c r="CO22" i="20"/>
  <c r="CK22" i="20"/>
  <c r="BI22" i="20"/>
  <c r="BA22" i="20"/>
  <c r="AL22" i="20"/>
  <c r="R22" i="20"/>
  <c r="CF22" i="20"/>
  <c r="BQ22" i="20"/>
  <c r="BN22" i="20"/>
  <c r="BO22" i="20"/>
  <c r="X22" i="20"/>
  <c r="H22" i="20"/>
  <c r="AM22" i="20"/>
  <c r="BR22" i="20"/>
  <c r="BJ22" i="20"/>
  <c r="AU22" i="20"/>
  <c r="CU22" i="20"/>
  <c r="T22" i="20"/>
  <c r="CM22" i="20"/>
  <c r="CN22" i="20"/>
  <c r="BB22" i="20"/>
  <c r="AQ22" i="20"/>
  <c r="CT22" i="20"/>
  <c r="CI22" i="20"/>
  <c r="BU22" i="20"/>
  <c r="CL22" i="20"/>
  <c r="P22" i="20"/>
  <c r="AC21" i="20"/>
  <c r="AI21" i="20"/>
  <c r="K21" i="20"/>
  <c r="Y21" i="20"/>
  <c r="AB21" i="20"/>
  <c r="M21" i="20"/>
  <c r="BK21" i="20"/>
  <c r="CC21" i="20"/>
  <c r="BH21" i="20"/>
  <c r="CB21" i="20"/>
  <c r="CG58" i="20"/>
  <c r="CF58" i="20"/>
  <c r="CE58" i="20"/>
  <c r="CF79" i="20"/>
  <c r="CE79" i="20"/>
  <c r="CG79" i="20"/>
  <c r="CE100" i="20"/>
  <c r="CF100" i="20"/>
  <c r="CG100" i="20"/>
  <c r="CG16" i="20"/>
  <c r="CE16" i="20"/>
  <c r="CF16" i="20"/>
  <c r="CG37" i="20"/>
  <c r="CE37" i="20"/>
  <c r="CF37" i="20"/>
  <c r="CE121" i="20"/>
  <c r="CD241" i="20"/>
  <c r="CE241" i="20" s="1"/>
  <c r="CD242" i="20"/>
  <c r="CE242" i="20" s="1"/>
  <c r="CD232" i="20"/>
  <c r="CE232" i="20" s="1"/>
  <c r="CD233" i="20"/>
  <c r="CE233" i="20" s="1"/>
  <c r="CD234" i="20"/>
  <c r="CE234" i="20" s="1"/>
  <c r="CD235" i="20"/>
  <c r="CE235" i="20" s="1"/>
  <c r="CD236" i="20"/>
  <c r="CE236" i="20" s="1"/>
  <c r="CD237" i="20"/>
  <c r="CE237" i="20" s="1"/>
  <c r="CD238" i="20"/>
  <c r="CE238" i="20" s="1"/>
  <c r="CD239" i="20"/>
  <c r="CE239" i="20" s="1"/>
  <c r="CD240" i="20"/>
  <c r="CE240" i="20" s="1"/>
  <c r="CD228" i="20"/>
  <c r="CE228" i="20" s="1"/>
  <c r="CD229" i="20"/>
  <c r="CE229" i="20" s="1"/>
  <c r="CD230" i="20"/>
  <c r="CE230" i="20" s="1"/>
  <c r="CD231" i="20"/>
  <c r="CE231" i="20" s="1"/>
  <c r="CK224" i="20"/>
  <c r="CM224" i="20"/>
  <c r="CN224" i="20"/>
  <c r="CO224" i="20"/>
  <c r="CK225" i="20"/>
  <c r="CM225" i="20"/>
  <c r="CN225" i="20"/>
  <c r="CO225" i="20"/>
  <c r="CK226" i="20"/>
  <c r="CM226" i="20"/>
  <c r="CN226" i="20"/>
  <c r="CO226" i="20"/>
  <c r="CK227" i="20"/>
  <c r="CM227" i="20"/>
  <c r="CN227" i="20"/>
  <c r="CO227" i="20"/>
  <c r="CK228" i="20"/>
  <c r="CM228" i="20"/>
  <c r="CN228" i="20"/>
  <c r="CO228" i="20"/>
  <c r="CK229" i="20"/>
  <c r="CM229" i="20"/>
  <c r="CN229" i="20"/>
  <c r="CO229" i="20"/>
  <c r="CK230" i="20"/>
  <c r="CM230" i="20"/>
  <c r="CN230" i="20"/>
  <c r="CO230" i="20"/>
  <c r="CK231" i="20"/>
  <c r="CM231" i="20"/>
  <c r="CN231" i="20"/>
  <c r="CO231" i="20"/>
  <c r="CK232" i="20"/>
  <c r="CM232" i="20"/>
  <c r="CN232" i="20"/>
  <c r="CO232" i="20"/>
  <c r="CK233" i="20"/>
  <c r="CM233" i="20"/>
  <c r="CN233" i="20"/>
  <c r="CO233" i="20"/>
  <c r="CK234" i="20"/>
  <c r="CM234" i="20"/>
  <c r="CN234" i="20"/>
  <c r="CO234" i="20"/>
  <c r="CK235" i="20"/>
  <c r="CM235" i="20"/>
  <c r="CN235" i="20"/>
  <c r="CO235" i="20"/>
  <c r="CK236" i="20"/>
  <c r="CM236" i="20"/>
  <c r="CN236" i="20"/>
  <c r="CO236" i="20"/>
  <c r="CK237" i="20"/>
  <c r="CM237" i="20"/>
  <c r="CN237" i="20"/>
  <c r="CO237" i="20"/>
  <c r="CK238" i="20"/>
  <c r="CM238" i="20"/>
  <c r="CN238" i="20"/>
  <c r="CO238" i="20"/>
  <c r="CK239" i="20"/>
  <c r="CM239" i="20"/>
  <c r="CN239" i="20"/>
  <c r="CO239" i="20"/>
  <c r="CK240" i="20"/>
  <c r="CM240" i="20"/>
  <c r="CN240" i="20"/>
  <c r="CO240" i="20"/>
  <c r="CK241" i="20"/>
  <c r="CM241" i="20"/>
  <c r="CN241" i="20"/>
  <c r="CO241" i="20"/>
  <c r="CK242" i="20"/>
  <c r="CM242" i="20"/>
  <c r="CN242" i="20"/>
  <c r="CO242" i="20"/>
  <c r="AE24" i="20" l="1"/>
  <c r="CG121" i="20"/>
  <c r="CF121" i="20"/>
  <c r="K25" i="20"/>
  <c r="CC25" i="20"/>
  <c r="AF25" i="20"/>
  <c r="BG25" i="20"/>
  <c r="AB25" i="20"/>
  <c r="AC25" i="20"/>
  <c r="Y25" i="20"/>
  <c r="BL25" i="20"/>
  <c r="Z24" i="20"/>
  <c r="AI25" i="20"/>
  <c r="BZ25" i="20"/>
  <c r="BS25" i="20"/>
  <c r="BK25" i="20"/>
  <c r="BW25" i="20"/>
  <c r="W25" i="20"/>
  <c r="AH25" i="20"/>
  <c r="BH25" i="20"/>
  <c r="BT25" i="20"/>
  <c r="Z25" i="20"/>
  <c r="V25" i="20"/>
  <c r="Y22" i="20"/>
  <c r="Z22" i="20"/>
  <c r="N23" i="20"/>
  <c r="BT23" i="20"/>
  <c r="N24" i="20"/>
  <c r="BH24" i="20"/>
  <c r="L24" i="20"/>
  <c r="BV24" i="20"/>
  <c r="AE23" i="20"/>
  <c r="CB24" i="20"/>
  <c r="AH24" i="20"/>
  <c r="BW24" i="20"/>
  <c r="M24" i="20"/>
  <c r="AI24" i="20"/>
  <c r="BL24" i="20"/>
  <c r="AF24" i="20"/>
  <c r="BT24" i="20"/>
  <c r="BK24" i="20"/>
  <c r="AB24" i="20"/>
  <c r="AI23" i="20"/>
  <c r="BG24" i="20"/>
  <c r="BZ24" i="20"/>
  <c r="W24" i="20"/>
  <c r="Y24" i="20"/>
  <c r="AC24" i="20"/>
  <c r="BY24" i="20"/>
  <c r="V24" i="20"/>
  <c r="K24" i="20"/>
  <c r="Z23" i="20"/>
  <c r="BK23" i="20"/>
  <c r="AF22" i="20"/>
  <c r="BY22" i="20"/>
  <c r="BZ22" i="20"/>
  <c r="BZ23" i="20"/>
  <c r="BG23" i="20"/>
  <c r="M22" i="20"/>
  <c r="N22" i="20"/>
  <c r="K23" i="20"/>
  <c r="BW23" i="20"/>
  <c r="M23" i="20"/>
  <c r="AC22" i="20"/>
  <c r="K22" i="20"/>
  <c r="AE22" i="20"/>
  <c r="Y23" i="20"/>
  <c r="L22" i="20"/>
  <c r="V23" i="20"/>
  <c r="AH23" i="20"/>
  <c r="L23" i="20"/>
  <c r="CC23" i="20"/>
  <c r="AC23" i="20"/>
  <c r="BH22" i="20"/>
  <c r="BH23" i="20"/>
  <c r="BL22" i="20"/>
  <c r="BY23" i="20"/>
  <c r="W23" i="20"/>
  <c r="BV22" i="20"/>
  <c r="BK22" i="20"/>
  <c r="BS22" i="20"/>
  <c r="CB23" i="20"/>
  <c r="AB23" i="20"/>
  <c r="BS23" i="20"/>
  <c r="BL23" i="20"/>
  <c r="BG22" i="20"/>
  <c r="AB22" i="20"/>
  <c r="AH22" i="20"/>
  <c r="BW22" i="20"/>
  <c r="W22" i="20"/>
  <c r="CB22" i="20"/>
  <c r="BT22" i="20"/>
  <c r="CC22" i="20"/>
  <c r="AI22" i="20"/>
  <c r="V22" i="20"/>
  <c r="CG240" i="20"/>
  <c r="CF240" i="20"/>
  <c r="CG236" i="20"/>
  <c r="CF236" i="20"/>
  <c r="CG232" i="20"/>
  <c r="CF232" i="20"/>
  <c r="CG230" i="20"/>
  <c r="CF230" i="20"/>
  <c r="CG239" i="20"/>
  <c r="CF239" i="20"/>
  <c r="CG235" i="20"/>
  <c r="CF235" i="20"/>
  <c r="CF242" i="20"/>
  <c r="CG242" i="20"/>
  <c r="CG231" i="20"/>
  <c r="CF231" i="20"/>
  <c r="CF229" i="20"/>
  <c r="CG229" i="20"/>
  <c r="CF238" i="20"/>
  <c r="CG238" i="20"/>
  <c r="CF234" i="20"/>
  <c r="CG234" i="20"/>
  <c r="CG241" i="20"/>
  <c r="CF241" i="20"/>
  <c r="CF228" i="20"/>
  <c r="CG228" i="20"/>
  <c r="CF237" i="20"/>
  <c r="CG237" i="20"/>
  <c r="CF233" i="20"/>
  <c r="CG233" i="20"/>
  <c r="CD120" i="20"/>
  <c r="CD99" i="20"/>
  <c r="CD78" i="20"/>
  <c r="CD57" i="20"/>
  <c r="CD36" i="20"/>
  <c r="CD15" i="20"/>
  <c r="CF57" i="20" l="1"/>
  <c r="CE57" i="20"/>
  <c r="CG57" i="20"/>
  <c r="CG15" i="20"/>
  <c r="CF15" i="20"/>
  <c r="CE15" i="20"/>
  <c r="CG36" i="20"/>
  <c r="CF36" i="20"/>
  <c r="CE36" i="20"/>
  <c r="CE120" i="20"/>
  <c r="CE78" i="20"/>
  <c r="CG78" i="20"/>
  <c r="CF78" i="20"/>
  <c r="CG99" i="20"/>
  <c r="CF99" i="20"/>
  <c r="CE99" i="20"/>
  <c r="CK134" i="20"/>
  <c r="CM134" i="20"/>
  <c r="CN134" i="20"/>
  <c r="CO134" i="20"/>
  <c r="CK135" i="20"/>
  <c r="CM135" i="20"/>
  <c r="CN135" i="20"/>
  <c r="CO135" i="20"/>
  <c r="CK136" i="20"/>
  <c r="CM136" i="20"/>
  <c r="CN136" i="20"/>
  <c r="CO136" i="20"/>
  <c r="CK137" i="20"/>
  <c r="CM137" i="20"/>
  <c r="CN137" i="20"/>
  <c r="CO137" i="20"/>
  <c r="CK138" i="20"/>
  <c r="CM138" i="20"/>
  <c r="CN138" i="20"/>
  <c r="CO138" i="20"/>
  <c r="CK139" i="20"/>
  <c r="CM139" i="20"/>
  <c r="CN139" i="20"/>
  <c r="CO139" i="20"/>
  <c r="CK140" i="20"/>
  <c r="CM140" i="20"/>
  <c r="CN140" i="20"/>
  <c r="CO140" i="20"/>
  <c r="CK141" i="20"/>
  <c r="CM141" i="20"/>
  <c r="CN141" i="20"/>
  <c r="CO141" i="20"/>
  <c r="CK142" i="20"/>
  <c r="CM142" i="20"/>
  <c r="CN142" i="20"/>
  <c r="CO142" i="20"/>
  <c r="CK143" i="20"/>
  <c r="CM143" i="20"/>
  <c r="CN143" i="20"/>
  <c r="CO143" i="20"/>
  <c r="CK144" i="20"/>
  <c r="CM144" i="20"/>
  <c r="CN144" i="20"/>
  <c r="CO144" i="20"/>
  <c r="CK145" i="20"/>
  <c r="CM145" i="20"/>
  <c r="CN145" i="20"/>
  <c r="CO145" i="20"/>
  <c r="CK146" i="20"/>
  <c r="CM146" i="20"/>
  <c r="CN146" i="20"/>
  <c r="CO146" i="20"/>
  <c r="CK147" i="20"/>
  <c r="CM147" i="20"/>
  <c r="CN147" i="20"/>
  <c r="CO147" i="20"/>
  <c r="CK148" i="20"/>
  <c r="CM148" i="20"/>
  <c r="CN148" i="20"/>
  <c r="CO148" i="20"/>
  <c r="CK149" i="20"/>
  <c r="CM149" i="20"/>
  <c r="CN149" i="20"/>
  <c r="CO149" i="20"/>
  <c r="CK150" i="20"/>
  <c r="CM150" i="20"/>
  <c r="CN150" i="20"/>
  <c r="CO150" i="20"/>
  <c r="CK151" i="20"/>
  <c r="CM151" i="20"/>
  <c r="CN151" i="20"/>
  <c r="CO151" i="20"/>
  <c r="CK152" i="20"/>
  <c r="CM152" i="20"/>
  <c r="CN152" i="20"/>
  <c r="CO152" i="20"/>
  <c r="CK153" i="20"/>
  <c r="CM153" i="20"/>
  <c r="CN153" i="20"/>
  <c r="CO153" i="20"/>
  <c r="CK154" i="20"/>
  <c r="CM154" i="20"/>
  <c r="CN154" i="20"/>
  <c r="CO154" i="20"/>
  <c r="CK155" i="20"/>
  <c r="CM155" i="20"/>
  <c r="CN155" i="20"/>
  <c r="CO155" i="20"/>
  <c r="CK156" i="20"/>
  <c r="CM156" i="20"/>
  <c r="CN156" i="20"/>
  <c r="CO156" i="20"/>
  <c r="CK157" i="20"/>
  <c r="CM157" i="20"/>
  <c r="CN157" i="20"/>
  <c r="CO157" i="20"/>
  <c r="CK158" i="20"/>
  <c r="CM158" i="20"/>
  <c r="CN158" i="20"/>
  <c r="CO158" i="20"/>
  <c r="CK159" i="20"/>
  <c r="CM159" i="20"/>
  <c r="CN159" i="20"/>
  <c r="CO159" i="20"/>
  <c r="CK160" i="20"/>
  <c r="CM160" i="20"/>
  <c r="CN160" i="20"/>
  <c r="CO160" i="20"/>
  <c r="CK161" i="20"/>
  <c r="CM161" i="20"/>
  <c r="CN161" i="20"/>
  <c r="CO161" i="20"/>
  <c r="CK162" i="20"/>
  <c r="CM162" i="20"/>
  <c r="CN162" i="20"/>
  <c r="CO162" i="20"/>
  <c r="CK163" i="20"/>
  <c r="CM163" i="20"/>
  <c r="CN163" i="20"/>
  <c r="CO163" i="20"/>
  <c r="CK164" i="20"/>
  <c r="CM164" i="20"/>
  <c r="CN164" i="20"/>
  <c r="CO164" i="20"/>
  <c r="CK165" i="20"/>
  <c r="CM165" i="20"/>
  <c r="CN165" i="20"/>
  <c r="CO165" i="20"/>
  <c r="CK166" i="20"/>
  <c r="CM166" i="20"/>
  <c r="CN166" i="20"/>
  <c r="CO166" i="20"/>
  <c r="CK167" i="20"/>
  <c r="CM167" i="20"/>
  <c r="CN167" i="20"/>
  <c r="CO167" i="20"/>
  <c r="CK168" i="20"/>
  <c r="CM168" i="20"/>
  <c r="CN168" i="20"/>
  <c r="CO168" i="20"/>
  <c r="CK169" i="20"/>
  <c r="CM169" i="20"/>
  <c r="CN169" i="20"/>
  <c r="CO169" i="20"/>
  <c r="CK170" i="20"/>
  <c r="CM170" i="20"/>
  <c r="CN170" i="20"/>
  <c r="CO170" i="20"/>
  <c r="CK171" i="20"/>
  <c r="CM171" i="20"/>
  <c r="CN171" i="20"/>
  <c r="CO171" i="20"/>
  <c r="CK172" i="20"/>
  <c r="CM172" i="20"/>
  <c r="CN172" i="20"/>
  <c r="CO172" i="20"/>
  <c r="CK173" i="20"/>
  <c r="CM173" i="20"/>
  <c r="CN173" i="20"/>
  <c r="CO173" i="20"/>
  <c r="CK174" i="20"/>
  <c r="CM174" i="20"/>
  <c r="CN174" i="20"/>
  <c r="CO174" i="20"/>
  <c r="CK175" i="20"/>
  <c r="CM175" i="20"/>
  <c r="CN175" i="20"/>
  <c r="CO175" i="20"/>
  <c r="CK176" i="20"/>
  <c r="CM176" i="20"/>
  <c r="CN176" i="20"/>
  <c r="CO176" i="20"/>
  <c r="CK177" i="20"/>
  <c r="CM177" i="20"/>
  <c r="CN177" i="20"/>
  <c r="CO177" i="20"/>
  <c r="CK178" i="20"/>
  <c r="CM178" i="20"/>
  <c r="CN178" i="20"/>
  <c r="CO178" i="20"/>
  <c r="CK179" i="20"/>
  <c r="CM179" i="20"/>
  <c r="CN179" i="20"/>
  <c r="CO179" i="20"/>
  <c r="CK180" i="20"/>
  <c r="CM180" i="20"/>
  <c r="CN180" i="20"/>
  <c r="CO180" i="20"/>
  <c r="CK181" i="20"/>
  <c r="CM181" i="20"/>
  <c r="CN181" i="20"/>
  <c r="CO181" i="20"/>
  <c r="CK182" i="20"/>
  <c r="CM182" i="20"/>
  <c r="CN182" i="20"/>
  <c r="CO182" i="20"/>
  <c r="CK183" i="20"/>
  <c r="CM183" i="20"/>
  <c r="CN183" i="20"/>
  <c r="CO183" i="20"/>
  <c r="CK184" i="20"/>
  <c r="CM184" i="20"/>
  <c r="CN184" i="20"/>
  <c r="CO184" i="20"/>
  <c r="CK185" i="20"/>
  <c r="CM185" i="20"/>
  <c r="CN185" i="20"/>
  <c r="CO185" i="20"/>
  <c r="CK186" i="20"/>
  <c r="CM186" i="20"/>
  <c r="CN186" i="20"/>
  <c r="CO186" i="20"/>
  <c r="CK187" i="20"/>
  <c r="CM187" i="20"/>
  <c r="CN187" i="20"/>
  <c r="CO187" i="20"/>
  <c r="CK188" i="20"/>
  <c r="CM188" i="20"/>
  <c r="CN188" i="20"/>
  <c r="CO188" i="20"/>
  <c r="CK189" i="20"/>
  <c r="CM189" i="20"/>
  <c r="CN189" i="20"/>
  <c r="CO189" i="20"/>
  <c r="CK190" i="20"/>
  <c r="CM190" i="20"/>
  <c r="CN190" i="20"/>
  <c r="CO190" i="20"/>
  <c r="CK191" i="20"/>
  <c r="CM191" i="20"/>
  <c r="CN191" i="20"/>
  <c r="CO191" i="20"/>
  <c r="CK192" i="20"/>
  <c r="CM192" i="20"/>
  <c r="CN192" i="20"/>
  <c r="CO192" i="20"/>
  <c r="CK193" i="20"/>
  <c r="CM193" i="20"/>
  <c r="CN193" i="20"/>
  <c r="CO193" i="20"/>
  <c r="CK194" i="20"/>
  <c r="CM194" i="20"/>
  <c r="CN194" i="20"/>
  <c r="CO194" i="20"/>
  <c r="CK195" i="20"/>
  <c r="CM195" i="20"/>
  <c r="CN195" i="20"/>
  <c r="CO195" i="20"/>
  <c r="CK196" i="20"/>
  <c r="CM196" i="20"/>
  <c r="CN196" i="20"/>
  <c r="CO196" i="20"/>
  <c r="CK197" i="20"/>
  <c r="CM197" i="20"/>
  <c r="CN197" i="20"/>
  <c r="CO197" i="20"/>
  <c r="CK198" i="20"/>
  <c r="CM198" i="20"/>
  <c r="CN198" i="20"/>
  <c r="CO198" i="20"/>
  <c r="CK199" i="20"/>
  <c r="CM199" i="20"/>
  <c r="CN199" i="20"/>
  <c r="CO199" i="20"/>
  <c r="CK200" i="20"/>
  <c r="CM200" i="20"/>
  <c r="CN200" i="20"/>
  <c r="CO200" i="20"/>
  <c r="CK201" i="20"/>
  <c r="CM201" i="20"/>
  <c r="CN201" i="20"/>
  <c r="CO201" i="20"/>
  <c r="CK202" i="20"/>
  <c r="CM202" i="20"/>
  <c r="CN202" i="20"/>
  <c r="CO202" i="20"/>
  <c r="CK203" i="20"/>
  <c r="CM203" i="20"/>
  <c r="CN203" i="20"/>
  <c r="CO203" i="20"/>
  <c r="CK204" i="20"/>
  <c r="CM204" i="20"/>
  <c r="CN204" i="20"/>
  <c r="CO204" i="20"/>
  <c r="CK205" i="20"/>
  <c r="CM205" i="20"/>
  <c r="CN205" i="20"/>
  <c r="CO205" i="20"/>
  <c r="CK206" i="20"/>
  <c r="CM206" i="20"/>
  <c r="CN206" i="20"/>
  <c r="CO206" i="20"/>
  <c r="CK207" i="20"/>
  <c r="CM207" i="20"/>
  <c r="CN207" i="20"/>
  <c r="CO207" i="20"/>
  <c r="CK208" i="20"/>
  <c r="CM208" i="20"/>
  <c r="CN208" i="20"/>
  <c r="CO208" i="20"/>
  <c r="CK209" i="20"/>
  <c r="CM209" i="20"/>
  <c r="CN209" i="20"/>
  <c r="CO209" i="20"/>
  <c r="CK210" i="20"/>
  <c r="CM210" i="20"/>
  <c r="CN210" i="20"/>
  <c r="CO210" i="20"/>
  <c r="CK211" i="20"/>
  <c r="CM211" i="20"/>
  <c r="CN211" i="20"/>
  <c r="CO211" i="20"/>
  <c r="CK212" i="20"/>
  <c r="CM212" i="20"/>
  <c r="CN212" i="20"/>
  <c r="CO212" i="20"/>
  <c r="CK213" i="20"/>
  <c r="CM213" i="20"/>
  <c r="CN213" i="20"/>
  <c r="CO213" i="20"/>
  <c r="CK214" i="20"/>
  <c r="CM214" i="20"/>
  <c r="CN214" i="20"/>
  <c r="CO214" i="20"/>
  <c r="CK215" i="20"/>
  <c r="CM215" i="20"/>
  <c r="CN215" i="20"/>
  <c r="CO215" i="20"/>
  <c r="CK216" i="20"/>
  <c r="CM216" i="20"/>
  <c r="CN216" i="20"/>
  <c r="CO216" i="20"/>
  <c r="CK217" i="20"/>
  <c r="CM217" i="20"/>
  <c r="CN217" i="20"/>
  <c r="CO217" i="20"/>
  <c r="CK218" i="20"/>
  <c r="CM218" i="20"/>
  <c r="CN218" i="20"/>
  <c r="CO218" i="20"/>
  <c r="CK219" i="20"/>
  <c r="CM219" i="20"/>
  <c r="CN219" i="20"/>
  <c r="CO219" i="20"/>
  <c r="CK220" i="20"/>
  <c r="CM220" i="20"/>
  <c r="CN220" i="20"/>
  <c r="CO220" i="20"/>
  <c r="CK221" i="20"/>
  <c r="CM221" i="20"/>
  <c r="CN221" i="20"/>
  <c r="CO221" i="20"/>
  <c r="CK222" i="20"/>
  <c r="CM222" i="20"/>
  <c r="CN222" i="20"/>
  <c r="CO222" i="20"/>
  <c r="CK223" i="20"/>
  <c r="CM223" i="20"/>
  <c r="CN223" i="20"/>
  <c r="CO223" i="20"/>
  <c r="CO133" i="20"/>
  <c r="CN133" i="20"/>
  <c r="CM133" i="20"/>
  <c r="CK133" i="20"/>
  <c r="E49" i="20"/>
  <c r="E50" i="20" s="1"/>
  <c r="E51" i="20" s="1"/>
  <c r="E52" i="20" s="1"/>
  <c r="E53" i="20" s="1"/>
  <c r="E54" i="20" s="1"/>
  <c r="E55" i="20" s="1"/>
  <c r="E56" i="20" s="1"/>
  <c r="E57" i="20" s="1"/>
  <c r="E58" i="20" s="1"/>
  <c r="E59" i="20" s="1"/>
  <c r="E60" i="20" s="1"/>
  <c r="E61" i="20" s="1"/>
  <c r="E62" i="20" s="1"/>
  <c r="E63" i="20" s="1"/>
  <c r="E64" i="20" s="1"/>
  <c r="E65" i="20" s="1"/>
  <c r="E66" i="20" s="1"/>
  <c r="E67" i="20" s="1"/>
  <c r="E28" i="20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E40" i="20" s="1"/>
  <c r="E41" i="20" s="1"/>
  <c r="E42" i="20" s="1"/>
  <c r="E43" i="20" s="1"/>
  <c r="E44" i="20" s="1"/>
  <c r="E45" i="20" s="1"/>
  <c r="E46" i="20" s="1"/>
  <c r="E112" i="20"/>
  <c r="E113" i="20" s="1"/>
  <c r="E114" i="20" s="1"/>
  <c r="E115" i="20" s="1"/>
  <c r="E116" i="20" s="1"/>
  <c r="E117" i="20" s="1"/>
  <c r="E118" i="20" s="1"/>
  <c r="E119" i="20" s="1"/>
  <c r="E120" i="20" s="1"/>
  <c r="E121" i="20" s="1"/>
  <c r="E122" i="20" s="1"/>
  <c r="E123" i="20" s="1"/>
  <c r="E124" i="20" s="1"/>
  <c r="E125" i="20" s="1"/>
  <c r="E126" i="20" s="1"/>
  <c r="E127" i="20" s="1"/>
  <c r="E128" i="20" s="1"/>
  <c r="E129" i="20" s="1"/>
  <c r="E130" i="20" s="1"/>
  <c r="E91" i="20"/>
  <c r="E92" i="20" s="1"/>
  <c r="E93" i="20" s="1"/>
  <c r="E94" i="20" s="1"/>
  <c r="E95" i="20" s="1"/>
  <c r="E96" i="20" s="1"/>
  <c r="E97" i="20" s="1"/>
  <c r="E98" i="20" s="1"/>
  <c r="E99" i="20" s="1"/>
  <c r="E100" i="20" s="1"/>
  <c r="E101" i="20" s="1"/>
  <c r="E102" i="20" s="1"/>
  <c r="E103" i="20" s="1"/>
  <c r="E104" i="20" s="1"/>
  <c r="E105" i="20" s="1"/>
  <c r="E106" i="20" s="1"/>
  <c r="E107" i="20" s="1"/>
  <c r="E108" i="20" s="1"/>
  <c r="E109" i="20" s="1"/>
  <c r="E70" i="20"/>
  <c r="E71" i="20" s="1"/>
  <c r="E72" i="20" s="1"/>
  <c r="E73" i="20" s="1"/>
  <c r="E74" i="20" s="1"/>
  <c r="E75" i="20" s="1"/>
  <c r="E76" i="20" s="1"/>
  <c r="E77" i="20" s="1"/>
  <c r="E78" i="20" s="1"/>
  <c r="E79" i="20" s="1"/>
  <c r="E80" i="20" s="1"/>
  <c r="E81" i="20" s="1"/>
  <c r="E82" i="20" s="1"/>
  <c r="E83" i="20" s="1"/>
  <c r="E84" i="20" s="1"/>
  <c r="E85" i="20" s="1"/>
  <c r="E86" i="20" s="1"/>
  <c r="E87" i="20" s="1"/>
  <c r="E88" i="20" s="1"/>
  <c r="D112" i="20"/>
  <c r="D113" i="20" s="1"/>
  <c r="D114" i="20" s="1"/>
  <c r="D115" i="20" s="1"/>
  <c r="D116" i="20" s="1"/>
  <c r="D91" i="20"/>
  <c r="D92" i="20" s="1"/>
  <c r="D70" i="20"/>
  <c r="F70" i="20" s="1"/>
  <c r="D49" i="20"/>
  <c r="D50" i="20" s="1"/>
  <c r="D28" i="20"/>
  <c r="F28" i="20" s="1"/>
  <c r="D7" i="20"/>
  <c r="F6" i="20"/>
  <c r="F27" i="20"/>
  <c r="F48" i="20"/>
  <c r="F69" i="20"/>
  <c r="F90" i="20"/>
  <c r="D242" i="20"/>
  <c r="A242" i="20"/>
  <c r="D241" i="20"/>
  <c r="A241" i="20"/>
  <c r="D240" i="20"/>
  <c r="A240" i="20"/>
  <c r="D239" i="20"/>
  <c r="A239" i="20"/>
  <c r="D238" i="20"/>
  <c r="A238" i="20"/>
  <c r="D237" i="20"/>
  <c r="A237" i="20"/>
  <c r="D236" i="20"/>
  <c r="A236" i="20"/>
  <c r="D235" i="20"/>
  <c r="A235" i="20"/>
  <c r="D234" i="20"/>
  <c r="A234" i="20"/>
  <c r="D233" i="20"/>
  <c r="A233" i="20"/>
  <c r="D232" i="20"/>
  <c r="A232" i="20"/>
  <c r="CG120" i="20" l="1"/>
  <c r="CF120" i="20"/>
  <c r="D117" i="20"/>
  <c r="F7" i="20"/>
  <c r="D8" i="20"/>
  <c r="D9" i="20" s="1"/>
  <c r="F9" i="20" s="1"/>
  <c r="D93" i="20"/>
  <c r="F92" i="20"/>
  <c r="F91" i="20"/>
  <c r="D71" i="20"/>
  <c r="D51" i="20"/>
  <c r="F50" i="20"/>
  <c r="F49" i="20"/>
  <c r="D29" i="20"/>
  <c r="F111" i="20"/>
  <c r="D118" i="20" l="1"/>
  <c r="F8" i="20"/>
  <c r="D10" i="20"/>
  <c r="D11" i="20" s="1"/>
  <c r="D94" i="20"/>
  <c r="F93" i="20"/>
  <c r="D72" i="20"/>
  <c r="F71" i="20"/>
  <c r="D52" i="20"/>
  <c r="F51" i="20"/>
  <c r="D30" i="20"/>
  <c r="F29" i="20"/>
  <c r="CD227" i="20"/>
  <c r="CE227" i="20" s="1"/>
  <c r="CD226" i="20"/>
  <c r="CE226" i="20" s="1"/>
  <c r="CD225" i="20"/>
  <c r="CE225" i="20" s="1"/>
  <c r="CD224" i="20"/>
  <c r="CE224" i="20" s="1"/>
  <c r="CD223" i="20"/>
  <c r="CE223" i="20" s="1"/>
  <c r="CD222" i="20"/>
  <c r="CE222" i="20" s="1"/>
  <c r="CD221" i="20"/>
  <c r="CE221" i="20" s="1"/>
  <c r="D119" i="20" l="1"/>
  <c r="CF224" i="20"/>
  <c r="CG224" i="20"/>
  <c r="CG222" i="20"/>
  <c r="CF222" i="20"/>
  <c r="CG223" i="20"/>
  <c r="CF223" i="20"/>
  <c r="CG227" i="20"/>
  <c r="CF227" i="20"/>
  <c r="CG221" i="20"/>
  <c r="CF221" i="20"/>
  <c r="CF225" i="20"/>
  <c r="CG225" i="20"/>
  <c r="CG226" i="20"/>
  <c r="CF226" i="20"/>
  <c r="F10" i="20"/>
  <c r="F94" i="20"/>
  <c r="D95" i="20"/>
  <c r="D73" i="20"/>
  <c r="F72" i="20"/>
  <c r="D53" i="20"/>
  <c r="F52" i="20"/>
  <c r="D31" i="20"/>
  <c r="F30" i="20"/>
  <c r="D12" i="20"/>
  <c r="F11" i="20"/>
  <c r="D120" i="20" l="1"/>
  <c r="D96" i="20"/>
  <c r="F95" i="20"/>
  <c r="F73" i="20"/>
  <c r="D74" i="20"/>
  <c r="D54" i="20"/>
  <c r="F53" i="20"/>
  <c r="F31" i="20"/>
  <c r="D32" i="20"/>
  <c r="D13" i="20"/>
  <c r="F12" i="20"/>
  <c r="CD119" i="20"/>
  <c r="CD118" i="20"/>
  <c r="CD117" i="20"/>
  <c r="CD116" i="20"/>
  <c r="CD115" i="20"/>
  <c r="CD114" i="20"/>
  <c r="CD113" i="20"/>
  <c r="CD112" i="20"/>
  <c r="CD111" i="20"/>
  <c r="CE111" i="20" s="1"/>
  <c r="A111" i="20"/>
  <c r="DA10" i="20"/>
  <c r="E343" i="20" s="1"/>
  <c r="CF111" i="20" l="1"/>
  <c r="CG111" i="20"/>
  <c r="E332" i="20"/>
  <c r="E321" i="20"/>
  <c r="E299" i="20"/>
  <c r="E310" i="20"/>
  <c r="E277" i="20"/>
  <c r="E288" i="20"/>
  <c r="CI120" i="20"/>
  <c r="CJ120" i="20"/>
  <c r="CH120" i="20"/>
  <c r="CL120" i="20"/>
  <c r="CR120" i="20"/>
  <c r="CQ120" i="20"/>
  <c r="CS120" i="20"/>
  <c r="CT120" i="20"/>
  <c r="CU120" i="20"/>
  <c r="CP120" i="20"/>
  <c r="E255" i="20"/>
  <c r="E266" i="20"/>
  <c r="A120" i="20"/>
  <c r="F120" i="20"/>
  <c r="D121" i="20"/>
  <c r="CE117" i="20"/>
  <c r="CE116" i="20"/>
  <c r="CE118" i="20"/>
  <c r="CE112" i="20"/>
  <c r="CE119" i="20"/>
  <c r="E233" i="20"/>
  <c r="E244" i="20"/>
  <c r="D97" i="20"/>
  <c r="F96" i="20"/>
  <c r="F74" i="20"/>
  <c r="D75" i="20"/>
  <c r="D55" i="20"/>
  <c r="F54" i="20"/>
  <c r="F32" i="20"/>
  <c r="D33" i="20"/>
  <c r="F13" i="20"/>
  <c r="D14" i="20"/>
  <c r="F112" i="20"/>
  <c r="A112" i="20"/>
  <c r="CF112" i="20" l="1"/>
  <c r="CG112" i="20"/>
  <c r="CG118" i="20"/>
  <c r="CF118" i="20"/>
  <c r="CF116" i="20"/>
  <c r="CG116" i="20"/>
  <c r="CF117" i="20"/>
  <c r="CG117" i="20"/>
  <c r="CG119" i="20"/>
  <c r="CF119" i="20"/>
  <c r="CI121" i="20"/>
  <c r="CL121" i="20"/>
  <c r="CH121" i="20"/>
  <c r="CJ121" i="20"/>
  <c r="CP121" i="20"/>
  <c r="CT121" i="20"/>
  <c r="CQ121" i="20"/>
  <c r="CR121" i="20"/>
  <c r="CS121" i="20"/>
  <c r="CU121" i="20"/>
  <c r="D122" i="20"/>
  <c r="F121" i="20"/>
  <c r="A121" i="20"/>
  <c r="CE113" i="20"/>
  <c r="F14" i="20"/>
  <c r="D15" i="20"/>
  <c r="D16" i="20" s="1"/>
  <c r="D17" i="20" s="1"/>
  <c r="D18" i="20" s="1"/>
  <c r="D19" i="20" s="1"/>
  <c r="D20" i="20" s="1"/>
  <c r="D21" i="20" s="1"/>
  <c r="D22" i="20" s="1"/>
  <c r="D23" i="20" s="1"/>
  <c r="D24" i="20" s="1"/>
  <c r="D25" i="20" s="1"/>
  <c r="D98" i="20"/>
  <c r="F97" i="20"/>
  <c r="D76" i="20"/>
  <c r="F75" i="20"/>
  <c r="D56" i="20"/>
  <c r="F55" i="20"/>
  <c r="D34" i="20"/>
  <c r="F33" i="20"/>
  <c r="F113" i="20"/>
  <c r="A113" i="20"/>
  <c r="CG113" i="20" l="1"/>
  <c r="CF113" i="20"/>
  <c r="F25" i="20"/>
  <c r="A25" i="20"/>
  <c r="F24" i="20"/>
  <c r="A24" i="20"/>
  <c r="F23" i="20"/>
  <c r="A23" i="20"/>
  <c r="F22" i="20"/>
  <c r="A22" i="20"/>
  <c r="F21" i="20"/>
  <c r="A21" i="20"/>
  <c r="A20" i="20"/>
  <c r="F20" i="20"/>
  <c r="F19" i="20"/>
  <c r="A19" i="20"/>
  <c r="CL122" i="20"/>
  <c r="CH122" i="20"/>
  <c r="CI122" i="20"/>
  <c r="CJ122" i="20"/>
  <c r="D123" i="20"/>
  <c r="AZ123" i="20" s="1"/>
  <c r="CR122" i="20"/>
  <c r="CP122" i="20"/>
  <c r="CU122" i="20"/>
  <c r="CQ122" i="20"/>
  <c r="CS122" i="20"/>
  <c r="CT122" i="20"/>
  <c r="A18" i="20"/>
  <c r="F18" i="20"/>
  <c r="AJ122" i="20"/>
  <c r="H122" i="20"/>
  <c r="CN122" i="20"/>
  <c r="S122" i="20"/>
  <c r="BB122" i="20"/>
  <c r="BN122" i="20"/>
  <c r="P122" i="20"/>
  <c r="AG122" i="20"/>
  <c r="AK122" i="20"/>
  <c r="AT122" i="20"/>
  <c r="CM122" i="20"/>
  <c r="CO122" i="20"/>
  <c r="Q122" i="20"/>
  <c r="BD122" i="20"/>
  <c r="AV122" i="20"/>
  <c r="AR122" i="20"/>
  <c r="AZ122" i="20"/>
  <c r="BJ122" i="20"/>
  <c r="U122" i="20"/>
  <c r="AW122" i="20"/>
  <c r="BF122" i="20"/>
  <c r="BR122" i="20"/>
  <c r="BX122" i="20"/>
  <c r="AM122" i="20"/>
  <c r="AO122" i="20"/>
  <c r="AX122" i="20"/>
  <c r="F122" i="20"/>
  <c r="AN122" i="20"/>
  <c r="X122" i="20"/>
  <c r="R122" i="20"/>
  <c r="I122" i="20"/>
  <c r="AL122" i="20"/>
  <c r="AU122" i="20"/>
  <c r="BP122" i="20"/>
  <c r="CK122" i="20"/>
  <c r="J122" i="20"/>
  <c r="T122" i="20"/>
  <c r="BC122" i="20"/>
  <c r="BE122" i="20"/>
  <c r="BQ122" i="20"/>
  <c r="A122" i="20"/>
  <c r="BO122" i="20"/>
  <c r="BI122" i="20"/>
  <c r="BU122" i="20"/>
  <c r="AS122" i="20"/>
  <c r="CA122" i="20"/>
  <c r="AA122" i="20"/>
  <c r="AP122" i="20"/>
  <c r="AY122" i="20"/>
  <c r="BA122" i="20"/>
  <c r="BM122" i="20"/>
  <c r="O122" i="20"/>
  <c r="AD122" i="20"/>
  <c r="AQ122" i="20"/>
  <c r="A17" i="20"/>
  <c r="F17" i="20"/>
  <c r="CE114" i="20"/>
  <c r="A16" i="20"/>
  <c r="F16" i="20"/>
  <c r="F56" i="20"/>
  <c r="D57" i="20"/>
  <c r="F98" i="20"/>
  <c r="D99" i="20"/>
  <c r="A15" i="20"/>
  <c r="F15" i="20"/>
  <c r="D77" i="20"/>
  <c r="F76" i="20"/>
  <c r="D35" i="20"/>
  <c r="F34" i="20"/>
  <c r="F114" i="20"/>
  <c r="A114" i="20"/>
  <c r="CF114" i="20" l="1"/>
  <c r="CG114" i="20"/>
  <c r="W122" i="20"/>
  <c r="V122" i="20"/>
  <c r="AD123" i="20"/>
  <c r="CA123" i="20"/>
  <c r="F123" i="20"/>
  <c r="AS123" i="20"/>
  <c r="BF123" i="20"/>
  <c r="AJ123" i="20"/>
  <c r="J123" i="20"/>
  <c r="BX123" i="20"/>
  <c r="BI123" i="20"/>
  <c r="AK123" i="20"/>
  <c r="D124" i="20"/>
  <c r="D125" i="20" s="1"/>
  <c r="D126" i="20" s="1"/>
  <c r="D127" i="20" s="1"/>
  <c r="D128" i="20" s="1"/>
  <c r="D129" i="20" s="1"/>
  <c r="D130" i="20" s="1"/>
  <c r="AY123" i="20"/>
  <c r="AP123" i="20"/>
  <c r="U123" i="20"/>
  <c r="H123" i="20"/>
  <c r="AQ123" i="20"/>
  <c r="O123" i="20"/>
  <c r="AX123" i="20"/>
  <c r="AA123" i="20"/>
  <c r="BQ123" i="20"/>
  <c r="BA123" i="20"/>
  <c r="I123" i="20"/>
  <c r="BP123" i="20"/>
  <c r="AR123" i="20"/>
  <c r="T123" i="20"/>
  <c r="BC123" i="20"/>
  <c r="AM123" i="20"/>
  <c r="CN123" i="20"/>
  <c r="BJ123" i="20"/>
  <c r="AT123" i="20"/>
  <c r="R123" i="20"/>
  <c r="BM123" i="20"/>
  <c r="AW123" i="20"/>
  <c r="AG123" i="20"/>
  <c r="CK123" i="20"/>
  <c r="BD123" i="20"/>
  <c r="AN123" i="20"/>
  <c r="P123" i="20"/>
  <c r="CO123" i="20"/>
  <c r="AU123" i="20"/>
  <c r="S123" i="20"/>
  <c r="BR123" i="20"/>
  <c r="BB123" i="20"/>
  <c r="AL123" i="20"/>
  <c r="CM123" i="20"/>
  <c r="BE123" i="20"/>
  <c r="AO123" i="20"/>
  <c r="Q123" i="20"/>
  <c r="BU123" i="20"/>
  <c r="AV123" i="20"/>
  <c r="X123" i="20"/>
  <c r="A123" i="20"/>
  <c r="BO123" i="20"/>
  <c r="BN123" i="20"/>
  <c r="BS122" i="20"/>
  <c r="Y122" i="20"/>
  <c r="Z122" i="20"/>
  <c r="CH57" i="20"/>
  <c r="CJ57" i="20"/>
  <c r="CL57" i="20"/>
  <c r="CI57" i="20"/>
  <c r="CJ99" i="20"/>
  <c r="CH99" i="20"/>
  <c r="CI99" i="20"/>
  <c r="CL99" i="20"/>
  <c r="CI123" i="20"/>
  <c r="CL123" i="20"/>
  <c r="CH123" i="20"/>
  <c r="CJ123" i="20"/>
  <c r="BW122" i="20"/>
  <c r="BT122" i="20"/>
  <c r="BL122" i="20"/>
  <c r="CC122" i="20"/>
  <c r="BZ122" i="20"/>
  <c r="BH122" i="20"/>
  <c r="AI122" i="20"/>
  <c r="L122" i="20"/>
  <c r="N122" i="20"/>
  <c r="M122" i="20"/>
  <c r="AC122" i="20"/>
  <c r="AF122" i="20"/>
  <c r="CP57" i="20"/>
  <c r="CT57" i="20"/>
  <c r="CR57" i="20"/>
  <c r="CS57" i="20"/>
  <c r="CU57" i="20"/>
  <c r="CQ57" i="20"/>
  <c r="CP123" i="20"/>
  <c r="CT123" i="20"/>
  <c r="CU123" i="20"/>
  <c r="CQ123" i="20"/>
  <c r="CR123" i="20"/>
  <c r="CS123" i="20"/>
  <c r="CP99" i="20"/>
  <c r="CT99" i="20"/>
  <c r="CS99" i="20"/>
  <c r="CU99" i="20"/>
  <c r="CQ99" i="20"/>
  <c r="CR99" i="20"/>
  <c r="K122" i="20"/>
  <c r="BV122" i="20"/>
  <c r="AH122" i="20"/>
  <c r="AB122" i="20"/>
  <c r="BY122" i="20"/>
  <c r="CB122" i="20"/>
  <c r="BK122" i="20"/>
  <c r="D100" i="20"/>
  <c r="D58" i="20"/>
  <c r="AE122" i="20"/>
  <c r="BG122" i="20"/>
  <c r="CE115" i="20"/>
  <c r="A99" i="20"/>
  <c r="F99" i="20"/>
  <c r="F77" i="20"/>
  <c r="D78" i="20"/>
  <c r="A57" i="20"/>
  <c r="F57" i="20"/>
  <c r="F35" i="20"/>
  <c r="D36" i="20"/>
  <c r="F115" i="20"/>
  <c r="A115" i="20"/>
  <c r="F130" i="20" l="1"/>
  <c r="U130" i="20"/>
  <c r="AD130" i="20"/>
  <c r="CO130" i="20"/>
  <c r="BQ130" i="20"/>
  <c r="BI130" i="20"/>
  <c r="BJ130" i="20"/>
  <c r="BB130" i="20"/>
  <c r="AT130" i="20"/>
  <c r="BN130" i="20"/>
  <c r="BF130" i="20"/>
  <c r="AX130" i="20"/>
  <c r="AP130" i="20"/>
  <c r="AM130" i="20"/>
  <c r="BA130" i="20"/>
  <c r="AS130" i="20"/>
  <c r="AK130" i="20"/>
  <c r="BU130" i="20"/>
  <c r="BM130" i="20"/>
  <c r="BE130" i="20"/>
  <c r="AW130" i="20"/>
  <c r="R130" i="20"/>
  <c r="J130" i="20"/>
  <c r="CS130" i="20"/>
  <c r="CK130" i="20"/>
  <c r="AQ130" i="20"/>
  <c r="CN130" i="20"/>
  <c r="BX130" i="20"/>
  <c r="BP130" i="20"/>
  <c r="AZ130" i="20"/>
  <c r="AO130" i="20"/>
  <c r="AG130" i="20"/>
  <c r="Q130" i="20"/>
  <c r="I130" i="20"/>
  <c r="CI130" i="20"/>
  <c r="AY130" i="20"/>
  <c r="AA130" i="20"/>
  <c r="AB130" i="20" s="1"/>
  <c r="S130" i="20"/>
  <c r="A130" i="20"/>
  <c r="AR130" i="20"/>
  <c r="AJ130" i="20"/>
  <c r="T130" i="20"/>
  <c r="CM130" i="20"/>
  <c r="AC130" i="20" s="1"/>
  <c r="CQ130" i="20"/>
  <c r="BL130" i="20" s="1"/>
  <c r="P130" i="20"/>
  <c r="V130" i="20" s="1"/>
  <c r="CU130" i="20"/>
  <c r="CC130" i="20" s="1"/>
  <c r="BD130" i="20"/>
  <c r="AV130" i="20"/>
  <c r="AN130" i="20"/>
  <c r="X130" i="20"/>
  <c r="Y130" i="20" s="1"/>
  <c r="CT130" i="20"/>
  <c r="BZ130" i="20" s="1"/>
  <c r="CL130" i="20"/>
  <c r="CR130" i="20"/>
  <c r="BT130" i="20" s="1"/>
  <c r="CJ130" i="20"/>
  <c r="N130" i="20" s="1"/>
  <c r="BO130" i="20"/>
  <c r="H130" i="20"/>
  <c r="O130" i="20"/>
  <c r="CP130" i="20"/>
  <c r="BH130" i="20" s="1"/>
  <c r="CH130" i="20"/>
  <c r="L130" i="20" s="1"/>
  <c r="BR130" i="20"/>
  <c r="BS130" i="20" s="1"/>
  <c r="CA130" i="20"/>
  <c r="CB130" i="20" s="1"/>
  <c r="BC130" i="20"/>
  <c r="AU130" i="20"/>
  <c r="AL130" i="20"/>
  <c r="CF115" i="20"/>
  <c r="CG115" i="20"/>
  <c r="F129" i="20"/>
  <c r="I129" i="20"/>
  <c r="BN129" i="20"/>
  <c r="U129" i="20"/>
  <c r="CO129" i="20"/>
  <c r="BX129" i="20"/>
  <c r="BJ129" i="20"/>
  <c r="AY129" i="20"/>
  <c r="AZ129" i="20"/>
  <c r="CH129" i="20"/>
  <c r="L129" i="20" s="1"/>
  <c r="T129" i="20"/>
  <c r="H129" i="20"/>
  <c r="X129" i="20"/>
  <c r="P129" i="20"/>
  <c r="CQ129" i="20"/>
  <c r="CI129" i="20"/>
  <c r="M129" i="20" s="1"/>
  <c r="AO129" i="20"/>
  <c r="CT129" i="20"/>
  <c r="AP129" i="20"/>
  <c r="AU129" i="20"/>
  <c r="AM129" i="20"/>
  <c r="O129" i="20"/>
  <c r="AS129" i="20"/>
  <c r="AK129" i="20"/>
  <c r="CA129" i="20"/>
  <c r="CU129" i="20"/>
  <c r="BC129" i="20"/>
  <c r="CN129" i="20"/>
  <c r="BU129" i="20"/>
  <c r="BI129" i="20"/>
  <c r="AX129" i="20"/>
  <c r="AN129" i="20"/>
  <c r="A129" i="20"/>
  <c r="S129" i="20"/>
  <c r="AW129" i="20"/>
  <c r="AL129" i="20"/>
  <c r="Q129" i="20"/>
  <c r="CL129" i="20"/>
  <c r="BQ129" i="20"/>
  <c r="CM129" i="20"/>
  <c r="R129" i="20"/>
  <c r="J129" i="20"/>
  <c r="K129" i="20" s="1"/>
  <c r="BP129" i="20"/>
  <c r="BZ129" i="20" s="1"/>
  <c r="AT129" i="20"/>
  <c r="BR129" i="20"/>
  <c r="BS129" i="20" s="1"/>
  <c r="AJ129" i="20"/>
  <c r="CJ129" i="20"/>
  <c r="N129" i="20" s="1"/>
  <c r="BO129" i="20"/>
  <c r="BB129" i="20"/>
  <c r="AR129" i="20"/>
  <c r="AD129" i="20"/>
  <c r="AE129" i="20" s="1"/>
  <c r="AG129" i="20"/>
  <c r="AH129" i="20" s="1"/>
  <c r="AV129" i="20"/>
  <c r="CS129" i="20"/>
  <c r="BA129" i="20"/>
  <c r="AQ129" i="20"/>
  <c r="AA129" i="20"/>
  <c r="AB129" i="20" s="1"/>
  <c r="CP129" i="20"/>
  <c r="BM129" i="20"/>
  <c r="CR129" i="20"/>
  <c r="BT129" i="20" s="1"/>
  <c r="BF129" i="20"/>
  <c r="CK129" i="20"/>
  <c r="W129" i="20" s="1"/>
  <c r="BD129" i="20"/>
  <c r="BE129" i="20"/>
  <c r="BW123" i="20"/>
  <c r="F128" i="20"/>
  <c r="A128" i="20"/>
  <c r="AX128" i="20"/>
  <c r="AV128" i="20"/>
  <c r="BD128" i="20"/>
  <c r="BJ128" i="20"/>
  <c r="AZ128" i="20"/>
  <c r="AY128" i="20"/>
  <c r="CT128" i="20"/>
  <c r="CH128" i="20"/>
  <c r="S128" i="20"/>
  <c r="CP128" i="20"/>
  <c r="CO128" i="20"/>
  <c r="R128" i="20"/>
  <c r="AS128" i="20"/>
  <c r="AA128" i="20"/>
  <c r="J128" i="20"/>
  <c r="CR128" i="20"/>
  <c r="BF128" i="20"/>
  <c r="Q128" i="20"/>
  <c r="U128" i="20"/>
  <c r="CS128" i="20"/>
  <c r="CI128" i="20"/>
  <c r="AM128" i="20"/>
  <c r="T128" i="20"/>
  <c r="AO128" i="20"/>
  <c r="BI128" i="20"/>
  <c r="H128" i="20"/>
  <c r="BR128" i="20"/>
  <c r="BX128" i="20"/>
  <c r="AD128" i="20"/>
  <c r="BC128" i="20"/>
  <c r="P128" i="20"/>
  <c r="AR128" i="20"/>
  <c r="BO128" i="20"/>
  <c r="AJ128" i="20"/>
  <c r="BA128" i="20"/>
  <c r="BU128" i="20"/>
  <c r="AL128" i="20"/>
  <c r="BM128" i="20"/>
  <c r="AP128" i="20"/>
  <c r="CU128" i="20"/>
  <c r="O128" i="20"/>
  <c r="I128" i="20"/>
  <c r="CQ128" i="20"/>
  <c r="BL128" i="20" s="1"/>
  <c r="BQ128" i="20"/>
  <c r="BP128" i="20"/>
  <c r="AG128" i="20"/>
  <c r="AK128" i="20"/>
  <c r="CL128" i="20"/>
  <c r="AT128" i="20"/>
  <c r="BB128" i="20"/>
  <c r="AN128" i="20"/>
  <c r="AW128" i="20"/>
  <c r="X128" i="20"/>
  <c r="CJ128" i="20"/>
  <c r="CA128" i="20"/>
  <c r="BE128" i="20"/>
  <c r="CM128" i="20"/>
  <c r="CN128" i="20"/>
  <c r="AF128" i="20" s="1"/>
  <c r="BN128" i="20"/>
  <c r="CK128" i="20"/>
  <c r="AQ128" i="20"/>
  <c r="AU128" i="20"/>
  <c r="BK123" i="20"/>
  <c r="F127" i="20"/>
  <c r="U127" i="20"/>
  <c r="AT127" i="20"/>
  <c r="S127" i="20"/>
  <c r="CK127" i="20"/>
  <c r="J127" i="20"/>
  <c r="CR127" i="20"/>
  <c r="BU127" i="20"/>
  <c r="BO127" i="20"/>
  <c r="AQ127" i="20"/>
  <c r="BQ127" i="20"/>
  <c r="CS127" i="20"/>
  <c r="CA127" i="20"/>
  <c r="BP127" i="20"/>
  <c r="CT127" i="20"/>
  <c r="AL127" i="20"/>
  <c r="CH127" i="20"/>
  <c r="BB127" i="20"/>
  <c r="CO127" i="20"/>
  <c r="AJ127" i="20"/>
  <c r="AP127" i="20"/>
  <c r="CL127" i="20"/>
  <c r="BF127" i="20"/>
  <c r="X127" i="20"/>
  <c r="CI127" i="20"/>
  <c r="BJ127" i="20"/>
  <c r="AS127" i="20"/>
  <c r="CU127" i="20"/>
  <c r="CP127" i="20"/>
  <c r="BI127" i="20"/>
  <c r="BD127" i="20"/>
  <c r="CN127" i="20"/>
  <c r="CM127" i="20"/>
  <c r="AW127" i="20"/>
  <c r="R127" i="20"/>
  <c r="A127" i="20"/>
  <c r="T127" i="20"/>
  <c r="BR127" i="20"/>
  <c r="AX127" i="20"/>
  <c r="CQ127" i="20"/>
  <c r="O127" i="20"/>
  <c r="CJ127" i="20"/>
  <c r="AZ127" i="20"/>
  <c r="AD127" i="20"/>
  <c r="AE127" i="20" s="1"/>
  <c r="AO127" i="20"/>
  <c r="AY127" i="20"/>
  <c r="Q127" i="20"/>
  <c r="BX127" i="20"/>
  <c r="AG127" i="20"/>
  <c r="BE127" i="20"/>
  <c r="BA127" i="20"/>
  <c r="BN127" i="20"/>
  <c r="AK127" i="20"/>
  <c r="AN127" i="20"/>
  <c r="H127" i="20"/>
  <c r="AA127" i="20"/>
  <c r="P127" i="20"/>
  <c r="AV127" i="20"/>
  <c r="BC127" i="20"/>
  <c r="AM127" i="20"/>
  <c r="BM127" i="20"/>
  <c r="I127" i="20"/>
  <c r="AR127" i="20"/>
  <c r="AU127" i="20"/>
  <c r="F126" i="20"/>
  <c r="A126" i="20"/>
  <c r="BI126" i="20"/>
  <c r="BJ126" i="20"/>
  <c r="Q126" i="20"/>
  <c r="CH126" i="20"/>
  <c r="CA126" i="20"/>
  <c r="AZ126" i="20"/>
  <c r="CM126" i="20"/>
  <c r="BE126" i="20"/>
  <c r="BO126" i="20"/>
  <c r="AO126" i="20"/>
  <c r="AG126" i="20"/>
  <c r="BA126" i="20"/>
  <c r="CK126" i="20"/>
  <c r="AP126" i="20"/>
  <c r="BX126" i="20"/>
  <c r="S126" i="20"/>
  <c r="H126" i="20"/>
  <c r="CR126" i="20"/>
  <c r="AQ126" i="20"/>
  <c r="CP126" i="20"/>
  <c r="BR126" i="20"/>
  <c r="AW126" i="20"/>
  <c r="AN126" i="20"/>
  <c r="AX126" i="20"/>
  <c r="I126" i="20"/>
  <c r="BM126" i="20"/>
  <c r="R126" i="20"/>
  <c r="X126" i="20"/>
  <c r="BD126" i="20"/>
  <c r="BC126" i="20"/>
  <c r="AR126" i="20"/>
  <c r="AA126" i="20"/>
  <c r="AY126" i="20"/>
  <c r="BN126" i="20"/>
  <c r="AS126" i="20"/>
  <c r="AL126" i="20"/>
  <c r="AD126" i="20"/>
  <c r="P126" i="20"/>
  <c r="AJ126" i="20"/>
  <c r="CQ126" i="20"/>
  <c r="AU126" i="20"/>
  <c r="AM126" i="20"/>
  <c r="AK126" i="20"/>
  <c r="BF126" i="20"/>
  <c r="CT126" i="20"/>
  <c r="CL126" i="20"/>
  <c r="CI126" i="20"/>
  <c r="O126" i="20"/>
  <c r="AV126" i="20"/>
  <c r="CO126" i="20"/>
  <c r="CS126" i="20"/>
  <c r="AT126" i="20"/>
  <c r="T126" i="20"/>
  <c r="BQ126" i="20"/>
  <c r="U126" i="20"/>
  <c r="J126" i="20"/>
  <c r="BB126" i="20"/>
  <c r="BP126" i="20"/>
  <c r="CJ126" i="20"/>
  <c r="CU126" i="20"/>
  <c r="CN126" i="20"/>
  <c r="BU126" i="20"/>
  <c r="M123" i="20"/>
  <c r="F125" i="20"/>
  <c r="A125" i="20"/>
  <c r="BN125" i="20"/>
  <c r="AD125" i="20"/>
  <c r="BI125" i="20"/>
  <c r="CJ125" i="20"/>
  <c r="BX125" i="20"/>
  <c r="BD125" i="20"/>
  <c r="CK125" i="20"/>
  <c r="AU125" i="20"/>
  <c r="U125" i="20"/>
  <c r="CT125" i="20"/>
  <c r="AW125" i="20"/>
  <c r="CH125" i="20"/>
  <c r="AJ125" i="20"/>
  <c r="X125" i="20"/>
  <c r="P125" i="20"/>
  <c r="CM125" i="20"/>
  <c r="CQ125" i="20"/>
  <c r="AO125" i="20"/>
  <c r="CR125" i="20"/>
  <c r="R125" i="20"/>
  <c r="AR125" i="20"/>
  <c r="AT125" i="20"/>
  <c r="AK125" i="20"/>
  <c r="BM125" i="20"/>
  <c r="BA125" i="20"/>
  <c r="CI125" i="20"/>
  <c r="BO125" i="20"/>
  <c r="AZ125" i="20"/>
  <c r="CO125" i="20"/>
  <c r="AP125" i="20"/>
  <c r="CU125" i="20"/>
  <c r="AY125" i="20"/>
  <c r="BJ125" i="20"/>
  <c r="BQ125" i="20"/>
  <c r="AL125" i="20"/>
  <c r="J125" i="20"/>
  <c r="AM125" i="20"/>
  <c r="AA125" i="20"/>
  <c r="O125" i="20"/>
  <c r="H125" i="20"/>
  <c r="AS125" i="20"/>
  <c r="AG125" i="20"/>
  <c r="CA125" i="20"/>
  <c r="BF125" i="20"/>
  <c r="AQ125" i="20"/>
  <c r="CL125" i="20"/>
  <c r="BE125" i="20"/>
  <c r="BB125" i="20"/>
  <c r="BU125" i="20"/>
  <c r="BP125" i="20"/>
  <c r="BZ125" i="20" s="1"/>
  <c r="S125" i="20"/>
  <c r="BC125" i="20"/>
  <c r="BR125" i="20"/>
  <c r="CN125" i="20"/>
  <c r="AX125" i="20"/>
  <c r="AN125" i="20"/>
  <c r="CP125" i="20"/>
  <c r="Q125" i="20"/>
  <c r="T125" i="20"/>
  <c r="AV125" i="20"/>
  <c r="I125" i="20"/>
  <c r="CS125" i="20"/>
  <c r="V123" i="20"/>
  <c r="CB123" i="20"/>
  <c r="K123" i="20"/>
  <c r="AF123" i="20"/>
  <c r="BG123" i="20"/>
  <c r="AH123" i="20"/>
  <c r="AE123" i="20"/>
  <c r="BL123" i="20"/>
  <c r="AI123" i="20"/>
  <c r="BY123" i="20"/>
  <c r="BS123" i="20"/>
  <c r="BV123" i="20"/>
  <c r="AC123" i="20"/>
  <c r="AB123" i="20"/>
  <c r="BT123" i="20"/>
  <c r="BH123" i="20"/>
  <c r="F124" i="20"/>
  <c r="CT124" i="20"/>
  <c r="BX124" i="20"/>
  <c r="T124" i="20"/>
  <c r="AV124" i="20"/>
  <c r="BD124" i="20"/>
  <c r="BN124" i="20"/>
  <c r="AX124" i="20"/>
  <c r="AD124" i="20"/>
  <c r="CO124" i="20"/>
  <c r="BQ124" i="20"/>
  <c r="BA124" i="20"/>
  <c r="AK124" i="20"/>
  <c r="I124" i="20"/>
  <c r="CI124" i="20"/>
  <c r="BC124" i="20"/>
  <c r="AM124" i="20"/>
  <c r="AZ124" i="20"/>
  <c r="X124" i="20"/>
  <c r="CL124" i="20"/>
  <c r="CP124" i="20"/>
  <c r="AN124" i="20"/>
  <c r="BJ124" i="20"/>
  <c r="AT124" i="20"/>
  <c r="R124" i="20"/>
  <c r="CK124" i="20"/>
  <c r="BM124" i="20"/>
  <c r="AW124" i="20"/>
  <c r="AG124" i="20"/>
  <c r="CU124" i="20"/>
  <c r="AY124" i="20"/>
  <c r="AA124" i="20"/>
  <c r="AJ124" i="20"/>
  <c r="CH124" i="20"/>
  <c r="H124" i="20"/>
  <c r="AR124" i="20"/>
  <c r="P124" i="20"/>
  <c r="BF124" i="20"/>
  <c r="AP124" i="20"/>
  <c r="J124" i="20"/>
  <c r="BI124" i="20"/>
  <c r="AS124" i="20"/>
  <c r="U124" i="20"/>
  <c r="CQ124" i="20"/>
  <c r="CA124" i="20"/>
  <c r="AU124" i="20"/>
  <c r="S124" i="20"/>
  <c r="A124" i="20"/>
  <c r="CJ124" i="20"/>
  <c r="BP124" i="20"/>
  <c r="CR124" i="20"/>
  <c r="CN124" i="20"/>
  <c r="BR124" i="20"/>
  <c r="BB124" i="20"/>
  <c r="AL124" i="20"/>
  <c r="CS124" i="20"/>
  <c r="BU124" i="20"/>
  <c r="BE124" i="20"/>
  <c r="AO124" i="20"/>
  <c r="Q124" i="20"/>
  <c r="CM124" i="20"/>
  <c r="BO124" i="20"/>
  <c r="AQ124" i="20"/>
  <c r="O124" i="20"/>
  <c r="N123" i="20"/>
  <c r="BZ123" i="20"/>
  <c r="L123" i="20"/>
  <c r="Y123" i="20"/>
  <c r="Z123" i="20"/>
  <c r="CC123" i="20"/>
  <c r="W123" i="20"/>
  <c r="CH58" i="20"/>
  <c r="CJ58" i="20"/>
  <c r="CI58" i="20"/>
  <c r="CL58" i="20"/>
  <c r="CH36" i="20"/>
  <c r="CJ36" i="20"/>
  <c r="CI36" i="20"/>
  <c r="CL36" i="20"/>
  <c r="CJ78" i="20"/>
  <c r="CL78" i="20"/>
  <c r="CH78" i="20"/>
  <c r="CI78" i="20"/>
  <c r="CI100" i="20"/>
  <c r="CL100" i="20"/>
  <c r="CH100" i="20"/>
  <c r="CJ100" i="20"/>
  <c r="A100" i="20"/>
  <c r="CR100" i="20"/>
  <c r="CS100" i="20"/>
  <c r="CT100" i="20"/>
  <c r="CU100" i="20"/>
  <c r="CP100" i="20"/>
  <c r="CQ100" i="20"/>
  <c r="CR78" i="20"/>
  <c r="CP78" i="20"/>
  <c r="CU78" i="20"/>
  <c r="CQ78" i="20"/>
  <c r="CS78" i="20"/>
  <c r="CT78" i="20"/>
  <c r="CS36" i="20"/>
  <c r="CP36" i="20"/>
  <c r="CT36" i="20"/>
  <c r="CU36" i="20"/>
  <c r="CQ36" i="20"/>
  <c r="CR36" i="20"/>
  <c r="CR58" i="20"/>
  <c r="CQ58" i="20"/>
  <c r="CS58" i="20"/>
  <c r="CP58" i="20"/>
  <c r="CT58" i="20"/>
  <c r="CU58" i="20"/>
  <c r="F100" i="20"/>
  <c r="D59" i="20"/>
  <c r="D37" i="20"/>
  <c r="D79" i="20"/>
  <c r="F58" i="20"/>
  <c r="D101" i="20"/>
  <c r="A58" i="20"/>
  <c r="A36" i="20"/>
  <c r="F36" i="20"/>
  <c r="A78" i="20"/>
  <c r="F78" i="20"/>
  <c r="F116" i="20"/>
  <c r="A116" i="20"/>
  <c r="CD98" i="20"/>
  <c r="CD77" i="20"/>
  <c r="CD56" i="20"/>
  <c r="CD35" i="20"/>
  <c r="BV129" i="20" l="1"/>
  <c r="AC129" i="20"/>
  <c r="Y128" i="20"/>
  <c r="BY130" i="20"/>
  <c r="BK130" i="20"/>
  <c r="W130" i="20"/>
  <c r="AH130" i="20"/>
  <c r="BW130" i="20"/>
  <c r="K130" i="20"/>
  <c r="Z130" i="20"/>
  <c r="AI130" i="20"/>
  <c r="M130" i="20"/>
  <c r="AF130" i="20"/>
  <c r="BG130" i="20"/>
  <c r="AE130" i="20"/>
  <c r="BV130" i="20"/>
  <c r="BW129" i="20"/>
  <c r="Z129" i="20"/>
  <c r="BY129" i="20"/>
  <c r="BL129" i="20"/>
  <c r="BK129" i="20"/>
  <c r="BG129" i="20"/>
  <c r="Y129" i="20"/>
  <c r="AI129" i="20"/>
  <c r="AF129" i="20"/>
  <c r="V129" i="20"/>
  <c r="BH129" i="20"/>
  <c r="CC129" i="20"/>
  <c r="CB129" i="20"/>
  <c r="BS125" i="20"/>
  <c r="V127" i="20"/>
  <c r="N128" i="20"/>
  <c r="W128" i="20"/>
  <c r="AC128" i="20"/>
  <c r="CB128" i="20"/>
  <c r="AB128" i="20"/>
  <c r="M128" i="20"/>
  <c r="CC127" i="20"/>
  <c r="Z128" i="20"/>
  <c r="BY128" i="20"/>
  <c r="BW128" i="20"/>
  <c r="BK128" i="20"/>
  <c r="BS128" i="20"/>
  <c r="V128" i="20"/>
  <c r="AI128" i="20"/>
  <c r="BH128" i="20"/>
  <c r="BV128" i="20"/>
  <c r="BG128" i="20"/>
  <c r="AE128" i="20"/>
  <c r="CC128" i="20"/>
  <c r="BT128" i="20"/>
  <c r="L128" i="20"/>
  <c r="AH128" i="20"/>
  <c r="K128" i="20"/>
  <c r="BZ128" i="20"/>
  <c r="Z126" i="20"/>
  <c r="AF127" i="20"/>
  <c r="AF126" i="20"/>
  <c r="BG126" i="20"/>
  <c r="BH126" i="20"/>
  <c r="BY127" i="20"/>
  <c r="BL127" i="20"/>
  <c r="BV127" i="20"/>
  <c r="AH127" i="20"/>
  <c r="AB127" i="20"/>
  <c r="BZ127" i="20"/>
  <c r="BW126" i="20"/>
  <c r="BL126" i="20"/>
  <c r="BW127" i="20"/>
  <c r="CB127" i="20"/>
  <c r="Y127" i="20"/>
  <c r="BG127" i="20"/>
  <c r="BT127" i="20"/>
  <c r="BS127" i="20"/>
  <c r="Z127" i="20"/>
  <c r="K127" i="20"/>
  <c r="BH127" i="20"/>
  <c r="W127" i="20"/>
  <c r="AI127" i="20"/>
  <c r="N127" i="20"/>
  <c r="BK127" i="20"/>
  <c r="AC127" i="20"/>
  <c r="M127" i="20"/>
  <c r="L127" i="20"/>
  <c r="AH126" i="20"/>
  <c r="AE125" i="20"/>
  <c r="Y126" i="20"/>
  <c r="M126" i="20"/>
  <c r="V126" i="20"/>
  <c r="BS126" i="20"/>
  <c r="N126" i="20"/>
  <c r="K126" i="20"/>
  <c r="BK126" i="20"/>
  <c r="CC126" i="20"/>
  <c r="L126" i="20"/>
  <c r="W126" i="20"/>
  <c r="BZ126" i="20"/>
  <c r="AI126" i="20"/>
  <c r="BT126" i="20"/>
  <c r="BV126" i="20"/>
  <c r="CB126" i="20"/>
  <c r="AB126" i="20"/>
  <c r="AE126" i="20"/>
  <c r="BY126" i="20"/>
  <c r="AC126" i="20"/>
  <c r="AH125" i="20"/>
  <c r="BK125" i="20"/>
  <c r="BL125" i="20"/>
  <c r="BW125" i="20"/>
  <c r="CB125" i="20"/>
  <c r="BT125" i="20"/>
  <c r="V125" i="20"/>
  <c r="BG125" i="20"/>
  <c r="K125" i="20"/>
  <c r="L125" i="20"/>
  <c r="N125" i="20"/>
  <c r="CC125" i="20"/>
  <c r="AF125" i="20"/>
  <c r="Z125" i="20"/>
  <c r="AB125" i="20"/>
  <c r="Y125" i="20"/>
  <c r="AI125" i="20"/>
  <c r="BY125" i="20"/>
  <c r="AC124" i="20"/>
  <c r="BV125" i="20"/>
  <c r="M125" i="20"/>
  <c r="BH125" i="20"/>
  <c r="AC125" i="20"/>
  <c r="W125" i="20"/>
  <c r="AH124" i="20"/>
  <c r="BS124" i="20"/>
  <c r="N124" i="20"/>
  <c r="CB124" i="20"/>
  <c r="BV124" i="20"/>
  <c r="M124" i="20"/>
  <c r="AF124" i="20"/>
  <c r="BY124" i="20"/>
  <c r="AI124" i="20"/>
  <c r="AE124" i="20"/>
  <c r="Y124" i="20"/>
  <c r="BW124" i="20"/>
  <c r="BL124" i="20"/>
  <c r="K124" i="20"/>
  <c r="AB124" i="20"/>
  <c r="Z124" i="20"/>
  <c r="V124" i="20"/>
  <c r="BK124" i="20"/>
  <c r="BT124" i="20"/>
  <c r="BH124" i="20"/>
  <c r="BG124" i="20"/>
  <c r="CC124" i="20"/>
  <c r="W124" i="20"/>
  <c r="L124" i="20"/>
  <c r="BZ124" i="20"/>
  <c r="CH37" i="20"/>
  <c r="CL37" i="20"/>
  <c r="CI37" i="20"/>
  <c r="CJ37" i="20"/>
  <c r="CJ101" i="20"/>
  <c r="CL101" i="20"/>
  <c r="CH101" i="20"/>
  <c r="CI101" i="20"/>
  <c r="CJ59" i="20"/>
  <c r="CI59" i="20"/>
  <c r="CH59" i="20"/>
  <c r="CL59" i="20"/>
  <c r="CJ79" i="20"/>
  <c r="CH79" i="20"/>
  <c r="CL79" i="20"/>
  <c r="CI79" i="20"/>
  <c r="D102" i="20"/>
  <c r="D103" i="20" s="1"/>
  <c r="D104" i="20" s="1"/>
  <c r="D105" i="20" s="1"/>
  <c r="D106" i="20" s="1"/>
  <c r="D107" i="20" s="1"/>
  <c r="D108" i="20" s="1"/>
  <c r="D109" i="20" s="1"/>
  <c r="CP101" i="20"/>
  <c r="CT101" i="20"/>
  <c r="CR101" i="20"/>
  <c r="CS101" i="20"/>
  <c r="CQ101" i="20"/>
  <c r="CU101" i="20"/>
  <c r="D60" i="20"/>
  <c r="AK60" i="20" s="1"/>
  <c r="CP59" i="20"/>
  <c r="CT59" i="20"/>
  <c r="CQ59" i="20"/>
  <c r="CR59" i="20"/>
  <c r="CS59" i="20"/>
  <c r="CU59" i="20"/>
  <c r="CR37" i="20"/>
  <c r="CS37" i="20"/>
  <c r="CQ37" i="20"/>
  <c r="CT37" i="20"/>
  <c r="CU37" i="20"/>
  <c r="CP37" i="20"/>
  <c r="A79" i="20"/>
  <c r="CP79" i="20"/>
  <c r="CT79" i="20"/>
  <c r="CU79" i="20"/>
  <c r="CQ79" i="20"/>
  <c r="CR79" i="20"/>
  <c r="CS79" i="20"/>
  <c r="F79" i="20"/>
  <c r="A101" i="20"/>
  <c r="F101" i="20"/>
  <c r="D38" i="20"/>
  <c r="F37" i="20"/>
  <c r="A37" i="20"/>
  <c r="D80" i="20"/>
  <c r="F59" i="20"/>
  <c r="A59" i="20"/>
  <c r="CF35" i="20"/>
  <c r="CE35" i="20"/>
  <c r="CG35" i="20"/>
  <c r="CE56" i="20"/>
  <c r="CF56" i="20"/>
  <c r="CG56" i="20"/>
  <c r="CG98" i="20"/>
  <c r="CF98" i="20"/>
  <c r="CE98" i="20"/>
  <c r="CG77" i="20"/>
  <c r="CE77" i="20"/>
  <c r="CF77" i="20"/>
  <c r="F117" i="20"/>
  <c r="A117" i="20"/>
  <c r="A14" i="20"/>
  <c r="CD14" i="20"/>
  <c r="F109" i="20" l="1"/>
  <c r="U109" i="20"/>
  <c r="AD109" i="20"/>
  <c r="AO109" i="20"/>
  <c r="CJ109" i="20"/>
  <c r="AG109" i="20"/>
  <c r="CI109" i="20"/>
  <c r="A109" i="20"/>
  <c r="CT109" i="20"/>
  <c r="AX109" i="20"/>
  <c r="Q109" i="20"/>
  <c r="AY109" i="20"/>
  <c r="BQ109" i="20"/>
  <c r="AQ109" i="20"/>
  <c r="BR109" i="20"/>
  <c r="AV109" i="20"/>
  <c r="AN109" i="20"/>
  <c r="AL109" i="20"/>
  <c r="AW109" i="20"/>
  <c r="R109" i="20"/>
  <c r="CK109" i="20"/>
  <c r="CR109" i="20"/>
  <c r="S109" i="20"/>
  <c r="BP109" i="20"/>
  <c r="AZ109" i="20"/>
  <c r="BO109" i="20"/>
  <c r="I109" i="20"/>
  <c r="H109" i="20"/>
  <c r="BD109" i="20"/>
  <c r="CN109" i="20"/>
  <c r="CA109" i="20"/>
  <c r="BC109" i="20"/>
  <c r="AU109" i="20"/>
  <c r="BF109" i="20"/>
  <c r="BX109" i="20"/>
  <c r="T109" i="20"/>
  <c r="BJ109" i="20"/>
  <c r="CQ109" i="20"/>
  <c r="BI109" i="20"/>
  <c r="BB109" i="20"/>
  <c r="AT109" i="20"/>
  <c r="P109" i="20"/>
  <c r="V109" i="20" s="1"/>
  <c r="CP109" i="20"/>
  <c r="CH109" i="20"/>
  <c r="BA109" i="20"/>
  <c r="AJ109" i="20"/>
  <c r="AM109" i="20"/>
  <c r="CO109" i="20"/>
  <c r="AK109" i="20"/>
  <c r="BU109" i="20"/>
  <c r="BV109" i="20" s="1"/>
  <c r="BM109" i="20"/>
  <c r="BN109" i="20"/>
  <c r="O109" i="20"/>
  <c r="AP109" i="20"/>
  <c r="AA109" i="20"/>
  <c r="AB109" i="20" s="1"/>
  <c r="J109" i="20"/>
  <c r="K109" i="20" s="1"/>
  <c r="CS109" i="20"/>
  <c r="BW109" i="20" s="1"/>
  <c r="CU109" i="20"/>
  <c r="CM109" i="20"/>
  <c r="AC109" i="20" s="1"/>
  <c r="BE109" i="20"/>
  <c r="CL109" i="20"/>
  <c r="Z109" i="20" s="1"/>
  <c r="AR109" i="20"/>
  <c r="X109" i="20"/>
  <c r="Y109" i="20" s="1"/>
  <c r="AS109" i="20"/>
  <c r="AM102" i="20"/>
  <c r="F108" i="20"/>
  <c r="AR108" i="20"/>
  <c r="BQ108" i="20"/>
  <c r="AO108" i="20"/>
  <c r="BB108" i="20"/>
  <c r="T108" i="20"/>
  <c r="CR108" i="20"/>
  <c r="BU108" i="20"/>
  <c r="BC108" i="20"/>
  <c r="AJ108" i="20"/>
  <c r="BJ108" i="20"/>
  <c r="AQ108" i="20"/>
  <c r="CK108" i="20"/>
  <c r="CI108" i="20"/>
  <c r="Q108" i="20"/>
  <c r="X108" i="20"/>
  <c r="CM108" i="20"/>
  <c r="AM108" i="20"/>
  <c r="CU108" i="20"/>
  <c r="CC108" i="20" s="1"/>
  <c r="AY108" i="20"/>
  <c r="CL108" i="20"/>
  <c r="CP108" i="20"/>
  <c r="CN108" i="20"/>
  <c r="BD108" i="20"/>
  <c r="BE108" i="20"/>
  <c r="AW108" i="20"/>
  <c r="BO108" i="20"/>
  <c r="O108" i="20"/>
  <c r="BI108" i="20"/>
  <c r="BF108" i="20"/>
  <c r="R108" i="20"/>
  <c r="AX108" i="20"/>
  <c r="AA108" i="20"/>
  <c r="U108" i="20"/>
  <c r="AL108" i="20"/>
  <c r="A108" i="20"/>
  <c r="AP108" i="20"/>
  <c r="AT108" i="20"/>
  <c r="CO108" i="20"/>
  <c r="CQ108" i="20"/>
  <c r="BX108" i="20"/>
  <c r="AZ108" i="20"/>
  <c r="I108" i="20"/>
  <c r="AG108" i="20"/>
  <c r="CJ108" i="20"/>
  <c r="CS108" i="20"/>
  <c r="AU108" i="20"/>
  <c r="BM108" i="20"/>
  <c r="H108" i="20"/>
  <c r="BN108" i="20"/>
  <c r="AK108" i="20"/>
  <c r="CT108" i="20"/>
  <c r="P108" i="20"/>
  <c r="J108" i="20"/>
  <c r="BP108" i="20"/>
  <c r="CH108" i="20"/>
  <c r="CA108" i="20"/>
  <c r="CB108" i="20" s="1"/>
  <c r="AS108" i="20"/>
  <c r="BA108" i="20"/>
  <c r="AN108" i="20"/>
  <c r="AD108" i="20"/>
  <c r="S108" i="20"/>
  <c r="BR108" i="20"/>
  <c r="AV108" i="20"/>
  <c r="F107" i="20"/>
  <c r="U107" i="20"/>
  <c r="CT107" i="20"/>
  <c r="AU107" i="20"/>
  <c r="S107" i="20"/>
  <c r="AP107" i="20"/>
  <c r="AR107" i="20"/>
  <c r="AQ107" i="20"/>
  <c r="CA107" i="20"/>
  <c r="AS107" i="20"/>
  <c r="BP107" i="20"/>
  <c r="A107" i="20"/>
  <c r="AN107" i="20"/>
  <c r="CJ107" i="20"/>
  <c r="BI107" i="20"/>
  <c r="AZ107" i="20"/>
  <c r="BM107" i="20"/>
  <c r="BA107" i="20"/>
  <c r="AJ107" i="20"/>
  <c r="AL107" i="20"/>
  <c r="BO107" i="20"/>
  <c r="P107" i="20"/>
  <c r="BF107" i="20"/>
  <c r="AV107" i="20"/>
  <c r="BJ107" i="20"/>
  <c r="CI107" i="20"/>
  <c r="CH107" i="20"/>
  <c r="CP107" i="20"/>
  <c r="AM107" i="20"/>
  <c r="CU107" i="20"/>
  <c r="CK107" i="20"/>
  <c r="BC107" i="20"/>
  <c r="AG107" i="20"/>
  <c r="AA107" i="20"/>
  <c r="AK107" i="20"/>
  <c r="BQ107" i="20"/>
  <c r="AT107" i="20"/>
  <c r="AW107" i="20"/>
  <c r="AO107" i="20"/>
  <c r="Q107" i="20"/>
  <c r="CR107" i="20"/>
  <c r="CO107" i="20"/>
  <c r="BN107" i="20"/>
  <c r="BB107" i="20"/>
  <c r="J107" i="20"/>
  <c r="BR107" i="20"/>
  <c r="BE107" i="20"/>
  <c r="BG107" i="20" s="1"/>
  <c r="AY107" i="20"/>
  <c r="AX107" i="20"/>
  <c r="BD107" i="20"/>
  <c r="BU107" i="20"/>
  <c r="O107" i="20"/>
  <c r="BX107" i="20"/>
  <c r="R107" i="20"/>
  <c r="CQ107" i="20"/>
  <c r="BL107" i="20" s="1"/>
  <c r="CL107" i="20"/>
  <c r="CN107" i="20"/>
  <c r="CM107" i="20"/>
  <c r="T107" i="20"/>
  <c r="H107" i="20"/>
  <c r="X107" i="20"/>
  <c r="I107" i="20"/>
  <c r="AD107" i="20"/>
  <c r="CS107" i="20"/>
  <c r="F106" i="20"/>
  <c r="U106" i="20"/>
  <c r="T106" i="20"/>
  <c r="CQ106" i="20"/>
  <c r="CM106" i="20"/>
  <c r="BR106" i="20"/>
  <c r="BJ106" i="20"/>
  <c r="AT106" i="20"/>
  <c r="BC106" i="20"/>
  <c r="AM106" i="20"/>
  <c r="P106" i="20"/>
  <c r="A106" i="20"/>
  <c r="BX106" i="20"/>
  <c r="CP106" i="20"/>
  <c r="CH106" i="20"/>
  <c r="O106" i="20"/>
  <c r="BQ106" i="20"/>
  <c r="BI106" i="20"/>
  <c r="AR106" i="20"/>
  <c r="AU106" i="20"/>
  <c r="AV106" i="20"/>
  <c r="S106" i="20"/>
  <c r="CN106" i="20"/>
  <c r="CO106" i="20"/>
  <c r="AX106" i="20"/>
  <c r="J106" i="20"/>
  <c r="BP106" i="20"/>
  <c r="AL106" i="20"/>
  <c r="BD106" i="20"/>
  <c r="BF106" i="20"/>
  <c r="CI106" i="20"/>
  <c r="CU106" i="20"/>
  <c r="CC106" i="20" s="1"/>
  <c r="BN106" i="20"/>
  <c r="CR106" i="20"/>
  <c r="AO106" i="20"/>
  <c r="AG106" i="20"/>
  <c r="BA106" i="20"/>
  <c r="BM106" i="20"/>
  <c r="AK106" i="20"/>
  <c r="AS106" i="20"/>
  <c r="BU106" i="20"/>
  <c r="AN106" i="20"/>
  <c r="AA106" i="20"/>
  <c r="BE106" i="20"/>
  <c r="AW106" i="20"/>
  <c r="BB106" i="20"/>
  <c r="AY106" i="20"/>
  <c r="AQ106" i="20"/>
  <c r="CK106" i="20"/>
  <c r="AJ106" i="20"/>
  <c r="CT106" i="20"/>
  <c r="BZ106" i="20" s="1"/>
  <c r="H106" i="20"/>
  <c r="CA106" i="20"/>
  <c r="CB106" i="20" s="1"/>
  <c r="BO106" i="20"/>
  <c r="CJ106" i="20"/>
  <c r="AP106" i="20"/>
  <c r="R106" i="20"/>
  <c r="I106" i="20"/>
  <c r="CS106" i="20"/>
  <c r="AD106" i="20"/>
  <c r="CL106" i="20"/>
  <c r="Q106" i="20"/>
  <c r="X106" i="20"/>
  <c r="AZ106" i="20"/>
  <c r="F105" i="20"/>
  <c r="A105" i="20"/>
  <c r="AG105" i="20"/>
  <c r="BN105" i="20"/>
  <c r="AS105" i="20"/>
  <c r="CH105" i="20"/>
  <c r="AL105" i="20"/>
  <c r="BR105" i="20"/>
  <c r="AO105" i="20"/>
  <c r="BU105" i="20"/>
  <c r="AJ105" i="20"/>
  <c r="AM105" i="20"/>
  <c r="X105" i="20"/>
  <c r="AA105" i="20"/>
  <c r="T105" i="20"/>
  <c r="S105" i="20"/>
  <c r="AN105" i="20"/>
  <c r="AQ105" i="20"/>
  <c r="BF105" i="20"/>
  <c r="AD105" i="20"/>
  <c r="BC105" i="20"/>
  <c r="AY105" i="20"/>
  <c r="AU105" i="20"/>
  <c r="BO105" i="20"/>
  <c r="J105" i="20"/>
  <c r="AP105" i="20"/>
  <c r="CO105" i="20"/>
  <c r="BA105" i="20"/>
  <c r="CP105" i="20"/>
  <c r="AT105" i="20"/>
  <c r="CK105" i="20"/>
  <c r="AW105" i="20"/>
  <c r="CT105" i="20"/>
  <c r="H105" i="20"/>
  <c r="CU105" i="20"/>
  <c r="CR105" i="20"/>
  <c r="BT105" i="20" s="1"/>
  <c r="CQ105" i="20"/>
  <c r="P105" i="20"/>
  <c r="O105" i="20"/>
  <c r="CL105" i="20"/>
  <c r="AX105" i="20"/>
  <c r="R105" i="20"/>
  <c r="BI105" i="20"/>
  <c r="I105" i="20"/>
  <c r="BB105" i="20"/>
  <c r="CS105" i="20"/>
  <c r="BE105" i="20"/>
  <c r="CJ105" i="20"/>
  <c r="CI105" i="20"/>
  <c r="BX105" i="20"/>
  <c r="BP105" i="20"/>
  <c r="CA105" i="20"/>
  <c r="CN105" i="20"/>
  <c r="CM105" i="20"/>
  <c r="Q105" i="20"/>
  <c r="AK105" i="20"/>
  <c r="BQ105" i="20"/>
  <c r="U105" i="20"/>
  <c r="BJ105" i="20"/>
  <c r="BK105" i="20" s="1"/>
  <c r="BM105" i="20"/>
  <c r="AZ105" i="20"/>
  <c r="AV105" i="20"/>
  <c r="AR105" i="20"/>
  <c r="BD105" i="20"/>
  <c r="BE102" i="20"/>
  <c r="H104" i="20"/>
  <c r="F104" i="20"/>
  <c r="A104" i="20"/>
  <c r="AO104" i="20"/>
  <c r="BJ104" i="20"/>
  <c r="CL104" i="20"/>
  <c r="AK104" i="20"/>
  <c r="BF104" i="20"/>
  <c r="CS104" i="20"/>
  <c r="J104" i="20"/>
  <c r="AQ104" i="20"/>
  <c r="BR104" i="20"/>
  <c r="CT104" i="20"/>
  <c r="BC104" i="20"/>
  <c r="CQ104" i="20"/>
  <c r="T104" i="20"/>
  <c r="P104" i="20"/>
  <c r="AJ104" i="20"/>
  <c r="X104" i="20"/>
  <c r="AL104" i="20"/>
  <c r="AN104" i="20"/>
  <c r="AV104" i="20"/>
  <c r="O104" i="20"/>
  <c r="AT104" i="20"/>
  <c r="BO104" i="20"/>
  <c r="I104" i="20"/>
  <c r="AP104" i="20"/>
  <c r="BQ104" i="20"/>
  <c r="AX104" i="20"/>
  <c r="R104" i="20"/>
  <c r="AW104" i="20"/>
  <c r="CA104" i="20"/>
  <c r="S104" i="20"/>
  <c r="BI104" i="20"/>
  <c r="CR104" i="20"/>
  <c r="CN104" i="20"/>
  <c r="BM104" i="20"/>
  <c r="CU104" i="20"/>
  <c r="AZ104" i="20"/>
  <c r="U104" i="20"/>
  <c r="AY104" i="20"/>
  <c r="BU104" i="20"/>
  <c r="Q104" i="20"/>
  <c r="AU104" i="20"/>
  <c r="CH104" i="20"/>
  <c r="BN104" i="20"/>
  <c r="AD104" i="20"/>
  <c r="BB104" i="20"/>
  <c r="CI104" i="20"/>
  <c r="AM104" i="20"/>
  <c r="CK104" i="20"/>
  <c r="BP104" i="20"/>
  <c r="BD104" i="20"/>
  <c r="CJ104" i="20"/>
  <c r="BX104" i="20"/>
  <c r="AG104" i="20"/>
  <c r="AH104" i="20" s="1"/>
  <c r="BE104" i="20"/>
  <c r="AA104" i="20"/>
  <c r="BA104" i="20"/>
  <c r="CM104" i="20"/>
  <c r="CP104" i="20"/>
  <c r="CO104" i="20"/>
  <c r="AS104" i="20"/>
  <c r="AR104" i="20"/>
  <c r="BD102" i="20"/>
  <c r="CN102" i="20"/>
  <c r="AO102" i="20"/>
  <c r="BF102" i="20"/>
  <c r="AN102" i="20"/>
  <c r="BC102" i="20"/>
  <c r="CM102" i="20"/>
  <c r="CK102" i="20"/>
  <c r="F102" i="20"/>
  <c r="AP102" i="20"/>
  <c r="Q102" i="20"/>
  <c r="P102" i="20"/>
  <c r="BR102" i="20"/>
  <c r="BN102" i="20"/>
  <c r="AY102" i="20"/>
  <c r="AD102" i="20"/>
  <c r="BB102" i="20"/>
  <c r="AL102" i="20"/>
  <c r="BQ102" i="20"/>
  <c r="BA102" i="20"/>
  <c r="AK102" i="20"/>
  <c r="I102" i="20"/>
  <c r="CA102" i="20"/>
  <c r="AZ102" i="20"/>
  <c r="AJ102" i="20"/>
  <c r="H102" i="20"/>
  <c r="CO102" i="20"/>
  <c r="BJ102" i="20"/>
  <c r="AU102" i="20"/>
  <c r="S102" i="20"/>
  <c r="AX102" i="20"/>
  <c r="AA102" i="20"/>
  <c r="BM102" i="20"/>
  <c r="AW102" i="20"/>
  <c r="AG102" i="20"/>
  <c r="J102" i="20"/>
  <c r="BU102" i="20"/>
  <c r="AV102" i="20"/>
  <c r="X102" i="20"/>
  <c r="BX102" i="20"/>
  <c r="BO102" i="20"/>
  <c r="AQ102" i="20"/>
  <c r="O102" i="20"/>
  <c r="AT102" i="20"/>
  <c r="R102" i="20"/>
  <c r="BI102" i="20"/>
  <c r="AS102" i="20"/>
  <c r="U102" i="20"/>
  <c r="A102" i="20"/>
  <c r="BP102" i="20"/>
  <c r="AR102" i="20"/>
  <c r="T102" i="20"/>
  <c r="F103" i="20"/>
  <c r="I103" i="20"/>
  <c r="CR103" i="20"/>
  <c r="CJ103" i="20"/>
  <c r="CN103" i="20"/>
  <c r="CM103" i="20"/>
  <c r="BO103" i="20"/>
  <c r="AQ103" i="20"/>
  <c r="O103" i="20"/>
  <c r="CL103" i="20"/>
  <c r="BJ103" i="20"/>
  <c r="AT103" i="20"/>
  <c r="R103" i="20"/>
  <c r="CK103" i="20"/>
  <c r="BM103" i="20"/>
  <c r="AW103" i="20"/>
  <c r="AG103" i="20"/>
  <c r="H103" i="20"/>
  <c r="P103" i="20"/>
  <c r="T103" i="20"/>
  <c r="X103" i="20"/>
  <c r="CI103" i="20"/>
  <c r="BC103" i="20"/>
  <c r="AM103" i="20"/>
  <c r="A103" i="20"/>
  <c r="CH103" i="20"/>
  <c r="BF103" i="20"/>
  <c r="AP103" i="20"/>
  <c r="J103" i="20"/>
  <c r="BI103" i="20"/>
  <c r="AS103" i="20"/>
  <c r="U103" i="20"/>
  <c r="AJ103" i="20"/>
  <c r="AN103" i="20"/>
  <c r="AR103" i="20"/>
  <c r="AV103" i="20"/>
  <c r="CU103" i="20"/>
  <c r="AY103" i="20"/>
  <c r="AA103" i="20"/>
  <c r="CT103" i="20"/>
  <c r="BR103" i="20"/>
  <c r="BB103" i="20"/>
  <c r="AL103" i="20"/>
  <c r="CS103" i="20"/>
  <c r="BU103" i="20"/>
  <c r="BE103" i="20"/>
  <c r="AO103" i="20"/>
  <c r="Q103" i="20"/>
  <c r="AZ103" i="20"/>
  <c r="BD103" i="20"/>
  <c r="BP103" i="20"/>
  <c r="BX103" i="20"/>
  <c r="CQ103" i="20"/>
  <c r="CA103" i="20"/>
  <c r="AU103" i="20"/>
  <c r="S103" i="20"/>
  <c r="CP103" i="20"/>
  <c r="BN103" i="20"/>
  <c r="AX103" i="20"/>
  <c r="AD103" i="20"/>
  <c r="CO103" i="20"/>
  <c r="BQ103" i="20"/>
  <c r="BA103" i="20"/>
  <c r="AK103" i="20"/>
  <c r="BJ60" i="20"/>
  <c r="D61" i="20"/>
  <c r="D62" i="20" s="1"/>
  <c r="D63" i="20" s="1"/>
  <c r="D64" i="20" s="1"/>
  <c r="D65" i="20" s="1"/>
  <c r="D66" i="20" s="1"/>
  <c r="D67" i="20" s="1"/>
  <c r="T60" i="20"/>
  <c r="J60" i="20"/>
  <c r="CI60" i="20"/>
  <c r="CJ60" i="20"/>
  <c r="CL60" i="20"/>
  <c r="CH60" i="20"/>
  <c r="BE60" i="20"/>
  <c r="AT60" i="20"/>
  <c r="CL38" i="20"/>
  <c r="CJ38" i="20"/>
  <c r="CI38" i="20"/>
  <c r="CH38" i="20"/>
  <c r="X60" i="20"/>
  <c r="U60" i="20"/>
  <c r="AD60" i="20"/>
  <c r="R60" i="20"/>
  <c r="AY60" i="20"/>
  <c r="CJ80" i="20"/>
  <c r="CI80" i="20"/>
  <c r="CH80" i="20"/>
  <c r="CL80" i="20"/>
  <c r="BQ60" i="20"/>
  <c r="BU60" i="20"/>
  <c r="CN60" i="20"/>
  <c r="CI102" i="20"/>
  <c r="CH102" i="20"/>
  <c r="CL102" i="20"/>
  <c r="CJ102" i="20"/>
  <c r="D39" i="20"/>
  <c r="S39" i="20" s="1"/>
  <c r="CQ38" i="20"/>
  <c r="CU38" i="20"/>
  <c r="CR38" i="20"/>
  <c r="CS38" i="20"/>
  <c r="CP38" i="20"/>
  <c r="CT38" i="20"/>
  <c r="AZ60" i="20"/>
  <c r="P60" i="20"/>
  <c r="BI60" i="20"/>
  <c r="Q60" i="20"/>
  <c r="AW60" i="20"/>
  <c r="CK60" i="20"/>
  <c r="BD60" i="20"/>
  <c r="CO60" i="20"/>
  <c r="AU60" i="20"/>
  <c r="S60" i="20"/>
  <c r="BX60" i="20"/>
  <c r="BF60" i="20"/>
  <c r="AP60" i="20"/>
  <c r="CR60" i="20"/>
  <c r="CP60" i="20"/>
  <c r="CU60" i="20"/>
  <c r="CQ60" i="20"/>
  <c r="CS60" i="20"/>
  <c r="CT60" i="20"/>
  <c r="D81" i="20"/>
  <c r="D82" i="20" s="1"/>
  <c r="D83" i="20" s="1"/>
  <c r="D84" i="20" s="1"/>
  <c r="D85" i="20" s="1"/>
  <c r="D86" i="20" s="1"/>
  <c r="D87" i="20" s="1"/>
  <c r="D88" i="20" s="1"/>
  <c r="CR80" i="20"/>
  <c r="CT80" i="20"/>
  <c r="CP80" i="20"/>
  <c r="CU80" i="20"/>
  <c r="CQ80" i="20"/>
  <c r="CS80" i="20"/>
  <c r="AR60" i="20"/>
  <c r="H60" i="20"/>
  <c r="BA60" i="20"/>
  <c r="I60" i="20"/>
  <c r="AO60" i="20"/>
  <c r="CA60" i="20"/>
  <c r="AV60" i="20"/>
  <c r="BO60" i="20"/>
  <c r="AQ60" i="20"/>
  <c r="O60" i="20"/>
  <c r="BR60" i="20"/>
  <c r="BB60" i="20"/>
  <c r="AL60" i="20"/>
  <c r="A60" i="20"/>
  <c r="AJ60" i="20"/>
  <c r="CM60" i="20"/>
  <c r="AS60" i="20"/>
  <c r="BM60" i="20"/>
  <c r="AG60" i="20"/>
  <c r="BP60" i="20"/>
  <c r="AN60" i="20"/>
  <c r="BC60" i="20"/>
  <c r="AM60" i="20"/>
  <c r="F60" i="20"/>
  <c r="BN60" i="20"/>
  <c r="AX60" i="20"/>
  <c r="AA60" i="20"/>
  <c r="CR102" i="20"/>
  <c r="CQ102" i="20"/>
  <c r="CS102" i="20"/>
  <c r="BW102" i="20" s="1"/>
  <c r="CT102" i="20"/>
  <c r="CU102" i="20"/>
  <c r="CP102" i="20"/>
  <c r="F80" i="20"/>
  <c r="A80" i="20"/>
  <c r="F38" i="20"/>
  <c r="A38" i="20"/>
  <c r="CG14" i="20"/>
  <c r="CF14" i="20"/>
  <c r="CE14" i="20"/>
  <c r="F118" i="20"/>
  <c r="A118" i="20"/>
  <c r="D221" i="20"/>
  <c r="D222" i="20"/>
  <c r="D223" i="20"/>
  <c r="D224" i="20"/>
  <c r="D225" i="20"/>
  <c r="D226" i="20"/>
  <c r="D227" i="20"/>
  <c r="D228" i="20"/>
  <c r="D229" i="20"/>
  <c r="D230" i="20"/>
  <c r="D231" i="20"/>
  <c r="A221" i="20"/>
  <c r="A222" i="20"/>
  <c r="A223" i="20"/>
  <c r="A224" i="20"/>
  <c r="A225" i="20"/>
  <c r="A226" i="20"/>
  <c r="A227" i="20"/>
  <c r="A228" i="20"/>
  <c r="A229" i="20"/>
  <c r="A230" i="20"/>
  <c r="A231" i="20"/>
  <c r="CB109" i="20" l="1"/>
  <c r="CC109" i="20"/>
  <c r="L109" i="20"/>
  <c r="AF109" i="20"/>
  <c r="BY109" i="20"/>
  <c r="BL109" i="20"/>
  <c r="BK109" i="20"/>
  <c r="BT109" i="20"/>
  <c r="AH109" i="20"/>
  <c r="AI109" i="20"/>
  <c r="BS109" i="20"/>
  <c r="M109" i="20"/>
  <c r="W109" i="20"/>
  <c r="N109" i="20"/>
  <c r="BH109" i="20"/>
  <c r="AE109" i="20"/>
  <c r="BG109" i="20"/>
  <c r="BZ109" i="20"/>
  <c r="T88" i="20"/>
  <c r="F88" i="20"/>
  <c r="H88" i="20"/>
  <c r="BQ88" i="20"/>
  <c r="BA88" i="20"/>
  <c r="AN88" i="20"/>
  <c r="BN88" i="20"/>
  <c r="AX88" i="20"/>
  <c r="J88" i="20"/>
  <c r="CK88" i="20"/>
  <c r="AM88" i="20"/>
  <c r="CU88" i="20"/>
  <c r="CC88" i="20" s="1"/>
  <c r="AS88" i="20"/>
  <c r="CP88" i="20"/>
  <c r="CA88" i="20"/>
  <c r="BM88" i="20"/>
  <c r="BE88" i="20"/>
  <c r="AW88" i="20"/>
  <c r="AO88" i="20"/>
  <c r="AG88" i="20"/>
  <c r="AH88" i="20" s="1"/>
  <c r="P88" i="20"/>
  <c r="CO88" i="20"/>
  <c r="AI88" i="20" s="1"/>
  <c r="O88" i="20"/>
  <c r="AD88" i="20"/>
  <c r="BX88" i="20"/>
  <c r="BP88" i="20"/>
  <c r="AZ88" i="20"/>
  <c r="AR88" i="20"/>
  <c r="AJ88" i="20"/>
  <c r="X88" i="20"/>
  <c r="AU88" i="20"/>
  <c r="BR88" i="20"/>
  <c r="BB88" i="20"/>
  <c r="BO88" i="20"/>
  <c r="AY88" i="20"/>
  <c r="AQ88" i="20"/>
  <c r="AA88" i="20"/>
  <c r="S88" i="20"/>
  <c r="CH88" i="20"/>
  <c r="BD88" i="20"/>
  <c r="CQ88" i="20"/>
  <c r="AL88" i="20"/>
  <c r="AK88" i="20"/>
  <c r="BF88" i="20"/>
  <c r="BG88" i="20" s="1"/>
  <c r="AP88" i="20"/>
  <c r="R88" i="20"/>
  <c r="CR88" i="20"/>
  <c r="BT88" i="20" s="1"/>
  <c r="CJ88" i="20"/>
  <c r="BC88" i="20"/>
  <c r="CT88" i="20"/>
  <c r="BZ88" i="20" s="1"/>
  <c r="BJ88" i="20"/>
  <c r="CI88" i="20"/>
  <c r="Q88" i="20"/>
  <c r="A88" i="20"/>
  <c r="AV88" i="20"/>
  <c r="CM88" i="20"/>
  <c r="CL88" i="20"/>
  <c r="AT88" i="20"/>
  <c r="U88" i="20"/>
  <c r="BI88" i="20"/>
  <c r="I88" i="20"/>
  <c r="CN88" i="20"/>
  <c r="AF88" i="20" s="1"/>
  <c r="BU88" i="20"/>
  <c r="CS88" i="20"/>
  <c r="Y102" i="20"/>
  <c r="BL108" i="20"/>
  <c r="F67" i="20"/>
  <c r="CU67" i="20"/>
  <c r="BQ67" i="20"/>
  <c r="CO67" i="20"/>
  <c r="CA67" i="20"/>
  <c r="J67" i="20"/>
  <c r="AP67" i="20"/>
  <c r="AD67" i="20"/>
  <c r="AO67" i="20"/>
  <c r="I67" i="20"/>
  <c r="CJ67" i="20"/>
  <c r="AT67" i="20"/>
  <c r="AK67" i="20"/>
  <c r="CI67" i="20"/>
  <c r="U67" i="20"/>
  <c r="BC67" i="20"/>
  <c r="AA67" i="20"/>
  <c r="AN67" i="20"/>
  <c r="AX67" i="20"/>
  <c r="CK67" i="20"/>
  <c r="BJ67" i="20"/>
  <c r="O67" i="20"/>
  <c r="AW67" i="20"/>
  <c r="CS67" i="20"/>
  <c r="AV67" i="20"/>
  <c r="CT67" i="20"/>
  <c r="AS67" i="20"/>
  <c r="A67" i="20"/>
  <c r="CL67" i="20"/>
  <c r="CQ67" i="20"/>
  <c r="BI67" i="20"/>
  <c r="Q67" i="20"/>
  <c r="BD67" i="20"/>
  <c r="CP67" i="20"/>
  <c r="AZ67" i="20"/>
  <c r="H67" i="20"/>
  <c r="CR67" i="20"/>
  <c r="X67" i="20"/>
  <c r="S67" i="20"/>
  <c r="BU67" i="20"/>
  <c r="BA67" i="20"/>
  <c r="BO67" i="20"/>
  <c r="AY67" i="20"/>
  <c r="AJ67" i="20"/>
  <c r="BP67" i="20"/>
  <c r="CM67" i="20"/>
  <c r="AM67" i="20"/>
  <c r="AR67" i="20"/>
  <c r="BB67" i="20"/>
  <c r="BN67" i="20"/>
  <c r="AG67" i="20"/>
  <c r="BF67" i="20"/>
  <c r="BE67" i="20"/>
  <c r="CN67" i="20"/>
  <c r="AU67" i="20"/>
  <c r="P67" i="20"/>
  <c r="AL67" i="20"/>
  <c r="BM67" i="20"/>
  <c r="T67" i="20"/>
  <c r="CH67" i="20"/>
  <c r="BR67" i="20"/>
  <c r="BX67" i="20"/>
  <c r="AQ67" i="20"/>
  <c r="R67" i="20"/>
  <c r="Z107" i="20"/>
  <c r="AE107" i="20"/>
  <c r="AF107" i="20"/>
  <c r="AI106" i="20"/>
  <c r="BG102" i="20"/>
  <c r="BH102" i="20"/>
  <c r="BW108" i="20"/>
  <c r="V108" i="20"/>
  <c r="N104" i="20"/>
  <c r="L108" i="20"/>
  <c r="BY107" i="20"/>
  <c r="BS108" i="20"/>
  <c r="Y108" i="20"/>
  <c r="K108" i="20"/>
  <c r="AH106" i="20"/>
  <c r="W106" i="20"/>
  <c r="BV108" i="20"/>
  <c r="BG108" i="20"/>
  <c r="BH108" i="20"/>
  <c r="M108" i="20"/>
  <c r="N108" i="20"/>
  <c r="Z108" i="20"/>
  <c r="AI108" i="20"/>
  <c r="AF108" i="20"/>
  <c r="BT108" i="20"/>
  <c r="AE108" i="20"/>
  <c r="W108" i="20"/>
  <c r="BZ108" i="20"/>
  <c r="AH108" i="20"/>
  <c r="BK108" i="20"/>
  <c r="BY108" i="20"/>
  <c r="AB108" i="20"/>
  <c r="AC108" i="20"/>
  <c r="F87" i="20"/>
  <c r="A87" i="20"/>
  <c r="AD87" i="20"/>
  <c r="CP87" i="20"/>
  <c r="CS87" i="20"/>
  <c r="H87" i="20"/>
  <c r="BC87" i="20"/>
  <c r="CL87" i="20"/>
  <c r="BE87" i="20"/>
  <c r="CH87" i="20"/>
  <c r="CO87" i="20"/>
  <c r="AA87" i="20"/>
  <c r="CN87" i="20"/>
  <c r="J87" i="20"/>
  <c r="CI87" i="20"/>
  <c r="CA87" i="20"/>
  <c r="BB87" i="20"/>
  <c r="S87" i="20"/>
  <c r="CU87" i="20"/>
  <c r="BA87" i="20"/>
  <c r="BU87" i="20"/>
  <c r="BO87" i="20"/>
  <c r="AG87" i="20"/>
  <c r="BP87" i="20"/>
  <c r="BJ87" i="20"/>
  <c r="AJ87" i="20"/>
  <c r="U87" i="20"/>
  <c r="BR87" i="20"/>
  <c r="AP87" i="20"/>
  <c r="AR87" i="20"/>
  <c r="Q87" i="20"/>
  <c r="X87" i="20"/>
  <c r="BD87" i="20"/>
  <c r="AZ87" i="20"/>
  <c r="CT87" i="20"/>
  <c r="AL87" i="20"/>
  <c r="AW87" i="20"/>
  <c r="R87" i="20"/>
  <c r="P87" i="20"/>
  <c r="CQ87" i="20"/>
  <c r="AS87" i="20"/>
  <c r="CJ87" i="20"/>
  <c r="AK87" i="20"/>
  <c r="AO87" i="20"/>
  <c r="AU87" i="20"/>
  <c r="BN87" i="20"/>
  <c r="AN87" i="20"/>
  <c r="AM87" i="20"/>
  <c r="BX87" i="20"/>
  <c r="CK87" i="20"/>
  <c r="CR87" i="20"/>
  <c r="T87" i="20"/>
  <c r="AY87" i="20"/>
  <c r="AQ87" i="20"/>
  <c r="O87" i="20"/>
  <c r="AX87" i="20"/>
  <c r="BQ87" i="20"/>
  <c r="BI87" i="20"/>
  <c r="I87" i="20"/>
  <c r="CM87" i="20"/>
  <c r="BF87" i="20"/>
  <c r="AT87" i="20"/>
  <c r="AV87" i="20"/>
  <c r="BM87" i="20"/>
  <c r="F66" i="20"/>
  <c r="U66" i="20"/>
  <c r="AD66" i="20"/>
  <c r="AX66" i="20"/>
  <c r="AO66" i="20"/>
  <c r="AP66" i="20"/>
  <c r="R66" i="20"/>
  <c r="CU66" i="20"/>
  <c r="I66" i="20"/>
  <c r="CL66" i="20"/>
  <c r="BJ66" i="20"/>
  <c r="BF66" i="20"/>
  <c r="AA66" i="20"/>
  <c r="BE66" i="20"/>
  <c r="BC66" i="20"/>
  <c r="AW66" i="20"/>
  <c r="AV66" i="20"/>
  <c r="CS66" i="20"/>
  <c r="CT66" i="20"/>
  <c r="AL66" i="20"/>
  <c r="CQ66" i="20"/>
  <c r="AT66" i="20"/>
  <c r="H66" i="20"/>
  <c r="BN66" i="20"/>
  <c r="BM66" i="20"/>
  <c r="BR66" i="20"/>
  <c r="AY66" i="20"/>
  <c r="AZ66" i="20"/>
  <c r="AQ66" i="20"/>
  <c r="BQ66" i="20"/>
  <c r="Q66" i="20"/>
  <c r="P66" i="20"/>
  <c r="BB66" i="20"/>
  <c r="BI66" i="20"/>
  <c r="BO66" i="20"/>
  <c r="S66" i="20"/>
  <c r="CJ66" i="20"/>
  <c r="J66" i="20"/>
  <c r="BD66" i="20"/>
  <c r="AG66" i="20"/>
  <c r="A66" i="20"/>
  <c r="O66" i="20"/>
  <c r="BX66" i="20"/>
  <c r="BP66" i="20"/>
  <c r="AJ66" i="20"/>
  <c r="CO66" i="20"/>
  <c r="CR66" i="20"/>
  <c r="AR66" i="20"/>
  <c r="CI66" i="20"/>
  <c r="M66" i="20" s="1"/>
  <c r="AN66" i="20"/>
  <c r="CA66" i="20"/>
  <c r="AU66" i="20"/>
  <c r="X66" i="20"/>
  <c r="T66" i="20"/>
  <c r="CM66" i="20"/>
  <c r="AC66" i="20" s="1"/>
  <c r="CP66" i="20"/>
  <c r="AM66" i="20"/>
  <c r="CH66" i="20"/>
  <c r="BA66" i="20"/>
  <c r="CN66" i="20"/>
  <c r="AF66" i="20" s="1"/>
  <c r="AS66" i="20"/>
  <c r="AK66" i="20"/>
  <c r="BU66" i="20"/>
  <c r="CK66" i="20"/>
  <c r="W66" i="20" s="1"/>
  <c r="W107" i="20"/>
  <c r="AC107" i="20"/>
  <c r="AB107" i="20"/>
  <c r="BS107" i="20"/>
  <c r="CC107" i="20"/>
  <c r="BW107" i="20"/>
  <c r="Y107" i="20"/>
  <c r="BV107" i="20"/>
  <c r="N107" i="20"/>
  <c r="K107" i="20"/>
  <c r="BH107" i="20"/>
  <c r="L107" i="20"/>
  <c r="BZ107" i="20"/>
  <c r="AI107" i="20"/>
  <c r="M107" i="20"/>
  <c r="V107" i="20"/>
  <c r="BT107" i="20"/>
  <c r="AH107" i="20"/>
  <c r="BK107" i="20"/>
  <c r="CB107" i="20"/>
  <c r="F86" i="20"/>
  <c r="U86" i="20"/>
  <c r="AY86" i="20"/>
  <c r="CM86" i="20"/>
  <c r="BD86" i="20"/>
  <c r="H86" i="20"/>
  <c r="BE86" i="20"/>
  <c r="BA86" i="20"/>
  <c r="AV86" i="20"/>
  <c r="AA86" i="20"/>
  <c r="AQ86" i="20"/>
  <c r="BB86" i="20"/>
  <c r="AZ86" i="20"/>
  <c r="O86" i="20"/>
  <c r="BC86" i="20"/>
  <c r="X86" i="20"/>
  <c r="BN86" i="20"/>
  <c r="BM86" i="20"/>
  <c r="A86" i="20"/>
  <c r="BP86" i="20"/>
  <c r="AJ86" i="20"/>
  <c r="AD86" i="20"/>
  <c r="AW86" i="20"/>
  <c r="S86" i="20"/>
  <c r="AK86" i="20"/>
  <c r="CL86" i="20"/>
  <c r="Q86" i="20"/>
  <c r="CO86" i="20"/>
  <c r="CN86" i="20"/>
  <c r="BO86" i="20"/>
  <c r="AX86" i="20"/>
  <c r="CS86" i="20"/>
  <c r="I86" i="20"/>
  <c r="AG86" i="20"/>
  <c r="CJ86" i="20"/>
  <c r="AU86" i="20"/>
  <c r="AR86" i="20"/>
  <c r="AT86" i="20"/>
  <c r="CH86" i="20"/>
  <c r="P86" i="20"/>
  <c r="CQ86" i="20"/>
  <c r="R86" i="20"/>
  <c r="AB86" i="20" s="1"/>
  <c r="CR86" i="20"/>
  <c r="AP86" i="20"/>
  <c r="AO86" i="20"/>
  <c r="BR86" i="20"/>
  <c r="BX86" i="20"/>
  <c r="AL86" i="20"/>
  <c r="CA86" i="20"/>
  <c r="CT86" i="20"/>
  <c r="BU86" i="20"/>
  <c r="BF86" i="20"/>
  <c r="AM86" i="20"/>
  <c r="AS86" i="20"/>
  <c r="CU86" i="20"/>
  <c r="T86" i="20"/>
  <c r="BJ86" i="20"/>
  <c r="J86" i="20"/>
  <c r="CK86" i="20"/>
  <c r="BI86" i="20"/>
  <c r="AN86" i="20"/>
  <c r="CI86" i="20"/>
  <c r="CP86" i="20"/>
  <c r="BQ86" i="20"/>
  <c r="F65" i="20"/>
  <c r="O65" i="20"/>
  <c r="AM65" i="20"/>
  <c r="Q65" i="20"/>
  <c r="CS65" i="20"/>
  <c r="BE65" i="20"/>
  <c r="BB65" i="20"/>
  <c r="CK65" i="20"/>
  <c r="CA65" i="20"/>
  <c r="P65" i="20"/>
  <c r="A65" i="20"/>
  <c r="BD65" i="20"/>
  <c r="AT65" i="20"/>
  <c r="CL65" i="20"/>
  <c r="BQ65" i="20"/>
  <c r="CR65" i="20"/>
  <c r="BX65" i="20"/>
  <c r="R65" i="20"/>
  <c r="S65" i="20"/>
  <c r="CH65" i="20"/>
  <c r="T65" i="20"/>
  <c r="BA65" i="20"/>
  <c r="CI65" i="20"/>
  <c r="AZ65" i="20"/>
  <c r="BM65" i="20"/>
  <c r="CN65" i="20"/>
  <c r="AL65" i="20"/>
  <c r="CP65" i="20"/>
  <c r="AV65" i="20"/>
  <c r="CU65" i="20"/>
  <c r="CQ65" i="20"/>
  <c r="AJ65" i="20"/>
  <c r="AK65" i="20"/>
  <c r="AW65" i="20"/>
  <c r="AU65" i="20"/>
  <c r="AP65" i="20"/>
  <c r="BP65" i="20"/>
  <c r="BN65" i="20"/>
  <c r="AA65" i="20"/>
  <c r="CM65" i="20"/>
  <c r="J65" i="20"/>
  <c r="H65" i="20"/>
  <c r="CO65" i="20"/>
  <c r="AS65" i="20"/>
  <c r="BC65" i="20"/>
  <c r="BR65" i="20"/>
  <c r="BS65" i="20" s="1"/>
  <c r="AX65" i="20"/>
  <c r="U65" i="20"/>
  <c r="BF65" i="20"/>
  <c r="I65" i="20"/>
  <c r="AG65" i="20"/>
  <c r="AN65" i="20"/>
  <c r="BJ65" i="20"/>
  <c r="AQ65" i="20"/>
  <c r="BO65" i="20"/>
  <c r="BU65" i="20"/>
  <c r="CJ65" i="20"/>
  <c r="AO65" i="20"/>
  <c r="BI65" i="20"/>
  <c r="AD65" i="20"/>
  <c r="AR65" i="20"/>
  <c r="X65" i="20"/>
  <c r="AY65" i="20"/>
  <c r="CT65" i="20"/>
  <c r="BY106" i="20"/>
  <c r="V106" i="20"/>
  <c r="BV102" i="20"/>
  <c r="AC105" i="20"/>
  <c r="AE106" i="20"/>
  <c r="BW106" i="20"/>
  <c r="BT106" i="20"/>
  <c r="Y106" i="20"/>
  <c r="N106" i="20"/>
  <c r="M106" i="20"/>
  <c r="L106" i="20"/>
  <c r="BK106" i="20"/>
  <c r="BG106" i="20"/>
  <c r="AF106" i="20"/>
  <c r="BH106" i="20"/>
  <c r="BS106" i="20"/>
  <c r="Z106" i="20"/>
  <c r="AC106" i="20"/>
  <c r="BL106" i="20"/>
  <c r="AB106" i="20"/>
  <c r="K106" i="20"/>
  <c r="BV106" i="20"/>
  <c r="F85" i="20"/>
  <c r="U85" i="20"/>
  <c r="S85" i="20"/>
  <c r="CP85" i="20"/>
  <c r="AT85" i="20"/>
  <c r="BO85" i="20"/>
  <c r="AN85" i="20"/>
  <c r="A85" i="20"/>
  <c r="AX85" i="20"/>
  <c r="H85" i="20"/>
  <c r="CT85" i="20"/>
  <c r="CI85" i="20"/>
  <c r="R85" i="20"/>
  <c r="AK85" i="20"/>
  <c r="O85" i="20"/>
  <c r="BB85" i="20"/>
  <c r="CO85" i="20"/>
  <c r="AV85" i="20"/>
  <c r="BU85" i="20"/>
  <c r="CR85" i="20"/>
  <c r="CU85" i="20"/>
  <c r="AJ85" i="20"/>
  <c r="AS85" i="20"/>
  <c r="BF85" i="20"/>
  <c r="BN85" i="20"/>
  <c r="I85" i="20"/>
  <c r="BD85" i="20"/>
  <c r="J85" i="20"/>
  <c r="AY85" i="20"/>
  <c r="AL85" i="20"/>
  <c r="AR85" i="20"/>
  <c r="BA85" i="20"/>
  <c r="Q85" i="20"/>
  <c r="CA85" i="20"/>
  <c r="AG85" i="20"/>
  <c r="BP85" i="20"/>
  <c r="AO85" i="20"/>
  <c r="CK85" i="20"/>
  <c r="BC85" i="20"/>
  <c r="AZ85" i="20"/>
  <c r="BM85" i="20"/>
  <c r="AQ85" i="20"/>
  <c r="CN85" i="20"/>
  <c r="BR85" i="20"/>
  <c r="CH85" i="20"/>
  <c r="AW85" i="20"/>
  <c r="CJ85" i="20"/>
  <c r="BJ85" i="20"/>
  <c r="BX85" i="20"/>
  <c r="BI85" i="20"/>
  <c r="AA85" i="20"/>
  <c r="CS85" i="20"/>
  <c r="CQ85" i="20"/>
  <c r="BE85" i="20"/>
  <c r="X85" i="20"/>
  <c r="CL85" i="20"/>
  <c r="CM85" i="20"/>
  <c r="T85" i="20"/>
  <c r="AU85" i="20"/>
  <c r="AM85" i="20"/>
  <c r="AP85" i="20"/>
  <c r="BQ85" i="20"/>
  <c r="P85" i="20"/>
  <c r="AD85" i="20"/>
  <c r="F64" i="20"/>
  <c r="P64" i="20"/>
  <c r="AO64" i="20"/>
  <c r="AG64" i="20"/>
  <c r="AQ64" i="20"/>
  <c r="AS64" i="20"/>
  <c r="BU64" i="20"/>
  <c r="J64" i="20"/>
  <c r="AK64" i="20"/>
  <c r="AD64" i="20"/>
  <c r="AW64" i="20"/>
  <c r="AP64" i="20"/>
  <c r="BI64" i="20"/>
  <c r="CK64" i="20"/>
  <c r="CQ64" i="20"/>
  <c r="BN64" i="20"/>
  <c r="BM64" i="20"/>
  <c r="AN64" i="20"/>
  <c r="BE64" i="20"/>
  <c r="AX64" i="20"/>
  <c r="CI64" i="20"/>
  <c r="X64" i="20"/>
  <c r="H64" i="20"/>
  <c r="CT64" i="20"/>
  <c r="AT64" i="20"/>
  <c r="AM64" i="20"/>
  <c r="A64" i="20"/>
  <c r="AV64" i="20"/>
  <c r="BQ64" i="20"/>
  <c r="BF64" i="20"/>
  <c r="T64" i="20"/>
  <c r="AL64" i="20"/>
  <c r="AJ64" i="20"/>
  <c r="O64" i="20"/>
  <c r="CL64" i="20"/>
  <c r="CH64" i="20"/>
  <c r="BD64" i="20"/>
  <c r="CO64" i="20"/>
  <c r="BR64" i="20"/>
  <c r="AR64" i="20"/>
  <c r="BB64" i="20"/>
  <c r="AZ64" i="20"/>
  <c r="AU64" i="20"/>
  <c r="AA64" i="20"/>
  <c r="BP64" i="20"/>
  <c r="BJ64" i="20"/>
  <c r="BA64" i="20"/>
  <c r="CM64" i="20"/>
  <c r="BC64" i="20"/>
  <c r="CN64" i="20"/>
  <c r="BO64" i="20"/>
  <c r="CP64" i="20"/>
  <c r="CJ64" i="20"/>
  <c r="CA64" i="20"/>
  <c r="BX64" i="20"/>
  <c r="I64" i="20"/>
  <c r="CU64" i="20"/>
  <c r="Q64" i="20"/>
  <c r="R64" i="20"/>
  <c r="S64" i="20"/>
  <c r="CR64" i="20"/>
  <c r="AY64" i="20"/>
  <c r="CS64" i="20"/>
  <c r="U64" i="20"/>
  <c r="N102" i="20"/>
  <c r="AB104" i="20"/>
  <c r="AI105" i="20"/>
  <c r="N105" i="20"/>
  <c r="BV105" i="20"/>
  <c r="BS105" i="20"/>
  <c r="AH105" i="20"/>
  <c r="W105" i="20"/>
  <c r="AF105" i="20"/>
  <c r="M105" i="20"/>
  <c r="K105" i="20"/>
  <c r="CC105" i="20"/>
  <c r="BW105" i="20"/>
  <c r="BG105" i="20"/>
  <c r="CB105" i="20"/>
  <c r="Z105" i="20"/>
  <c r="AE105" i="20"/>
  <c r="BY105" i="20"/>
  <c r="V105" i="20"/>
  <c r="AB105" i="20"/>
  <c r="L105" i="20"/>
  <c r="BL105" i="20"/>
  <c r="BZ105" i="20"/>
  <c r="BH105" i="20"/>
  <c r="Y105" i="20"/>
  <c r="F84" i="20"/>
  <c r="I84" i="20"/>
  <c r="AG84" i="20"/>
  <c r="CQ84" i="20"/>
  <c r="X84" i="20"/>
  <c r="AY84" i="20"/>
  <c r="BU84" i="20"/>
  <c r="CR84" i="20"/>
  <c r="AA84" i="20"/>
  <c r="AV84" i="20"/>
  <c r="BP84" i="20"/>
  <c r="Q84" i="20"/>
  <c r="AO84" i="20"/>
  <c r="BE84" i="20"/>
  <c r="CH84" i="20"/>
  <c r="AP84" i="20"/>
  <c r="BN84" i="20"/>
  <c r="CO84" i="20"/>
  <c r="AL84" i="20"/>
  <c r="CM84" i="20"/>
  <c r="AM84" i="20"/>
  <c r="BC84" i="20"/>
  <c r="CA84" i="20"/>
  <c r="A84" i="20"/>
  <c r="AJ84" i="20"/>
  <c r="AZ84" i="20"/>
  <c r="CK84" i="20"/>
  <c r="U84" i="20"/>
  <c r="AS84" i="20"/>
  <c r="BM84" i="20"/>
  <c r="CL84" i="20"/>
  <c r="AT84" i="20"/>
  <c r="CI84" i="20"/>
  <c r="CP84" i="20"/>
  <c r="AX84" i="20"/>
  <c r="O84" i="20"/>
  <c r="AQ84" i="20"/>
  <c r="BI84" i="20"/>
  <c r="CJ84" i="20"/>
  <c r="P84" i="20"/>
  <c r="AN84" i="20"/>
  <c r="BD84" i="20"/>
  <c r="CS84" i="20"/>
  <c r="AD84" i="20"/>
  <c r="AW84" i="20"/>
  <c r="BQ84" i="20"/>
  <c r="CT84" i="20"/>
  <c r="BB84" i="20"/>
  <c r="CU84" i="20"/>
  <c r="J84" i="20"/>
  <c r="BR84" i="20"/>
  <c r="S84" i="20"/>
  <c r="AU84" i="20"/>
  <c r="BO84" i="20"/>
  <c r="CN84" i="20"/>
  <c r="T84" i="20"/>
  <c r="AR84" i="20"/>
  <c r="BJ84" i="20"/>
  <c r="H84" i="20"/>
  <c r="AK84" i="20"/>
  <c r="BA84" i="20"/>
  <c r="BX84" i="20"/>
  <c r="R84" i="20"/>
  <c r="BF84" i="20"/>
  <c r="H63" i="20"/>
  <c r="F63" i="20"/>
  <c r="R63" i="20"/>
  <c r="AX63" i="20"/>
  <c r="CA63" i="20"/>
  <c r="J63" i="20"/>
  <c r="AT63" i="20"/>
  <c r="BR63" i="20"/>
  <c r="U63" i="20"/>
  <c r="BA63" i="20"/>
  <c r="CH63" i="20"/>
  <c r="Q63" i="20"/>
  <c r="AW63" i="20"/>
  <c r="CI63" i="20"/>
  <c r="BD63" i="20"/>
  <c r="BX63" i="20"/>
  <c r="CN63" i="20"/>
  <c r="AD63" i="20"/>
  <c r="BC63" i="20"/>
  <c r="CK63" i="20"/>
  <c r="S63" i="20"/>
  <c r="AY63" i="20"/>
  <c r="CL63" i="20"/>
  <c r="AK63" i="20"/>
  <c r="BF63" i="20"/>
  <c r="CM63" i="20"/>
  <c r="AA63" i="20"/>
  <c r="AB63" i="20" s="1"/>
  <c r="BB63" i="20"/>
  <c r="CO63" i="20"/>
  <c r="AN63" i="20"/>
  <c r="AZ63" i="20"/>
  <c r="AV63" i="20"/>
  <c r="BP63" i="20"/>
  <c r="T63" i="20"/>
  <c r="AM63" i="20"/>
  <c r="BJ63" i="20"/>
  <c r="CP63" i="20"/>
  <c r="AG63" i="20"/>
  <c r="BE63" i="20"/>
  <c r="CQ63" i="20"/>
  <c r="AP63" i="20"/>
  <c r="BN63" i="20"/>
  <c r="CS63" i="20"/>
  <c r="AL63" i="20"/>
  <c r="BI63" i="20"/>
  <c r="CT63" i="20"/>
  <c r="P63" i="20"/>
  <c r="AJ63" i="20"/>
  <c r="X63" i="20"/>
  <c r="AR63" i="20"/>
  <c r="I63" i="20"/>
  <c r="AS63" i="20"/>
  <c r="BQ63" i="20"/>
  <c r="CU63" i="20"/>
  <c r="AO63" i="20"/>
  <c r="BM63" i="20"/>
  <c r="O63" i="20"/>
  <c r="AU63" i="20"/>
  <c r="BU63" i="20"/>
  <c r="A63" i="20"/>
  <c r="AQ63" i="20"/>
  <c r="BO63" i="20"/>
  <c r="CJ63" i="20"/>
  <c r="CR63" i="20"/>
  <c r="CB104" i="20"/>
  <c r="AE103" i="20"/>
  <c r="L103" i="20"/>
  <c r="M103" i="20"/>
  <c r="W104" i="20"/>
  <c r="BZ104" i="20"/>
  <c r="M104" i="20"/>
  <c r="L104" i="20"/>
  <c r="CB102" i="20"/>
  <c r="AC104" i="20"/>
  <c r="V104" i="20"/>
  <c r="BG104" i="20"/>
  <c r="AE104" i="20"/>
  <c r="AF104" i="20"/>
  <c r="BL104" i="20"/>
  <c r="BH104" i="20"/>
  <c r="BS104" i="20"/>
  <c r="BT104" i="20"/>
  <c r="AF102" i="20"/>
  <c r="BV104" i="20"/>
  <c r="BY104" i="20"/>
  <c r="Y104" i="20"/>
  <c r="AI104" i="20"/>
  <c r="CC104" i="20"/>
  <c r="K104" i="20"/>
  <c r="Z104" i="20"/>
  <c r="Z102" i="20"/>
  <c r="AC102" i="20"/>
  <c r="BW104" i="20"/>
  <c r="BK104" i="20"/>
  <c r="F83" i="20"/>
  <c r="A83" i="20"/>
  <c r="CO83" i="20"/>
  <c r="CH83" i="20"/>
  <c r="BR83" i="20"/>
  <c r="AP83" i="20"/>
  <c r="CT83" i="20"/>
  <c r="AK83" i="20"/>
  <c r="AM83" i="20"/>
  <c r="CR83" i="20"/>
  <c r="AJ83" i="20"/>
  <c r="BI83" i="20"/>
  <c r="AR83" i="20"/>
  <c r="CA83" i="20"/>
  <c r="AO83" i="20"/>
  <c r="H83" i="20"/>
  <c r="AQ83" i="20"/>
  <c r="R83" i="20"/>
  <c r="AD83" i="20"/>
  <c r="CP83" i="20"/>
  <c r="CK83" i="20"/>
  <c r="BF83" i="20"/>
  <c r="I83" i="20"/>
  <c r="AV83" i="20"/>
  <c r="BM83" i="20"/>
  <c r="AZ83" i="20"/>
  <c r="CI83" i="20"/>
  <c r="AS83" i="20"/>
  <c r="P83" i="20"/>
  <c r="AU83" i="20"/>
  <c r="Q83" i="20"/>
  <c r="BD83" i="20"/>
  <c r="O83" i="20"/>
  <c r="AT83" i="20"/>
  <c r="AX83" i="20"/>
  <c r="AL83" i="20"/>
  <c r="CS83" i="20"/>
  <c r="BU83" i="20"/>
  <c r="BQ83" i="20"/>
  <c r="BP83" i="20"/>
  <c r="CM83" i="20"/>
  <c r="AW83" i="20"/>
  <c r="T83" i="20"/>
  <c r="AY83" i="20"/>
  <c r="U83" i="20"/>
  <c r="V83" i="20" s="1"/>
  <c r="BX83" i="20"/>
  <c r="S83" i="20"/>
  <c r="CJ83" i="20"/>
  <c r="CQ83" i="20"/>
  <c r="BJ83" i="20"/>
  <c r="BN83" i="20"/>
  <c r="BB83" i="20"/>
  <c r="J83" i="20"/>
  <c r="CL83" i="20"/>
  <c r="BA83" i="20"/>
  <c r="X83" i="20"/>
  <c r="BC83" i="20"/>
  <c r="AG83" i="20"/>
  <c r="AA83" i="20"/>
  <c r="CN83" i="20"/>
  <c r="CU83" i="20"/>
  <c r="BE83" i="20"/>
  <c r="BG83" i="20" s="1"/>
  <c r="AN83" i="20"/>
  <c r="BO83" i="20"/>
  <c r="H62" i="20"/>
  <c r="F62" i="20"/>
  <c r="A62" i="20"/>
  <c r="AQ62" i="20"/>
  <c r="BO62" i="20"/>
  <c r="BQ62" i="20"/>
  <c r="AG62" i="20"/>
  <c r="BE62" i="20"/>
  <c r="CQ62" i="20"/>
  <c r="AP62" i="20"/>
  <c r="BN62" i="20"/>
  <c r="CS62" i="20"/>
  <c r="AM62" i="20"/>
  <c r="BJ62" i="20"/>
  <c r="CR62" i="20"/>
  <c r="T62" i="20"/>
  <c r="P62" i="20"/>
  <c r="CA62" i="20"/>
  <c r="BX62" i="20"/>
  <c r="CN62" i="20"/>
  <c r="CJ62" i="20"/>
  <c r="AA62" i="20"/>
  <c r="BB62" i="20"/>
  <c r="CO62" i="20"/>
  <c r="J62" i="20"/>
  <c r="AT62" i="20"/>
  <c r="BR62" i="20"/>
  <c r="U62" i="20"/>
  <c r="BA62" i="20"/>
  <c r="CH62" i="20"/>
  <c r="R62" i="20"/>
  <c r="AX62" i="20"/>
  <c r="CK62" i="20"/>
  <c r="AZ62" i="20"/>
  <c r="AV62" i="20"/>
  <c r="BP62" i="20"/>
  <c r="BD62" i="20"/>
  <c r="AL62" i="20"/>
  <c r="BI62" i="20"/>
  <c r="CT62" i="20"/>
  <c r="S62" i="20"/>
  <c r="AY62" i="20"/>
  <c r="CL62" i="20"/>
  <c r="AK62" i="20"/>
  <c r="BF62" i="20"/>
  <c r="CM62" i="20"/>
  <c r="AD62" i="20"/>
  <c r="BC62" i="20"/>
  <c r="CU62" i="20"/>
  <c r="AJ62" i="20"/>
  <c r="X62" i="20"/>
  <c r="AR62" i="20"/>
  <c r="AN62" i="20"/>
  <c r="Q62" i="20"/>
  <c r="AW62" i="20"/>
  <c r="CI62" i="20"/>
  <c r="CP62" i="20"/>
  <c r="AO62" i="20"/>
  <c r="BM62" i="20"/>
  <c r="O62" i="20"/>
  <c r="AU62" i="20"/>
  <c r="BU62" i="20"/>
  <c r="I62" i="20"/>
  <c r="AS62" i="20"/>
  <c r="W102" i="20"/>
  <c r="V102" i="20"/>
  <c r="M102" i="20"/>
  <c r="BS102" i="20"/>
  <c r="BT102" i="20"/>
  <c r="BL102" i="20"/>
  <c r="AB103" i="20"/>
  <c r="BK60" i="20"/>
  <c r="AF103" i="20"/>
  <c r="Y103" i="20"/>
  <c r="L102" i="20"/>
  <c r="BY103" i="20"/>
  <c r="BW103" i="20"/>
  <c r="BZ103" i="20"/>
  <c r="V103" i="20"/>
  <c r="N103" i="20"/>
  <c r="AI102" i="20"/>
  <c r="BY102" i="20"/>
  <c r="K102" i="20"/>
  <c r="AB102" i="20"/>
  <c r="BK102" i="20"/>
  <c r="AE102" i="20"/>
  <c r="BZ102" i="20"/>
  <c r="CC102" i="20"/>
  <c r="AX39" i="20"/>
  <c r="AZ39" i="20"/>
  <c r="AH102" i="20"/>
  <c r="BH103" i="20"/>
  <c r="BL103" i="20"/>
  <c r="K103" i="20"/>
  <c r="BG103" i="20"/>
  <c r="BK103" i="20"/>
  <c r="J39" i="20"/>
  <c r="AM39" i="20"/>
  <c r="BT103" i="20"/>
  <c r="CB103" i="20"/>
  <c r="W103" i="20"/>
  <c r="Z103" i="20"/>
  <c r="AC103" i="20"/>
  <c r="U39" i="20"/>
  <c r="H39" i="20"/>
  <c r="Q39" i="20"/>
  <c r="AI103" i="20"/>
  <c r="BV103" i="20"/>
  <c r="BS103" i="20"/>
  <c r="CC103" i="20"/>
  <c r="AH103" i="20"/>
  <c r="CN39" i="20"/>
  <c r="AF39" i="20" s="1"/>
  <c r="AP39" i="20"/>
  <c r="BJ39" i="20"/>
  <c r="BQ39" i="20"/>
  <c r="CK39" i="20"/>
  <c r="AN39" i="20"/>
  <c r="CO39" i="20"/>
  <c r="AD39" i="20"/>
  <c r="AE39" i="20" s="1"/>
  <c r="CM39" i="20"/>
  <c r="AW39" i="20"/>
  <c r="AT39" i="20"/>
  <c r="BI39" i="20"/>
  <c r="BU39" i="20"/>
  <c r="AJ39" i="20"/>
  <c r="BC39" i="20"/>
  <c r="F39" i="20"/>
  <c r="F82" i="20"/>
  <c r="A82" i="20"/>
  <c r="AU82" i="20"/>
  <c r="CN82" i="20"/>
  <c r="AN82" i="20"/>
  <c r="CI82" i="20"/>
  <c r="AA82" i="20"/>
  <c r="CJ82" i="20"/>
  <c r="AR82" i="20"/>
  <c r="CM82" i="20"/>
  <c r="CL82" i="20"/>
  <c r="BJ82" i="20"/>
  <c r="AT82" i="20"/>
  <c r="R82" i="20"/>
  <c r="CK82" i="20"/>
  <c r="BM82" i="20"/>
  <c r="AW82" i="20"/>
  <c r="AG82" i="20"/>
  <c r="BU82" i="20"/>
  <c r="BN82" i="20"/>
  <c r="AD82" i="20"/>
  <c r="BA82" i="20"/>
  <c r="I82" i="20"/>
  <c r="H82" i="20"/>
  <c r="BC82" i="20"/>
  <c r="CT82" i="20"/>
  <c r="AV82" i="20"/>
  <c r="CP82" i="20"/>
  <c r="AQ82" i="20"/>
  <c r="CQ82" i="20"/>
  <c r="AZ82" i="20"/>
  <c r="CR82" i="20"/>
  <c r="CH82" i="20"/>
  <c r="BF82" i="20"/>
  <c r="AP82" i="20"/>
  <c r="J82" i="20"/>
  <c r="BI82" i="20"/>
  <c r="AS82" i="20"/>
  <c r="U82" i="20"/>
  <c r="T82" i="20"/>
  <c r="BX82" i="20"/>
  <c r="O82" i="20"/>
  <c r="BD82" i="20"/>
  <c r="CU82" i="20"/>
  <c r="AY82" i="20"/>
  <c r="S82" i="20"/>
  <c r="BP82" i="20"/>
  <c r="BR82" i="20"/>
  <c r="BB82" i="20"/>
  <c r="AL82" i="20"/>
  <c r="CS82" i="20"/>
  <c r="BE82" i="20"/>
  <c r="BH82" i="20" s="1"/>
  <c r="AO82" i="20"/>
  <c r="Q82" i="20"/>
  <c r="AM82" i="20"/>
  <c r="X82" i="20"/>
  <c r="CA82" i="20"/>
  <c r="P82" i="20"/>
  <c r="BO82" i="20"/>
  <c r="AJ82" i="20"/>
  <c r="AX82" i="20"/>
  <c r="CO82" i="20"/>
  <c r="BQ82" i="20"/>
  <c r="AK82" i="20"/>
  <c r="BF39" i="20"/>
  <c r="AO39" i="20"/>
  <c r="AL39" i="20"/>
  <c r="AK39" i="20"/>
  <c r="BD39" i="20"/>
  <c r="X39" i="20"/>
  <c r="AU39" i="20"/>
  <c r="BX39" i="20"/>
  <c r="BE39" i="20"/>
  <c r="BR39" i="20"/>
  <c r="AA39" i="20"/>
  <c r="AS39" i="20"/>
  <c r="CA39" i="20"/>
  <c r="AV39" i="20"/>
  <c r="P39" i="20"/>
  <c r="AY39" i="20"/>
  <c r="A61" i="20"/>
  <c r="Q61" i="20"/>
  <c r="AO61" i="20"/>
  <c r="BE61" i="20"/>
  <c r="BU61" i="20"/>
  <c r="CH61" i="20"/>
  <c r="CM61" i="20"/>
  <c r="CS61" i="20"/>
  <c r="U61" i="20"/>
  <c r="AS61" i="20"/>
  <c r="BI61" i="20"/>
  <c r="CI61" i="20"/>
  <c r="CO61" i="20"/>
  <c r="CT61" i="20"/>
  <c r="J61" i="20"/>
  <c r="BQ61" i="20"/>
  <c r="CU61" i="20"/>
  <c r="BM61" i="20"/>
  <c r="BN61" i="20"/>
  <c r="AX61" i="20"/>
  <c r="AD61" i="20"/>
  <c r="CJ61" i="20"/>
  <c r="BD61" i="20"/>
  <c r="AN61" i="20"/>
  <c r="P61" i="20"/>
  <c r="BC61" i="20"/>
  <c r="AM61" i="20"/>
  <c r="F61" i="20"/>
  <c r="AZ61" i="20"/>
  <c r="AJ61" i="20"/>
  <c r="H61" i="20"/>
  <c r="AY61" i="20"/>
  <c r="AA61" i="20"/>
  <c r="X61" i="20"/>
  <c r="I61" i="20"/>
  <c r="BR61" i="20"/>
  <c r="AL61" i="20"/>
  <c r="CN61" i="20"/>
  <c r="AR61" i="20"/>
  <c r="BO61" i="20"/>
  <c r="O61" i="20"/>
  <c r="CQ61" i="20"/>
  <c r="BA61" i="20"/>
  <c r="CP61" i="20"/>
  <c r="BH61" i="20" s="1"/>
  <c r="AW61" i="20"/>
  <c r="BJ61" i="20"/>
  <c r="AT61" i="20"/>
  <c r="R61" i="20"/>
  <c r="CL61" i="20"/>
  <c r="AK61" i="20"/>
  <c r="CK61" i="20"/>
  <c r="AG61" i="20"/>
  <c r="BF61" i="20"/>
  <c r="AP61" i="20"/>
  <c r="CR61" i="20"/>
  <c r="BX61" i="20"/>
  <c r="AV61" i="20"/>
  <c r="CA61" i="20"/>
  <c r="AU61" i="20"/>
  <c r="S61" i="20"/>
  <c r="BB61" i="20"/>
  <c r="BP61" i="20"/>
  <c r="BZ61" i="20" s="1"/>
  <c r="T61" i="20"/>
  <c r="AQ61" i="20"/>
  <c r="O39" i="20"/>
  <c r="D40" i="20"/>
  <c r="D41" i="20" s="1"/>
  <c r="D42" i="20" s="1"/>
  <c r="D43" i="20" s="1"/>
  <c r="D44" i="20" s="1"/>
  <c r="D45" i="20" s="1"/>
  <c r="D46" i="20" s="1"/>
  <c r="A39" i="20"/>
  <c r="BN39" i="20"/>
  <c r="BM39" i="20"/>
  <c r="AG39" i="20"/>
  <c r="BB39" i="20"/>
  <c r="R39" i="20"/>
  <c r="BA39" i="20"/>
  <c r="I39" i="20"/>
  <c r="K39" i="20" s="1"/>
  <c r="BP39" i="20"/>
  <c r="AR39" i="20"/>
  <c r="T39" i="20"/>
  <c r="BO39" i="20"/>
  <c r="AQ39" i="20"/>
  <c r="AB60" i="20"/>
  <c r="W60" i="20"/>
  <c r="BG60" i="20"/>
  <c r="AH60" i="20"/>
  <c r="AI60" i="20"/>
  <c r="V60" i="20"/>
  <c r="CB60" i="20"/>
  <c r="CC60" i="20"/>
  <c r="BH60" i="20"/>
  <c r="BV60" i="20"/>
  <c r="P81" i="20"/>
  <c r="CH81" i="20"/>
  <c r="CI81" i="20"/>
  <c r="CJ81" i="20"/>
  <c r="CL81" i="20"/>
  <c r="O81" i="20"/>
  <c r="T81" i="20"/>
  <c r="AC60" i="20"/>
  <c r="AF60" i="20"/>
  <c r="CJ39" i="20"/>
  <c r="CH39" i="20"/>
  <c r="CI39" i="20"/>
  <c r="CL39" i="20"/>
  <c r="BL60" i="20"/>
  <c r="BT60" i="20"/>
  <c r="BZ60" i="20"/>
  <c r="BW60" i="20"/>
  <c r="AE60" i="20"/>
  <c r="Y60" i="20"/>
  <c r="Z60" i="20"/>
  <c r="K60" i="20"/>
  <c r="N60" i="20"/>
  <c r="M60" i="20"/>
  <c r="L60" i="20"/>
  <c r="CH119" i="20"/>
  <c r="CJ98" i="20"/>
  <c r="CI119" i="20"/>
  <c r="CH98" i="20"/>
  <c r="CH77" i="20"/>
  <c r="CJ35" i="20"/>
  <c r="CL98" i="20"/>
  <c r="CI56" i="20"/>
  <c r="CH35" i="20"/>
  <c r="CJ56" i="20"/>
  <c r="CI35" i="20"/>
  <c r="CL77" i="20"/>
  <c r="CJ77" i="20"/>
  <c r="CL56" i="20"/>
  <c r="CL119" i="20"/>
  <c r="CH56" i="20"/>
  <c r="CJ119" i="20"/>
  <c r="CI77" i="20"/>
  <c r="CL35" i="20"/>
  <c r="CI98" i="20"/>
  <c r="CO81" i="20"/>
  <c r="AR81" i="20"/>
  <c r="BA81" i="20"/>
  <c r="BJ81" i="20"/>
  <c r="AK81" i="20"/>
  <c r="AA81" i="20"/>
  <c r="BF81" i="20"/>
  <c r="I81" i="20"/>
  <c r="AU81" i="20"/>
  <c r="BQ81" i="20"/>
  <c r="BP81" i="20"/>
  <c r="BY60" i="20"/>
  <c r="A81" i="20"/>
  <c r="AT81" i="20"/>
  <c r="J81" i="20"/>
  <c r="AD81" i="20"/>
  <c r="AY81" i="20"/>
  <c r="BX81" i="20"/>
  <c r="AP81" i="20"/>
  <c r="BI81" i="20"/>
  <c r="AS81" i="20"/>
  <c r="U81" i="20"/>
  <c r="CA81" i="20"/>
  <c r="AZ81" i="20"/>
  <c r="AJ81" i="20"/>
  <c r="H81" i="20"/>
  <c r="BR81" i="20"/>
  <c r="AL81" i="20"/>
  <c r="BC81" i="20"/>
  <c r="S81" i="20"/>
  <c r="AQ81" i="20"/>
  <c r="BN81" i="20"/>
  <c r="CM81" i="20"/>
  <c r="BE81" i="20"/>
  <c r="AO81" i="20"/>
  <c r="Q81" i="20"/>
  <c r="BU81" i="20"/>
  <c r="AV81" i="20"/>
  <c r="X81" i="20"/>
  <c r="F81" i="20"/>
  <c r="BS60" i="20"/>
  <c r="BB81" i="20"/>
  <c r="R81" i="20"/>
  <c r="AM81" i="20"/>
  <c r="BO81" i="20"/>
  <c r="CN81" i="20"/>
  <c r="AX81" i="20"/>
  <c r="BM81" i="20"/>
  <c r="AW81" i="20"/>
  <c r="AG81" i="20"/>
  <c r="CK81" i="20"/>
  <c r="BD81" i="20"/>
  <c r="AN81" i="20"/>
  <c r="CR119" i="20"/>
  <c r="CU119" i="20"/>
  <c r="CS119" i="20"/>
  <c r="CT119" i="20"/>
  <c r="CP119" i="20"/>
  <c r="CQ119" i="20"/>
  <c r="CT56" i="20"/>
  <c r="CR98" i="20"/>
  <c r="CQ98" i="20"/>
  <c r="CP56" i="20"/>
  <c r="CT98" i="20"/>
  <c r="CS98" i="20"/>
  <c r="CR56" i="20"/>
  <c r="CQ56" i="20"/>
  <c r="CP98" i="20"/>
  <c r="CS56" i="20"/>
  <c r="CU56" i="20"/>
  <c r="CU98" i="20"/>
  <c r="CU35" i="20"/>
  <c r="CQ77" i="20"/>
  <c r="CP35" i="20"/>
  <c r="CU77" i="20"/>
  <c r="CR35" i="20"/>
  <c r="CR77" i="20"/>
  <c r="CT35" i="20"/>
  <c r="CS35" i="20"/>
  <c r="CP77" i="20"/>
  <c r="CS77" i="20"/>
  <c r="CQ35" i="20"/>
  <c r="CT77" i="20"/>
  <c r="CP81" i="20"/>
  <c r="CT81" i="20"/>
  <c r="CS81" i="20"/>
  <c r="CU81" i="20"/>
  <c r="CQ81" i="20"/>
  <c r="CR81" i="20"/>
  <c r="CT39" i="20"/>
  <c r="CQ39" i="20"/>
  <c r="CU39" i="20"/>
  <c r="CP39" i="20"/>
  <c r="CR39" i="20"/>
  <c r="CS39" i="20"/>
  <c r="F119" i="20"/>
  <c r="A119" i="20"/>
  <c r="M88" i="20" l="1"/>
  <c r="BY67" i="20"/>
  <c r="BW61" i="20"/>
  <c r="BW88" i="20"/>
  <c r="BV88" i="20"/>
  <c r="BY88" i="20"/>
  <c r="AE88" i="20"/>
  <c r="BS67" i="20"/>
  <c r="CB88" i="20"/>
  <c r="L67" i="20"/>
  <c r="Y88" i="20"/>
  <c r="Y61" i="20"/>
  <c r="Z88" i="20"/>
  <c r="BG87" i="20"/>
  <c r="AF67" i="20"/>
  <c r="M67" i="20"/>
  <c r="AC88" i="20"/>
  <c r="N88" i="20"/>
  <c r="L88" i="20"/>
  <c r="BS88" i="20"/>
  <c r="N67" i="20"/>
  <c r="CC67" i="20"/>
  <c r="AB88" i="20"/>
  <c r="V88" i="20"/>
  <c r="BK88" i="20"/>
  <c r="BV67" i="20"/>
  <c r="BW67" i="20"/>
  <c r="AE67" i="20"/>
  <c r="W88" i="20"/>
  <c r="BL88" i="20"/>
  <c r="BH88" i="20"/>
  <c r="K88" i="20"/>
  <c r="V67" i="20"/>
  <c r="AC67" i="20"/>
  <c r="Y67" i="20"/>
  <c r="BL67" i="20"/>
  <c r="K67" i="20"/>
  <c r="BT67" i="20"/>
  <c r="Z67" i="20"/>
  <c r="BK67" i="20"/>
  <c r="CB67" i="20"/>
  <c r="BG67" i="20"/>
  <c r="W67" i="20"/>
  <c r="AI67" i="20"/>
  <c r="AH67" i="20"/>
  <c r="BH67" i="20"/>
  <c r="BZ67" i="20"/>
  <c r="AB67" i="20"/>
  <c r="BX46" i="20"/>
  <c r="F46" i="20"/>
  <c r="I46" i="20"/>
  <c r="AL46" i="20"/>
  <c r="CA46" i="20"/>
  <c r="J46" i="20"/>
  <c r="BM46" i="20"/>
  <c r="AA46" i="20"/>
  <c r="CQ46" i="20"/>
  <c r="CR46" i="20"/>
  <c r="CH46" i="20"/>
  <c r="L46" i="20" s="1"/>
  <c r="CS46" i="20"/>
  <c r="AW46" i="20"/>
  <c r="U46" i="20"/>
  <c r="BE46" i="20"/>
  <c r="AV46" i="20"/>
  <c r="AG46" i="20"/>
  <c r="R46" i="20"/>
  <c r="H46" i="20"/>
  <c r="BA46" i="20"/>
  <c r="BB46" i="20"/>
  <c r="AS46" i="20"/>
  <c r="AR46" i="20"/>
  <c r="P46" i="20"/>
  <c r="BD46" i="20"/>
  <c r="AP46" i="20"/>
  <c r="T46" i="20"/>
  <c r="BP46" i="20"/>
  <c r="AX46" i="20"/>
  <c r="AQ46" i="20"/>
  <c r="X46" i="20"/>
  <c r="BI46" i="20"/>
  <c r="CL46" i="20"/>
  <c r="AN46" i="20"/>
  <c r="CP46" i="20"/>
  <c r="BR46" i="20"/>
  <c r="CJ46" i="20"/>
  <c r="N46" i="20" s="1"/>
  <c r="CM46" i="20"/>
  <c r="AC46" i="20" s="1"/>
  <c r="Q46" i="20"/>
  <c r="BO46" i="20"/>
  <c r="CO46" i="20"/>
  <c r="AD46" i="20"/>
  <c r="BN46" i="20"/>
  <c r="BC46" i="20"/>
  <c r="CN46" i="20"/>
  <c r="S46" i="20"/>
  <c r="AE46" i="20" s="1"/>
  <c r="AM46" i="20"/>
  <c r="O46" i="20"/>
  <c r="BJ46" i="20"/>
  <c r="AK46" i="20"/>
  <c r="BU46" i="20"/>
  <c r="AU46" i="20"/>
  <c r="AZ46" i="20"/>
  <c r="CU46" i="20"/>
  <c r="A46" i="20"/>
  <c r="CT46" i="20"/>
  <c r="BZ46" i="20" s="1"/>
  <c r="AY46" i="20"/>
  <c r="BQ46" i="20"/>
  <c r="AT46" i="20"/>
  <c r="CI46" i="20"/>
  <c r="M46" i="20" s="1"/>
  <c r="AO46" i="20"/>
  <c r="BF46" i="20"/>
  <c r="AJ46" i="20"/>
  <c r="CK46" i="20"/>
  <c r="W46" i="20" s="1"/>
  <c r="AF85" i="20"/>
  <c r="Y66" i="20"/>
  <c r="BH66" i="20"/>
  <c r="AI62" i="20"/>
  <c r="W62" i="20"/>
  <c r="L66" i="20"/>
  <c r="K66" i="20"/>
  <c r="N66" i="20"/>
  <c r="BK81" i="20"/>
  <c r="BZ65" i="20"/>
  <c r="V66" i="20"/>
  <c r="AB66" i="20"/>
  <c r="BV87" i="20"/>
  <c r="AF87" i="20"/>
  <c r="AE65" i="20"/>
  <c r="BL66" i="20"/>
  <c r="BW87" i="20"/>
  <c r="BH87" i="20"/>
  <c r="V87" i="20"/>
  <c r="CC87" i="20"/>
  <c r="AE87" i="20"/>
  <c r="W87" i="20"/>
  <c r="AH66" i="20"/>
  <c r="CC66" i="20"/>
  <c r="BL87" i="20"/>
  <c r="Y87" i="20"/>
  <c r="CB87" i="20"/>
  <c r="Z87" i="20"/>
  <c r="BK86" i="20"/>
  <c r="BT86" i="20"/>
  <c r="BV66" i="20"/>
  <c r="AH87" i="20"/>
  <c r="M87" i="20"/>
  <c r="K86" i="20"/>
  <c r="K87" i="20"/>
  <c r="AC87" i="20"/>
  <c r="BS87" i="20"/>
  <c r="AB87" i="20"/>
  <c r="BT87" i="20"/>
  <c r="BZ87" i="20"/>
  <c r="AI87" i="20"/>
  <c r="M86" i="20"/>
  <c r="BS86" i="20"/>
  <c r="N87" i="20"/>
  <c r="L87" i="20"/>
  <c r="BY87" i="20"/>
  <c r="BK87" i="20"/>
  <c r="BT66" i="20"/>
  <c r="V86" i="20"/>
  <c r="BG66" i="20"/>
  <c r="AI66" i="20"/>
  <c r="CB66" i="20"/>
  <c r="BY66" i="20"/>
  <c r="BZ66" i="20"/>
  <c r="BK66" i="20"/>
  <c r="AE66" i="20"/>
  <c r="BS66" i="20"/>
  <c r="BW66" i="20"/>
  <c r="Z66" i="20"/>
  <c r="AF65" i="20"/>
  <c r="T45" i="20"/>
  <c r="F45" i="20"/>
  <c r="AD45" i="20"/>
  <c r="AW45" i="20"/>
  <c r="BM45" i="20"/>
  <c r="J45" i="20"/>
  <c r="CT45" i="20"/>
  <c r="BD45" i="20"/>
  <c r="AJ45" i="20"/>
  <c r="CA45" i="20"/>
  <c r="BO45" i="20"/>
  <c r="CK45" i="20"/>
  <c r="AZ45" i="20"/>
  <c r="AX45" i="20"/>
  <c r="CR45" i="20"/>
  <c r="BI45" i="20"/>
  <c r="U45" i="20"/>
  <c r="O45" i="20"/>
  <c r="CJ45" i="20"/>
  <c r="X45" i="20"/>
  <c r="BF45" i="20"/>
  <c r="BX45" i="20"/>
  <c r="BC45" i="20"/>
  <c r="BA45" i="20"/>
  <c r="CM45" i="20"/>
  <c r="AV45" i="20"/>
  <c r="BR45" i="20"/>
  <c r="S45" i="20"/>
  <c r="BB45" i="20"/>
  <c r="AM45" i="20"/>
  <c r="AT45" i="20"/>
  <c r="CO45" i="20"/>
  <c r="AG45" i="20"/>
  <c r="AH45" i="20" s="1"/>
  <c r="CP45" i="20"/>
  <c r="CU45" i="20"/>
  <c r="AS45" i="20"/>
  <c r="CH45" i="20"/>
  <c r="AP45" i="20"/>
  <c r="CQ45" i="20"/>
  <c r="BN45" i="20"/>
  <c r="A45" i="20"/>
  <c r="AL45" i="20"/>
  <c r="BJ45" i="20"/>
  <c r="AN45" i="20"/>
  <c r="AU45" i="20"/>
  <c r="BQ45" i="20"/>
  <c r="BP45" i="20"/>
  <c r="BU45" i="20"/>
  <c r="AA45" i="20"/>
  <c r="CS45" i="20"/>
  <c r="Q45" i="20"/>
  <c r="CL45" i="20"/>
  <c r="AK45" i="20"/>
  <c r="AY45" i="20"/>
  <c r="AO45" i="20"/>
  <c r="CN45" i="20"/>
  <c r="R45" i="20"/>
  <c r="AC45" i="20" s="1"/>
  <c r="P45" i="20"/>
  <c r="I45" i="20"/>
  <c r="AQ45" i="20"/>
  <c r="BE45" i="20"/>
  <c r="AR45" i="20"/>
  <c r="CI45" i="20"/>
  <c r="H45" i="20"/>
  <c r="Y65" i="20"/>
  <c r="AB65" i="20"/>
  <c r="BG86" i="20"/>
  <c r="Z86" i="20"/>
  <c r="BK65" i="20"/>
  <c r="AC65" i="20"/>
  <c r="CC86" i="20"/>
  <c r="CC65" i="20"/>
  <c r="Z65" i="20"/>
  <c r="BV65" i="20"/>
  <c r="N86" i="20"/>
  <c r="BH65" i="20"/>
  <c r="BV86" i="20"/>
  <c r="BZ86" i="20"/>
  <c r="BG65" i="20"/>
  <c r="BT65" i="20"/>
  <c r="W65" i="20"/>
  <c r="BW86" i="20"/>
  <c r="AF86" i="20"/>
  <c r="Y86" i="20"/>
  <c r="BY86" i="20"/>
  <c r="BW65" i="20"/>
  <c r="BH86" i="20"/>
  <c r="AE86" i="20"/>
  <c r="AI86" i="20"/>
  <c r="AC86" i="20"/>
  <c r="W86" i="20"/>
  <c r="AH86" i="20"/>
  <c r="CB86" i="20"/>
  <c r="BL86" i="20"/>
  <c r="L86" i="20"/>
  <c r="BL65" i="20"/>
  <c r="M65" i="20"/>
  <c r="L65" i="20"/>
  <c r="AH65" i="20"/>
  <c r="AI65" i="20"/>
  <c r="V65" i="20"/>
  <c r="N65" i="20"/>
  <c r="K65" i="20"/>
  <c r="BY65" i="20"/>
  <c r="CB65" i="20"/>
  <c r="F44" i="20"/>
  <c r="U44" i="20"/>
  <c r="AT44" i="20"/>
  <c r="CQ44" i="20"/>
  <c r="BP44" i="20"/>
  <c r="AX44" i="20"/>
  <c r="CR44" i="20"/>
  <c r="AY44" i="20"/>
  <c r="J44" i="20"/>
  <c r="BR44" i="20"/>
  <c r="BI44" i="20"/>
  <c r="AG44" i="20"/>
  <c r="S44" i="20"/>
  <c r="AM44" i="20"/>
  <c r="P44" i="20"/>
  <c r="BM44" i="20"/>
  <c r="AQ44" i="20"/>
  <c r="CJ44" i="20"/>
  <c r="CH44" i="20"/>
  <c r="BB44" i="20"/>
  <c r="CU44" i="20"/>
  <c r="BN44" i="20"/>
  <c r="AK44" i="20"/>
  <c r="AU44" i="20"/>
  <c r="BJ44" i="20"/>
  <c r="CT44" i="20"/>
  <c r="AJ44" i="20"/>
  <c r="R44" i="20"/>
  <c r="CK44" i="20"/>
  <c r="BC44" i="20"/>
  <c r="CM44" i="20"/>
  <c r="BA44" i="20"/>
  <c r="CS44" i="20"/>
  <c r="X44" i="20"/>
  <c r="AV44" i="20"/>
  <c r="BO44" i="20"/>
  <c r="BQ44" i="20"/>
  <c r="CP44" i="20"/>
  <c r="BU44" i="20"/>
  <c r="AZ44" i="20"/>
  <c r="BX44" i="20"/>
  <c r="AL44" i="20"/>
  <c r="AO44" i="20"/>
  <c r="AP44" i="20"/>
  <c r="Q44" i="20"/>
  <c r="I44" i="20"/>
  <c r="A44" i="20"/>
  <c r="AR44" i="20"/>
  <c r="AW44" i="20"/>
  <c r="CA44" i="20"/>
  <c r="AD44" i="20"/>
  <c r="CN44" i="20"/>
  <c r="T44" i="20"/>
  <c r="AS44" i="20"/>
  <c r="BE44" i="20"/>
  <c r="CO44" i="20"/>
  <c r="BF44" i="20"/>
  <c r="CI44" i="20"/>
  <c r="AN44" i="20"/>
  <c r="CL44" i="20"/>
  <c r="AA44" i="20"/>
  <c r="H44" i="20"/>
  <c r="BD44" i="20"/>
  <c r="O44" i="20"/>
  <c r="AE85" i="20"/>
  <c r="BW64" i="20"/>
  <c r="BS62" i="20"/>
  <c r="BK64" i="20"/>
  <c r="BY85" i="20"/>
  <c r="BZ84" i="20"/>
  <c r="AI64" i="20"/>
  <c r="Y85" i="20"/>
  <c r="BG64" i="20"/>
  <c r="BH64" i="20"/>
  <c r="BS85" i="20"/>
  <c r="V64" i="20"/>
  <c r="Z85" i="20"/>
  <c r="N85" i="20"/>
  <c r="W64" i="20"/>
  <c r="BL85" i="20"/>
  <c r="L85" i="20"/>
  <c r="BT85" i="20"/>
  <c r="BW85" i="20"/>
  <c r="K85" i="20"/>
  <c r="AB85" i="20"/>
  <c r="BV85" i="20"/>
  <c r="CC64" i="20"/>
  <c r="AC85" i="20"/>
  <c r="Z63" i="20"/>
  <c r="Z84" i="20"/>
  <c r="AC64" i="20"/>
  <c r="BZ64" i="20"/>
  <c r="BK85" i="20"/>
  <c r="BG85" i="20"/>
  <c r="W85" i="20"/>
  <c r="Y64" i="20"/>
  <c r="CC85" i="20"/>
  <c r="M85" i="20"/>
  <c r="BH85" i="20"/>
  <c r="AH85" i="20"/>
  <c r="BZ85" i="20"/>
  <c r="CB85" i="20"/>
  <c r="V85" i="20"/>
  <c r="AI85" i="20"/>
  <c r="K64" i="20"/>
  <c r="BY64" i="20"/>
  <c r="BS64" i="20"/>
  <c r="BL64" i="20"/>
  <c r="BV64" i="20"/>
  <c r="BT64" i="20"/>
  <c r="N64" i="20"/>
  <c r="CB64" i="20"/>
  <c r="M64" i="20"/>
  <c r="AB64" i="20"/>
  <c r="L64" i="20"/>
  <c r="AH64" i="20"/>
  <c r="Z64" i="20"/>
  <c r="AF64" i="20"/>
  <c r="AE64" i="20"/>
  <c r="F43" i="20"/>
  <c r="AD43" i="20"/>
  <c r="BQ43" i="20"/>
  <c r="AL43" i="20"/>
  <c r="BX43" i="20"/>
  <c r="CK43" i="20"/>
  <c r="BF43" i="20"/>
  <c r="Q43" i="20"/>
  <c r="CQ43" i="20"/>
  <c r="AT43" i="20"/>
  <c r="CA43" i="20"/>
  <c r="AM43" i="20"/>
  <c r="AR43" i="20"/>
  <c r="CU43" i="20"/>
  <c r="CP43" i="20"/>
  <c r="BB43" i="20"/>
  <c r="R43" i="20"/>
  <c r="CS43" i="20"/>
  <c r="X43" i="20"/>
  <c r="BC43" i="20"/>
  <c r="AS43" i="20"/>
  <c r="BU43" i="20"/>
  <c r="J43" i="20"/>
  <c r="CL43" i="20"/>
  <c r="AU43" i="20"/>
  <c r="CH43" i="20"/>
  <c r="H43" i="20"/>
  <c r="CI43" i="20"/>
  <c r="CT43" i="20"/>
  <c r="BA43" i="20"/>
  <c r="AA43" i="20"/>
  <c r="BI43" i="20"/>
  <c r="CR43" i="20"/>
  <c r="T43" i="20"/>
  <c r="O43" i="20"/>
  <c r="AX43" i="20"/>
  <c r="AO43" i="20"/>
  <c r="AP43" i="20"/>
  <c r="AJ43" i="20"/>
  <c r="AK43" i="20"/>
  <c r="CJ43" i="20"/>
  <c r="AY43" i="20"/>
  <c r="U43" i="20"/>
  <c r="CN43" i="20"/>
  <c r="A43" i="20"/>
  <c r="AN43" i="20"/>
  <c r="BE43" i="20"/>
  <c r="AQ43" i="20"/>
  <c r="AW43" i="20"/>
  <c r="BJ43" i="20"/>
  <c r="BM43" i="20"/>
  <c r="BO43" i="20"/>
  <c r="CO43" i="20"/>
  <c r="CM43" i="20"/>
  <c r="BN43" i="20"/>
  <c r="AG43" i="20"/>
  <c r="BD43" i="20"/>
  <c r="BR43" i="20"/>
  <c r="AV43" i="20"/>
  <c r="P43" i="20"/>
  <c r="BP43" i="20"/>
  <c r="AZ43" i="20"/>
  <c r="S43" i="20"/>
  <c r="I43" i="20"/>
  <c r="N63" i="20"/>
  <c r="BS82" i="20"/>
  <c r="BT82" i="20"/>
  <c r="BT62" i="20"/>
  <c r="AE83" i="20"/>
  <c r="BT61" i="20"/>
  <c r="K84" i="20"/>
  <c r="AF84" i="20"/>
  <c r="BK84" i="20"/>
  <c r="BH84" i="20"/>
  <c r="BV63" i="20"/>
  <c r="V63" i="20"/>
  <c r="BW63" i="20"/>
  <c r="AB84" i="20"/>
  <c r="BS84" i="20"/>
  <c r="BW84" i="20"/>
  <c r="W84" i="20"/>
  <c r="L84" i="20"/>
  <c r="BV84" i="20"/>
  <c r="AH84" i="20"/>
  <c r="W83" i="20"/>
  <c r="BT63" i="20"/>
  <c r="BG84" i="20"/>
  <c r="BT84" i="20"/>
  <c r="M84" i="20"/>
  <c r="AE84" i="20"/>
  <c r="V84" i="20"/>
  <c r="AC84" i="20"/>
  <c r="BY84" i="20"/>
  <c r="CB84" i="20"/>
  <c r="BL84" i="20"/>
  <c r="AI84" i="20"/>
  <c r="N84" i="20"/>
  <c r="Y63" i="20"/>
  <c r="AI63" i="20"/>
  <c r="CC84" i="20"/>
  <c r="Y84" i="20"/>
  <c r="BL63" i="20"/>
  <c r="BK63" i="20"/>
  <c r="W63" i="20"/>
  <c r="BY63" i="20"/>
  <c r="BS63" i="20"/>
  <c r="CC63" i="20"/>
  <c r="AH63" i="20"/>
  <c r="AC63" i="20"/>
  <c r="AE63" i="20"/>
  <c r="M63" i="20"/>
  <c r="K63" i="20"/>
  <c r="L63" i="20"/>
  <c r="BH63" i="20"/>
  <c r="BZ63" i="20"/>
  <c r="BG63" i="20"/>
  <c r="AF63" i="20"/>
  <c r="CB63" i="20"/>
  <c r="F42" i="20"/>
  <c r="Q42" i="20"/>
  <c r="BF42" i="20"/>
  <c r="AK42" i="20"/>
  <c r="BQ42" i="20"/>
  <c r="U42" i="20"/>
  <c r="BJ42" i="20"/>
  <c r="J42" i="20"/>
  <c r="BE42" i="20"/>
  <c r="CT42" i="20"/>
  <c r="AN42" i="20"/>
  <c r="AQ42" i="20"/>
  <c r="AR42" i="20"/>
  <c r="AZ42" i="20"/>
  <c r="BC42" i="20"/>
  <c r="AV42" i="20"/>
  <c r="AA42" i="20"/>
  <c r="AU42" i="20"/>
  <c r="AG42" i="20"/>
  <c r="BN42" i="20"/>
  <c r="AS42" i="20"/>
  <c r="CH42" i="20"/>
  <c r="AL42" i="20"/>
  <c r="BR42" i="20"/>
  <c r="AD42" i="20"/>
  <c r="BM42" i="20"/>
  <c r="P42" i="20"/>
  <c r="O42" i="20"/>
  <c r="CA42" i="20"/>
  <c r="CB42" i="20" s="1"/>
  <c r="AJ42" i="20"/>
  <c r="AM42" i="20"/>
  <c r="X42" i="20"/>
  <c r="BP42" i="20"/>
  <c r="AP42" i="20"/>
  <c r="CO42" i="20"/>
  <c r="BA42" i="20"/>
  <c r="CP42" i="20"/>
  <c r="AT42" i="20"/>
  <c r="CK42" i="20"/>
  <c r="AO42" i="20"/>
  <c r="BU42" i="20"/>
  <c r="CN42" i="20"/>
  <c r="CM42" i="20"/>
  <c r="AY42" i="20"/>
  <c r="S42" i="20"/>
  <c r="H42" i="20"/>
  <c r="CU42" i="20"/>
  <c r="T42" i="20"/>
  <c r="A42" i="20"/>
  <c r="AX42" i="20"/>
  <c r="R42" i="20"/>
  <c r="BI42" i="20"/>
  <c r="I42" i="20"/>
  <c r="BB42" i="20"/>
  <c r="CS42" i="20"/>
  <c r="AW42" i="20"/>
  <c r="CL42" i="20"/>
  <c r="BD42" i="20"/>
  <c r="BO42" i="20"/>
  <c r="CR42" i="20"/>
  <c r="BT42" i="20" s="1"/>
  <c r="CJ42" i="20"/>
  <c r="N42" i="20" s="1"/>
  <c r="CI42" i="20"/>
  <c r="BX42" i="20"/>
  <c r="CQ42" i="20"/>
  <c r="M83" i="20"/>
  <c r="CB62" i="20"/>
  <c r="AH83" i="20"/>
  <c r="Z83" i="20"/>
  <c r="CC83" i="20"/>
  <c r="M62" i="20"/>
  <c r="AH62" i="20"/>
  <c r="AF83" i="20"/>
  <c r="Y83" i="20"/>
  <c r="N83" i="20"/>
  <c r="BZ83" i="20"/>
  <c r="BL81" i="20"/>
  <c r="L83" i="20"/>
  <c r="AF62" i="20"/>
  <c r="BW62" i="20"/>
  <c r="BV62" i="20"/>
  <c r="CC62" i="20"/>
  <c r="AC83" i="20"/>
  <c r="BV83" i="20"/>
  <c r="BH83" i="20"/>
  <c r="BK83" i="20"/>
  <c r="AE62" i="20"/>
  <c r="AB83" i="20"/>
  <c r="Y62" i="20"/>
  <c r="Z62" i="20"/>
  <c r="K83" i="20"/>
  <c r="AI83" i="20"/>
  <c r="BY83" i="20"/>
  <c r="CB83" i="20"/>
  <c r="BT83" i="20"/>
  <c r="BH39" i="20"/>
  <c r="BL83" i="20"/>
  <c r="BW83" i="20"/>
  <c r="BS83" i="20"/>
  <c r="BY62" i="20"/>
  <c r="BZ62" i="20"/>
  <c r="AC62" i="20"/>
  <c r="L62" i="20"/>
  <c r="AB62" i="20"/>
  <c r="BK62" i="20"/>
  <c r="BH62" i="20"/>
  <c r="BG62" i="20"/>
  <c r="K62" i="20"/>
  <c r="N62" i="20"/>
  <c r="V62" i="20"/>
  <c r="BL62" i="20"/>
  <c r="F41" i="20"/>
  <c r="A41" i="20"/>
  <c r="AW41" i="20"/>
  <c r="CL41" i="20"/>
  <c r="AP41" i="20"/>
  <c r="CO41" i="20"/>
  <c r="BA41" i="20"/>
  <c r="CP41" i="20"/>
  <c r="AT41" i="20"/>
  <c r="CK41" i="20"/>
  <c r="AV41" i="20"/>
  <c r="AY41" i="20"/>
  <c r="AR41" i="20"/>
  <c r="AU41" i="20"/>
  <c r="BD41" i="20"/>
  <c r="BO41" i="20"/>
  <c r="AZ41" i="20"/>
  <c r="BC41" i="20"/>
  <c r="J41" i="20"/>
  <c r="BE41" i="20"/>
  <c r="CT41" i="20"/>
  <c r="AX41" i="20"/>
  <c r="R41" i="20"/>
  <c r="BI41" i="20"/>
  <c r="I41" i="20"/>
  <c r="BB41" i="20"/>
  <c r="CS41" i="20"/>
  <c r="X41" i="20"/>
  <c r="AA41" i="20"/>
  <c r="T41" i="20"/>
  <c r="S41" i="20"/>
  <c r="AN41" i="20"/>
  <c r="AQ41" i="20"/>
  <c r="AJ41" i="20"/>
  <c r="AM41" i="20"/>
  <c r="AO41" i="20"/>
  <c r="BU41" i="20"/>
  <c r="AG41" i="20"/>
  <c r="BN41" i="20"/>
  <c r="AS41" i="20"/>
  <c r="CH41" i="20"/>
  <c r="L41" i="20" s="1"/>
  <c r="AL41" i="20"/>
  <c r="BR41" i="20"/>
  <c r="BX41" i="20"/>
  <c r="CN41" i="20"/>
  <c r="CJ41" i="20"/>
  <c r="AD41" i="20"/>
  <c r="BM41" i="20"/>
  <c r="Q41" i="20"/>
  <c r="BF41" i="20"/>
  <c r="AK41" i="20"/>
  <c r="BQ41" i="20"/>
  <c r="U41" i="20"/>
  <c r="BJ41" i="20"/>
  <c r="CU41" i="20"/>
  <c r="CR41" i="20"/>
  <c r="CQ41" i="20"/>
  <c r="P41" i="20"/>
  <c r="O41" i="20"/>
  <c r="H41" i="20"/>
  <c r="BP41" i="20"/>
  <c r="CA41" i="20"/>
  <c r="CM41" i="20"/>
  <c r="AC41" i="20" s="1"/>
  <c r="CI41" i="20"/>
  <c r="BV39" i="20"/>
  <c r="AB39" i="20"/>
  <c r="Y39" i="20"/>
  <c r="BG39" i="20"/>
  <c r="AC39" i="20"/>
  <c r="W39" i="20"/>
  <c r="BS39" i="20"/>
  <c r="BL39" i="20"/>
  <c r="M82" i="20"/>
  <c r="Z61" i="20"/>
  <c r="BL82" i="20"/>
  <c r="Y82" i="20"/>
  <c r="CB82" i="20"/>
  <c r="Z39" i="20"/>
  <c r="BY39" i="20"/>
  <c r="CC82" i="20"/>
  <c r="K82" i="20"/>
  <c r="BK82" i="20"/>
  <c r="N82" i="20"/>
  <c r="AF82" i="20"/>
  <c r="BT39" i="20"/>
  <c r="V82" i="20"/>
  <c r="W82" i="20"/>
  <c r="Z82" i="20"/>
  <c r="AH61" i="20"/>
  <c r="AI39" i="20"/>
  <c r="CB61" i="20"/>
  <c r="AI82" i="20"/>
  <c r="BG82" i="20"/>
  <c r="BZ82" i="20"/>
  <c r="AH82" i="20"/>
  <c r="AB82" i="20"/>
  <c r="AC82" i="20"/>
  <c r="BW82" i="20"/>
  <c r="BV82" i="20"/>
  <c r="BK39" i="20"/>
  <c r="CC39" i="20"/>
  <c r="V39" i="20"/>
  <c r="BG61" i="20"/>
  <c r="AB61" i="20"/>
  <c r="W61" i="20"/>
  <c r="AE61" i="20"/>
  <c r="CC61" i="20"/>
  <c r="AI61" i="20"/>
  <c r="BV61" i="20"/>
  <c r="CB39" i="20"/>
  <c r="BY82" i="20"/>
  <c r="L82" i="20"/>
  <c r="AE82" i="20"/>
  <c r="K61" i="20"/>
  <c r="BK61" i="20"/>
  <c r="BL61" i="20"/>
  <c r="AF61" i="20"/>
  <c r="N61" i="20"/>
  <c r="L61" i="20"/>
  <c r="V61" i="20"/>
  <c r="BZ39" i="20"/>
  <c r="BY61" i="20"/>
  <c r="AC61" i="20"/>
  <c r="BS61" i="20"/>
  <c r="M61" i="20"/>
  <c r="F40" i="20"/>
  <c r="CU40" i="20"/>
  <c r="R40" i="20"/>
  <c r="AX40" i="20"/>
  <c r="BR40" i="20"/>
  <c r="X40" i="20"/>
  <c r="AV40" i="20"/>
  <c r="BX40" i="20"/>
  <c r="CR40" i="20"/>
  <c r="AG40" i="20"/>
  <c r="AW40" i="20"/>
  <c r="BM40" i="20"/>
  <c r="CK40" i="20"/>
  <c r="CL40" i="20"/>
  <c r="O40" i="20"/>
  <c r="AQ40" i="20"/>
  <c r="BO40" i="20"/>
  <c r="CM40" i="20"/>
  <c r="AP40" i="20"/>
  <c r="BJ40" i="20"/>
  <c r="AL40" i="20"/>
  <c r="P40" i="20"/>
  <c r="AN40" i="20"/>
  <c r="BD40" i="20"/>
  <c r="CJ40" i="20"/>
  <c r="Q40" i="20"/>
  <c r="AO40" i="20"/>
  <c r="BE40" i="20"/>
  <c r="BU40" i="20"/>
  <c r="CT40" i="20"/>
  <c r="AA40" i="20"/>
  <c r="AY40" i="20"/>
  <c r="BF40" i="20"/>
  <c r="AT40" i="20"/>
  <c r="BN40" i="20"/>
  <c r="H40" i="20"/>
  <c r="AJ40" i="20"/>
  <c r="AZ40" i="20"/>
  <c r="I40" i="20"/>
  <c r="AK40" i="20"/>
  <c r="BA40" i="20"/>
  <c r="BQ40" i="20"/>
  <c r="CO40" i="20"/>
  <c r="CP40" i="20"/>
  <c r="BH40" i="20" s="1"/>
  <c r="S40" i="20"/>
  <c r="AU40" i="20"/>
  <c r="CA40" i="20"/>
  <c r="CQ40" i="20"/>
  <c r="CS40" i="20"/>
  <c r="BW40" i="20" s="1"/>
  <c r="J40" i="20"/>
  <c r="AD40" i="20"/>
  <c r="BB40" i="20"/>
  <c r="T40" i="20"/>
  <c r="AR40" i="20"/>
  <c r="BP40" i="20"/>
  <c r="CN40" i="20"/>
  <c r="U40" i="20"/>
  <c r="AS40" i="20"/>
  <c r="BI40" i="20"/>
  <c r="CH40" i="20"/>
  <c r="A40" i="20"/>
  <c r="AM40" i="20"/>
  <c r="BC40" i="20"/>
  <c r="CI40" i="20"/>
  <c r="AH39" i="20"/>
  <c r="M39" i="20"/>
  <c r="BW39" i="20"/>
  <c r="L39" i="20"/>
  <c r="N39" i="20"/>
  <c r="Z81" i="20"/>
  <c r="W81" i="20"/>
  <c r="V81" i="20"/>
  <c r="AH81" i="20"/>
  <c r="AI81" i="20"/>
  <c r="CC81" i="20"/>
  <c r="CB81" i="20"/>
  <c r="BH81" i="20"/>
  <c r="AF81" i="20"/>
  <c r="BT81" i="20"/>
  <c r="BZ81" i="20"/>
  <c r="BW81" i="20"/>
  <c r="BY81" i="20"/>
  <c r="BV81" i="20"/>
  <c r="AC81" i="20"/>
  <c r="L81" i="20"/>
  <c r="N81" i="20"/>
  <c r="M81" i="20"/>
  <c r="BG81" i="20"/>
  <c r="AE81" i="20"/>
  <c r="AB81" i="20"/>
  <c r="K81" i="20"/>
  <c r="Y81" i="20"/>
  <c r="BS81" i="20"/>
  <c r="CD188" i="20"/>
  <c r="CE188" i="20" s="1"/>
  <c r="CD189" i="20"/>
  <c r="CE189" i="20" s="1"/>
  <c r="CD190" i="20"/>
  <c r="CE190" i="20" s="1"/>
  <c r="CD191" i="20"/>
  <c r="CE191" i="20" s="1"/>
  <c r="CD192" i="20"/>
  <c r="CE192" i="20" s="1"/>
  <c r="CD193" i="20"/>
  <c r="CE193" i="20" s="1"/>
  <c r="CD194" i="20"/>
  <c r="CE194" i="20" s="1"/>
  <c r="CD195" i="20"/>
  <c r="CE195" i="20" s="1"/>
  <c r="CD196" i="20"/>
  <c r="CE196" i="20" s="1"/>
  <c r="CD197" i="20"/>
  <c r="CE197" i="20" s="1"/>
  <c r="CD198" i="20"/>
  <c r="CE198" i="20" s="1"/>
  <c r="CD199" i="20"/>
  <c r="CE199" i="20" s="1"/>
  <c r="CD200" i="20"/>
  <c r="CE200" i="20" s="1"/>
  <c r="CD201" i="20"/>
  <c r="CE201" i="20" s="1"/>
  <c r="CD202" i="20"/>
  <c r="CE202" i="20" s="1"/>
  <c r="CD203" i="20"/>
  <c r="CE203" i="20" s="1"/>
  <c r="CD204" i="20"/>
  <c r="CE204" i="20" s="1"/>
  <c r="CD205" i="20"/>
  <c r="CE205" i="20" s="1"/>
  <c r="CD206" i="20"/>
  <c r="CE206" i="20" s="1"/>
  <c r="CD207" i="20"/>
  <c r="CE207" i="20" s="1"/>
  <c r="CD208" i="20"/>
  <c r="CE208" i="20" s="1"/>
  <c r="CD209" i="20"/>
  <c r="CE209" i="20" s="1"/>
  <c r="CD210" i="20"/>
  <c r="CE210" i="20" s="1"/>
  <c r="CD211" i="20"/>
  <c r="CE211" i="20" s="1"/>
  <c r="CD212" i="20"/>
  <c r="CE212" i="20" s="1"/>
  <c r="CD213" i="20"/>
  <c r="CE213" i="20" s="1"/>
  <c r="CD214" i="20"/>
  <c r="CE214" i="20" s="1"/>
  <c r="CD215" i="20"/>
  <c r="CE215" i="20" s="1"/>
  <c r="CD216" i="20"/>
  <c r="CE216" i="20" s="1"/>
  <c r="CD217" i="20"/>
  <c r="CE217" i="20" s="1"/>
  <c r="CD218" i="20"/>
  <c r="CE218" i="20" s="1"/>
  <c r="CD219" i="20"/>
  <c r="CE219" i="20" s="1"/>
  <c r="CD220" i="20"/>
  <c r="CE220" i="20" s="1"/>
  <c r="CD97" i="20"/>
  <c r="CD76" i="20"/>
  <c r="CD55" i="20"/>
  <c r="CD34" i="20"/>
  <c r="CD13" i="20"/>
  <c r="A13" i="20"/>
  <c r="A211" i="20"/>
  <c r="A212" i="20"/>
  <c r="A213" i="20"/>
  <c r="A214" i="20"/>
  <c r="A215" i="20"/>
  <c r="A216" i="20"/>
  <c r="A217" i="20"/>
  <c r="A218" i="20"/>
  <c r="A219" i="20"/>
  <c r="A220" i="20"/>
  <c r="D211" i="20"/>
  <c r="D212" i="20"/>
  <c r="D213" i="20"/>
  <c r="D214" i="20"/>
  <c r="D215" i="20"/>
  <c r="D216" i="20"/>
  <c r="D217" i="20"/>
  <c r="D218" i="20"/>
  <c r="D219" i="20"/>
  <c r="D220" i="20"/>
  <c r="D210" i="20"/>
  <c r="A210" i="20"/>
  <c r="BY46" i="20" l="1"/>
  <c r="K46" i="20"/>
  <c r="CC40" i="20"/>
  <c r="BS46" i="20"/>
  <c r="BG46" i="20"/>
  <c r="CC46" i="20"/>
  <c r="AB46" i="20"/>
  <c r="V46" i="20"/>
  <c r="Y46" i="20"/>
  <c r="BH46" i="20"/>
  <c r="AF46" i="20"/>
  <c r="CB46" i="20"/>
  <c r="BW46" i="20"/>
  <c r="BV46" i="20"/>
  <c r="AI46" i="20"/>
  <c r="BT46" i="20"/>
  <c r="BK46" i="20"/>
  <c r="Z46" i="20"/>
  <c r="AH46" i="20"/>
  <c r="BL46" i="20"/>
  <c r="BL45" i="20"/>
  <c r="BK45" i="20"/>
  <c r="BW45" i="20"/>
  <c r="BV45" i="20"/>
  <c r="AE45" i="20"/>
  <c r="AF45" i="20"/>
  <c r="AB44" i="20"/>
  <c r="V45" i="20"/>
  <c r="AI45" i="20"/>
  <c r="M45" i="20"/>
  <c r="BT45" i="20"/>
  <c r="Z45" i="20"/>
  <c r="BZ45" i="20"/>
  <c r="BY45" i="20"/>
  <c r="K45" i="20"/>
  <c r="L45" i="20"/>
  <c r="BG45" i="20"/>
  <c r="Y45" i="20"/>
  <c r="W45" i="20"/>
  <c r="CC45" i="20"/>
  <c r="BS45" i="20"/>
  <c r="N45" i="20"/>
  <c r="BH45" i="20"/>
  <c r="CB45" i="20"/>
  <c r="AB45" i="20"/>
  <c r="W44" i="20"/>
  <c r="BG44" i="20"/>
  <c r="V44" i="20"/>
  <c r="AE44" i="20"/>
  <c r="AF44" i="20"/>
  <c r="Z44" i="20"/>
  <c r="M44" i="20"/>
  <c r="CB44" i="20"/>
  <c r="BZ44" i="20"/>
  <c r="BY44" i="20"/>
  <c r="BK44" i="20"/>
  <c r="AI44" i="20"/>
  <c r="BV44" i="20"/>
  <c r="AC44" i="20"/>
  <c r="BT44" i="20"/>
  <c r="BH44" i="20"/>
  <c r="CC44" i="20"/>
  <c r="AH44" i="20"/>
  <c r="BL44" i="20"/>
  <c r="L44" i="20"/>
  <c r="Y44" i="20"/>
  <c r="N44" i="20"/>
  <c r="BS44" i="20"/>
  <c r="BW44" i="20"/>
  <c r="K44" i="20"/>
  <c r="AB43" i="20"/>
  <c r="AC43" i="20"/>
  <c r="Z43" i="20"/>
  <c r="AH43" i="20"/>
  <c r="AE43" i="20"/>
  <c r="BL42" i="20"/>
  <c r="CC43" i="20"/>
  <c r="CB43" i="20"/>
  <c r="V43" i="20"/>
  <c r="BS43" i="20"/>
  <c r="K43" i="20"/>
  <c r="BH43" i="20"/>
  <c r="BG43" i="20"/>
  <c r="BV43" i="20"/>
  <c r="W43" i="20"/>
  <c r="BZ43" i="20"/>
  <c r="BY43" i="20"/>
  <c r="AF43" i="20"/>
  <c r="M43" i="20"/>
  <c r="Y43" i="20"/>
  <c r="BK43" i="20"/>
  <c r="AI43" i="20"/>
  <c r="L43" i="20"/>
  <c r="BW43" i="20"/>
  <c r="N43" i="20"/>
  <c r="BT43" i="20"/>
  <c r="BL43" i="20"/>
  <c r="AE42" i="20"/>
  <c r="BH42" i="20"/>
  <c r="BS42" i="20"/>
  <c r="W42" i="20"/>
  <c r="BY42" i="20"/>
  <c r="BV42" i="20"/>
  <c r="CC42" i="20"/>
  <c r="V42" i="20"/>
  <c r="BG42" i="20"/>
  <c r="Z42" i="20"/>
  <c r="AH42" i="20"/>
  <c r="Y42" i="20"/>
  <c r="K42" i="20"/>
  <c r="BK42" i="20"/>
  <c r="M42" i="20"/>
  <c r="AF42" i="20"/>
  <c r="L42" i="20"/>
  <c r="BZ42" i="20"/>
  <c r="BW42" i="20"/>
  <c r="AC42" i="20"/>
  <c r="AI42" i="20"/>
  <c r="AB42" i="20"/>
  <c r="BV40" i="20"/>
  <c r="AB40" i="20"/>
  <c r="AF41" i="20"/>
  <c r="M41" i="20"/>
  <c r="BT41" i="20"/>
  <c r="BY41" i="20"/>
  <c r="Y41" i="20"/>
  <c r="BV41" i="20"/>
  <c r="Z41" i="20"/>
  <c r="BS41" i="20"/>
  <c r="N41" i="20"/>
  <c r="K41" i="20"/>
  <c r="CC41" i="20"/>
  <c r="AE41" i="20"/>
  <c r="BW41" i="20"/>
  <c r="BH41" i="20"/>
  <c r="CB41" i="20"/>
  <c r="V41" i="20"/>
  <c r="BK41" i="20"/>
  <c r="BG41" i="20"/>
  <c r="AH41" i="20"/>
  <c r="W41" i="20"/>
  <c r="AI41" i="20"/>
  <c r="BL41" i="20"/>
  <c r="AB41" i="20"/>
  <c r="BZ41" i="20"/>
  <c r="M40" i="20"/>
  <c r="L40" i="20"/>
  <c r="BL40" i="20"/>
  <c r="AF40" i="20"/>
  <c r="BG40" i="20"/>
  <c r="BK40" i="20"/>
  <c r="BY40" i="20"/>
  <c r="AC40" i="20"/>
  <c r="V40" i="20"/>
  <c r="AE40" i="20"/>
  <c r="CB40" i="20"/>
  <c r="AI40" i="20"/>
  <c r="K40" i="20"/>
  <c r="BZ40" i="20"/>
  <c r="Z40" i="20"/>
  <c r="AH40" i="20"/>
  <c r="Y40" i="20"/>
  <c r="N40" i="20"/>
  <c r="W40" i="20"/>
  <c r="BT40" i="20"/>
  <c r="BS40" i="20"/>
  <c r="CJ97" i="20"/>
  <c r="CJ118" i="20"/>
  <c r="CI97" i="20"/>
  <c r="CJ55" i="20"/>
  <c r="CI34" i="20"/>
  <c r="CL118" i="20"/>
  <c r="CL34" i="20"/>
  <c r="CH55" i="20"/>
  <c r="CL76" i="20"/>
  <c r="CI118" i="20"/>
  <c r="CH97" i="20"/>
  <c r="CJ76" i="20"/>
  <c r="CI55" i="20"/>
  <c r="CH34" i="20"/>
  <c r="CL97" i="20"/>
  <c r="CH118" i="20"/>
  <c r="CI76" i="20"/>
  <c r="CH76" i="20"/>
  <c r="CL55" i="20"/>
  <c r="CJ34" i="20"/>
  <c r="CR118" i="20"/>
  <c r="CP118" i="20"/>
  <c r="CS118" i="20"/>
  <c r="CQ118" i="20"/>
  <c r="CT118" i="20"/>
  <c r="CU118" i="20"/>
  <c r="CS55" i="20"/>
  <c r="CP97" i="20"/>
  <c r="CR97" i="20"/>
  <c r="CR55" i="20"/>
  <c r="CU55" i="20"/>
  <c r="CT97" i="20"/>
  <c r="CS97" i="20"/>
  <c r="CT55" i="20"/>
  <c r="CP55" i="20"/>
  <c r="CQ55" i="20"/>
  <c r="CU97" i="20"/>
  <c r="CQ97" i="20"/>
  <c r="CR76" i="20"/>
  <c r="CT76" i="20"/>
  <c r="CR34" i="20"/>
  <c r="CQ76" i="20"/>
  <c r="CU76" i="20"/>
  <c r="CP34" i="20"/>
  <c r="CS76" i="20"/>
  <c r="CQ34" i="20"/>
  <c r="CS34" i="20"/>
  <c r="CP76" i="20"/>
  <c r="CU34" i="20"/>
  <c r="CT34" i="20"/>
  <c r="CE34" i="20"/>
  <c r="CF34" i="20"/>
  <c r="CG34" i="20"/>
  <c r="CF220" i="20"/>
  <c r="CG220" i="20"/>
  <c r="CG216" i="20"/>
  <c r="CF216" i="20"/>
  <c r="CF212" i="20"/>
  <c r="CG212" i="20"/>
  <c r="CF208" i="20"/>
  <c r="CG208" i="20"/>
  <c r="CF204" i="20"/>
  <c r="CG204" i="20"/>
  <c r="CF200" i="20"/>
  <c r="CG200" i="20"/>
  <c r="CG196" i="20"/>
  <c r="CF196" i="20"/>
  <c r="CG192" i="20"/>
  <c r="CF192" i="20"/>
  <c r="CF188" i="20"/>
  <c r="CG188" i="20"/>
  <c r="CG55" i="20"/>
  <c r="CE55" i="20"/>
  <c r="CF55" i="20"/>
  <c r="CG219" i="20"/>
  <c r="CF219" i="20"/>
  <c r="CG215" i="20"/>
  <c r="CF215" i="20"/>
  <c r="CG211" i="20"/>
  <c r="CF211" i="20"/>
  <c r="CG207" i="20"/>
  <c r="CF207" i="20"/>
  <c r="CG203" i="20"/>
  <c r="CF203" i="20"/>
  <c r="CG199" i="20"/>
  <c r="CF199" i="20"/>
  <c r="CG195" i="20"/>
  <c r="CF195" i="20"/>
  <c r="CG191" i="20"/>
  <c r="CF191" i="20"/>
  <c r="CG13" i="20"/>
  <c r="CE13" i="20"/>
  <c r="CF13" i="20"/>
  <c r="CG76" i="20"/>
  <c r="CF76" i="20"/>
  <c r="CE76" i="20"/>
  <c r="CF218" i="20"/>
  <c r="CG218" i="20"/>
  <c r="CG214" i="20"/>
  <c r="CF214" i="20"/>
  <c r="CF210" i="20"/>
  <c r="CG210" i="20"/>
  <c r="CG206" i="20"/>
  <c r="CF206" i="20"/>
  <c r="CG202" i="20"/>
  <c r="CF202" i="20"/>
  <c r="CG198" i="20"/>
  <c r="CF198" i="20"/>
  <c r="CG194" i="20"/>
  <c r="CF194" i="20"/>
  <c r="CG190" i="20"/>
  <c r="CF190" i="20"/>
  <c r="CF97" i="20"/>
  <c r="CE97" i="20"/>
  <c r="CG97" i="20"/>
  <c r="CF217" i="20"/>
  <c r="CG217" i="20"/>
  <c r="CF213" i="20"/>
  <c r="CG213" i="20"/>
  <c r="CF209" i="20"/>
  <c r="CG209" i="20"/>
  <c r="CF205" i="20"/>
  <c r="CG205" i="20"/>
  <c r="CG201" i="20"/>
  <c r="CF201" i="20"/>
  <c r="CF197" i="20"/>
  <c r="CG197" i="20"/>
  <c r="CF193" i="20"/>
  <c r="CG193" i="20"/>
  <c r="CF189" i="20"/>
  <c r="CG189" i="20"/>
  <c r="CD96" i="20" l="1"/>
  <c r="CD75" i="20"/>
  <c r="CD54" i="20"/>
  <c r="CD33" i="20"/>
  <c r="A12" i="20"/>
  <c r="CD12" i="20"/>
  <c r="CE96" i="20" l="1"/>
  <c r="CG96" i="20"/>
  <c r="CF96" i="20"/>
  <c r="CG33" i="20"/>
  <c r="CE33" i="20"/>
  <c r="CF33" i="20"/>
  <c r="CG12" i="20"/>
  <c r="CE12" i="20"/>
  <c r="CF12" i="20"/>
  <c r="CG54" i="20"/>
  <c r="CF54" i="20"/>
  <c r="CE54" i="20"/>
  <c r="CG75" i="20"/>
  <c r="CE75" i="20"/>
  <c r="CF75" i="20"/>
  <c r="D206" i="20"/>
  <c r="D207" i="20"/>
  <c r="D208" i="20"/>
  <c r="D209" i="20"/>
  <c r="D199" i="20" l="1"/>
  <c r="D200" i="20"/>
  <c r="D201" i="20"/>
  <c r="D202" i="20"/>
  <c r="D203" i="20"/>
  <c r="D204" i="20"/>
  <c r="D205" i="20"/>
  <c r="A199" i="20"/>
  <c r="A200" i="20"/>
  <c r="A201" i="20"/>
  <c r="A202" i="20"/>
  <c r="A203" i="20"/>
  <c r="A204" i="20"/>
  <c r="A205" i="20"/>
  <c r="A206" i="20"/>
  <c r="A207" i="20"/>
  <c r="A208" i="20"/>
  <c r="A209" i="20"/>
  <c r="CJ117" i="20" l="1"/>
  <c r="CI96" i="20"/>
  <c r="CI117" i="20"/>
  <c r="CH96" i="20"/>
  <c r="CJ75" i="20"/>
  <c r="CI54" i="20"/>
  <c r="CH33" i="20"/>
  <c r="CL54" i="20"/>
  <c r="CH75" i="20"/>
  <c r="CI75" i="20"/>
  <c r="CH54" i="20"/>
  <c r="CL117" i="20"/>
  <c r="CL33" i="20"/>
  <c r="CJ96" i="20"/>
  <c r="CJ33" i="20"/>
  <c r="CL96" i="20"/>
  <c r="CJ54" i="20"/>
  <c r="CI33" i="20"/>
  <c r="CL75" i="20"/>
  <c r="CH117" i="20"/>
  <c r="CP117" i="20"/>
  <c r="CQ117" i="20"/>
  <c r="CT117" i="20"/>
  <c r="CR117" i="20"/>
  <c r="CS117" i="20"/>
  <c r="CU117" i="20"/>
  <c r="CP54" i="20"/>
  <c r="CR96" i="20"/>
  <c r="CS96" i="20"/>
  <c r="CS54" i="20"/>
  <c r="CU54" i="20"/>
  <c r="CP96" i="20"/>
  <c r="CT96" i="20"/>
  <c r="CR54" i="20"/>
  <c r="CQ54" i="20"/>
  <c r="CU96" i="20"/>
  <c r="CT54" i="20"/>
  <c r="CQ96" i="20"/>
  <c r="CR33" i="20"/>
  <c r="CP75" i="20"/>
  <c r="CU75" i="20"/>
  <c r="CT33" i="20"/>
  <c r="CS33" i="20"/>
  <c r="CT75" i="20"/>
  <c r="CQ75" i="20"/>
  <c r="CU33" i="20"/>
  <c r="CQ33" i="20"/>
  <c r="CP33" i="20"/>
  <c r="CR75" i="20"/>
  <c r="CS75" i="20"/>
  <c r="CD187" i="20"/>
  <c r="CE187" i="20" s="1"/>
  <c r="CD186" i="20"/>
  <c r="CE186" i="20" s="1"/>
  <c r="CD185" i="20"/>
  <c r="CE185" i="20" s="1"/>
  <c r="CD184" i="20"/>
  <c r="CE184" i="20" s="1"/>
  <c r="CD183" i="20"/>
  <c r="CE183" i="20" s="1"/>
  <c r="CD182" i="20"/>
  <c r="CE182" i="20" s="1"/>
  <c r="CD181" i="20"/>
  <c r="CE181" i="20" s="1"/>
  <c r="CD180" i="20"/>
  <c r="CE180" i="20" s="1"/>
  <c r="CD179" i="20"/>
  <c r="CE179" i="20" s="1"/>
  <c r="CD178" i="20"/>
  <c r="CE178" i="20" s="1"/>
  <c r="CD177" i="20"/>
  <c r="CE177" i="20" s="1"/>
  <c r="CD176" i="20"/>
  <c r="CE176" i="20" s="1"/>
  <c r="CD175" i="20"/>
  <c r="CE175" i="20" s="1"/>
  <c r="CD174" i="20"/>
  <c r="CE174" i="20" s="1"/>
  <c r="CD173" i="20"/>
  <c r="CE173" i="20" s="1"/>
  <c r="CD172" i="20"/>
  <c r="CE172" i="20" s="1"/>
  <c r="CD171" i="20"/>
  <c r="CE171" i="20" s="1"/>
  <c r="CD170" i="20"/>
  <c r="CE170" i="20" s="1"/>
  <c r="CD169" i="20"/>
  <c r="CE169" i="20" s="1"/>
  <c r="CD168" i="20"/>
  <c r="CE168" i="20" s="1"/>
  <c r="CD167" i="20"/>
  <c r="CE167" i="20" s="1"/>
  <c r="CD166" i="20"/>
  <c r="CE166" i="20" s="1"/>
  <c r="CD165" i="20"/>
  <c r="CE165" i="20" s="1"/>
  <c r="CD164" i="20"/>
  <c r="CE164" i="20" s="1"/>
  <c r="CD163" i="20"/>
  <c r="CE163" i="20" s="1"/>
  <c r="CD162" i="20"/>
  <c r="CE162" i="20" s="1"/>
  <c r="CD161" i="20"/>
  <c r="CE161" i="20" s="1"/>
  <c r="CD160" i="20"/>
  <c r="CE160" i="20" s="1"/>
  <c r="CD159" i="20"/>
  <c r="CE159" i="20" s="1"/>
  <c r="CD158" i="20"/>
  <c r="CE158" i="20" s="1"/>
  <c r="CD157" i="20"/>
  <c r="CE157" i="20" s="1"/>
  <c r="CD156" i="20"/>
  <c r="CE156" i="20" s="1"/>
  <c r="CD155" i="20"/>
  <c r="CE155" i="20" s="1"/>
  <c r="CD154" i="20"/>
  <c r="CE154" i="20" s="1"/>
  <c r="CD153" i="20"/>
  <c r="CE153" i="20" s="1"/>
  <c r="CD152" i="20"/>
  <c r="CE152" i="20" s="1"/>
  <c r="CD151" i="20"/>
  <c r="CE151" i="20" s="1"/>
  <c r="CD150" i="20"/>
  <c r="CE150" i="20" s="1"/>
  <c r="CD149" i="20"/>
  <c r="CE149" i="20" s="1"/>
  <c r="CD148" i="20"/>
  <c r="CE148" i="20" s="1"/>
  <c r="CD147" i="20"/>
  <c r="CE147" i="20" s="1"/>
  <c r="CD146" i="20"/>
  <c r="CE146" i="20" s="1"/>
  <c r="CD145" i="20"/>
  <c r="CE145" i="20" s="1"/>
  <c r="CD144" i="20"/>
  <c r="CE144" i="20" s="1"/>
  <c r="CD143" i="20"/>
  <c r="CE143" i="20" s="1"/>
  <c r="CD142" i="20"/>
  <c r="CE142" i="20" s="1"/>
  <c r="CD141" i="20"/>
  <c r="CE141" i="20" s="1"/>
  <c r="CD140" i="20"/>
  <c r="CE140" i="20" s="1"/>
  <c r="CD139" i="20"/>
  <c r="CE139" i="20" s="1"/>
  <c r="CD138" i="20"/>
  <c r="CE138" i="20" s="1"/>
  <c r="CD137" i="20"/>
  <c r="CE137" i="20" s="1"/>
  <c r="CD136" i="20"/>
  <c r="CE136" i="20" s="1"/>
  <c r="CD135" i="20"/>
  <c r="CE135" i="20" s="1"/>
  <c r="CD134" i="20"/>
  <c r="CE134" i="20" s="1"/>
  <c r="CD133" i="20"/>
  <c r="CE133" i="20" s="1"/>
  <c r="CD95" i="20"/>
  <c r="CD94" i="20"/>
  <c r="CD93" i="20"/>
  <c r="CD92" i="20"/>
  <c r="CD91" i="20"/>
  <c r="CD90" i="20"/>
  <c r="CE90" i="20" s="1"/>
  <c r="CD74" i="20"/>
  <c r="CD73" i="20"/>
  <c r="CD72" i="20"/>
  <c r="CD71" i="20"/>
  <c r="CD70" i="20"/>
  <c r="CD69" i="20"/>
  <c r="CE69" i="20" s="1"/>
  <c r="CD53" i="20"/>
  <c r="CD52" i="20"/>
  <c r="CD51" i="20"/>
  <c r="CD50" i="20"/>
  <c r="CD49" i="20"/>
  <c r="CD48" i="20"/>
  <c r="CE48" i="20" s="1"/>
  <c r="CD32" i="20"/>
  <c r="CD31" i="20"/>
  <c r="CD30" i="20"/>
  <c r="CD29" i="20"/>
  <c r="CD28" i="20"/>
  <c r="CD27" i="20"/>
  <c r="CE27" i="20" s="1"/>
  <c r="CD11" i="20"/>
  <c r="CD10" i="20"/>
  <c r="CD9" i="20"/>
  <c r="CD8" i="20"/>
  <c r="CD7" i="20"/>
  <c r="CD6" i="20"/>
  <c r="CE6" i="20" s="1"/>
  <c r="CG8" i="20" l="1"/>
  <c r="CE8" i="20"/>
  <c r="CF8" i="20"/>
  <c r="CG10" i="20"/>
  <c r="CF10" i="20"/>
  <c r="CE10" i="20"/>
  <c r="CG7" i="20"/>
  <c r="CF7" i="20"/>
  <c r="CE7" i="20"/>
  <c r="CG11" i="20"/>
  <c r="CF11" i="20"/>
  <c r="CE11" i="20"/>
  <c r="CF53" i="20"/>
  <c r="CE53" i="20"/>
  <c r="CG53" i="20"/>
  <c r="CG95" i="20"/>
  <c r="CE95" i="20"/>
  <c r="CF95" i="20"/>
  <c r="CF136" i="20"/>
  <c r="CG136" i="20"/>
  <c r="CF140" i="20"/>
  <c r="CG140" i="20"/>
  <c r="CF144" i="20"/>
  <c r="CG144" i="20"/>
  <c r="CF148" i="20"/>
  <c r="CG148" i="20"/>
  <c r="CG152" i="20"/>
  <c r="CF152" i="20"/>
  <c r="CF156" i="20"/>
  <c r="CG156" i="20"/>
  <c r="CF160" i="20"/>
  <c r="CG160" i="20"/>
  <c r="CF164" i="20"/>
  <c r="CG164" i="20"/>
  <c r="CF168" i="20"/>
  <c r="CG168" i="20"/>
  <c r="CG172" i="20"/>
  <c r="CF172" i="20"/>
  <c r="CF176" i="20"/>
  <c r="CG176" i="20"/>
  <c r="CF180" i="20"/>
  <c r="CG180" i="20"/>
  <c r="CF184" i="20"/>
  <c r="CG184" i="20"/>
  <c r="CG69" i="20"/>
  <c r="CF69" i="20"/>
  <c r="CG133" i="20"/>
  <c r="CF133" i="20"/>
  <c r="CG137" i="20"/>
  <c r="CF137" i="20"/>
  <c r="CF141" i="20"/>
  <c r="CG141" i="20"/>
  <c r="CF145" i="20"/>
  <c r="CG145" i="20"/>
  <c r="CF149" i="20"/>
  <c r="CG149" i="20"/>
  <c r="CF153" i="20"/>
  <c r="CG153" i="20"/>
  <c r="CG157" i="20"/>
  <c r="CF157" i="20"/>
  <c r="CF161" i="20"/>
  <c r="CG161" i="20"/>
  <c r="CF165" i="20"/>
  <c r="CG165" i="20"/>
  <c r="CF169" i="20"/>
  <c r="CG169" i="20"/>
  <c r="CF173" i="20"/>
  <c r="CG173" i="20"/>
  <c r="CG177" i="20"/>
  <c r="CF177" i="20"/>
  <c r="CG181" i="20"/>
  <c r="CF181" i="20"/>
  <c r="CF185" i="20"/>
  <c r="CG185" i="20"/>
  <c r="CG9" i="20"/>
  <c r="CE9" i="20"/>
  <c r="CF9" i="20"/>
  <c r="CG32" i="20"/>
  <c r="CF32" i="20"/>
  <c r="CE32" i="20"/>
  <c r="CG74" i="20"/>
  <c r="CF74" i="20"/>
  <c r="CE74" i="20"/>
  <c r="CG134" i="20"/>
  <c r="CF134" i="20"/>
  <c r="CG138" i="20"/>
  <c r="CF138" i="20"/>
  <c r="CF142" i="20"/>
  <c r="CG142" i="20"/>
  <c r="CF146" i="20"/>
  <c r="CG146" i="20"/>
  <c r="CG150" i="20"/>
  <c r="CF150" i="20"/>
  <c r="CF154" i="20"/>
  <c r="CG154" i="20"/>
  <c r="CG158" i="20"/>
  <c r="CF158" i="20"/>
  <c r="CG162" i="20"/>
  <c r="CF162" i="20"/>
  <c r="CF166" i="20"/>
  <c r="CG166" i="20"/>
  <c r="CG170" i="20"/>
  <c r="CF170" i="20"/>
  <c r="CF174" i="20"/>
  <c r="CG174" i="20"/>
  <c r="CG178" i="20"/>
  <c r="CF178" i="20"/>
  <c r="CG182" i="20"/>
  <c r="CF182" i="20"/>
  <c r="CG186" i="20"/>
  <c r="CF186" i="20"/>
  <c r="CG27" i="20"/>
  <c r="CF27" i="20"/>
  <c r="CG6" i="20"/>
  <c r="CF6" i="20"/>
  <c r="CF48" i="20"/>
  <c r="CG48" i="20"/>
  <c r="CG90" i="20"/>
  <c r="CF90" i="20"/>
  <c r="CG135" i="20"/>
  <c r="CF135" i="20"/>
  <c r="CG139" i="20"/>
  <c r="CF139" i="20"/>
  <c r="CG143" i="20"/>
  <c r="CF143" i="20"/>
  <c r="CG147" i="20"/>
  <c r="CF147" i="20"/>
  <c r="CG151" i="20"/>
  <c r="CF151" i="20"/>
  <c r="CG155" i="20"/>
  <c r="CF155" i="20"/>
  <c r="CG159" i="20"/>
  <c r="CF159" i="20"/>
  <c r="CG163" i="20"/>
  <c r="CF163" i="20"/>
  <c r="CG167" i="20"/>
  <c r="CF167" i="20"/>
  <c r="CG171" i="20"/>
  <c r="CF171" i="20"/>
  <c r="CG175" i="20"/>
  <c r="CF175" i="20"/>
  <c r="CG179" i="20"/>
  <c r="CF179" i="20"/>
  <c r="CG183" i="20"/>
  <c r="CF183" i="20"/>
  <c r="CG187" i="20"/>
  <c r="CF187" i="20"/>
  <c r="DA8" i="20" l="1"/>
  <c r="DA9" i="20"/>
  <c r="DA12" i="20"/>
  <c r="E352" i="20" s="1"/>
  <c r="DA11" i="20"/>
  <c r="E342" i="20" l="1"/>
  <c r="E350" i="20"/>
  <c r="E351" i="20"/>
  <c r="E345" i="20"/>
  <c r="E346" i="20"/>
  <c r="E344" i="20"/>
  <c r="E348" i="20"/>
  <c r="E347" i="20"/>
  <c r="E349" i="20"/>
  <c r="E336" i="20"/>
  <c r="E337" i="20"/>
  <c r="E338" i="20"/>
  <c r="E327" i="20"/>
  <c r="E325" i="20"/>
  <c r="E326" i="20"/>
  <c r="E331" i="20"/>
  <c r="E339" i="20"/>
  <c r="E340" i="20"/>
  <c r="E329" i="20"/>
  <c r="E320" i="20"/>
  <c r="E328" i="20"/>
  <c r="E319" i="20"/>
  <c r="E341" i="20"/>
  <c r="E330" i="20"/>
  <c r="E335" i="20"/>
  <c r="E334" i="20"/>
  <c r="E333" i="20"/>
  <c r="E322" i="20"/>
  <c r="E323" i="20"/>
  <c r="E324" i="20"/>
  <c r="E318" i="20"/>
  <c r="E309" i="20"/>
  <c r="E317" i="20"/>
  <c r="E314" i="20"/>
  <c r="E316" i="20"/>
  <c r="E315" i="20"/>
  <c r="E312" i="20"/>
  <c r="E313" i="20"/>
  <c r="E311" i="20"/>
  <c r="E298" i="20"/>
  <c r="E307" i="20"/>
  <c r="E306" i="20"/>
  <c r="E297" i="20"/>
  <c r="E308" i="20"/>
  <c r="E303" i="20"/>
  <c r="E305" i="20"/>
  <c r="E304" i="20"/>
  <c r="E300" i="20"/>
  <c r="E301" i="20"/>
  <c r="E302" i="20"/>
  <c r="E294" i="20"/>
  <c r="E292" i="20"/>
  <c r="E293" i="20"/>
  <c r="E295" i="20"/>
  <c r="E296" i="20"/>
  <c r="E287" i="20"/>
  <c r="E289" i="20"/>
  <c r="E290" i="20"/>
  <c r="E291" i="20"/>
  <c r="E285" i="20"/>
  <c r="E276" i="20"/>
  <c r="E284" i="20"/>
  <c r="E275" i="20"/>
  <c r="E286" i="20"/>
  <c r="E283" i="20"/>
  <c r="E282" i="20"/>
  <c r="E281" i="20"/>
  <c r="E280" i="20"/>
  <c r="E279" i="20"/>
  <c r="E278" i="20"/>
  <c r="E273" i="20"/>
  <c r="E265" i="20"/>
  <c r="E274" i="20"/>
  <c r="E270" i="20"/>
  <c r="E272" i="20"/>
  <c r="E271" i="20"/>
  <c r="E269" i="20"/>
  <c r="E267" i="20"/>
  <c r="E268" i="20"/>
  <c r="E260" i="20"/>
  <c r="E261" i="20"/>
  <c r="E259" i="20"/>
  <c r="E254" i="20"/>
  <c r="E262" i="20"/>
  <c r="E263" i="20"/>
  <c r="E253" i="20"/>
  <c r="E264" i="20"/>
  <c r="E256" i="20"/>
  <c r="E258" i="20"/>
  <c r="E257" i="20"/>
  <c r="E248" i="20"/>
  <c r="E250" i="20"/>
  <c r="E249" i="20"/>
  <c r="E251" i="20"/>
  <c r="E252" i="20"/>
  <c r="E243" i="20"/>
  <c r="E236" i="20"/>
  <c r="E247" i="20"/>
  <c r="E245" i="20"/>
  <c r="E246" i="20"/>
  <c r="E241" i="20"/>
  <c r="E240" i="20"/>
  <c r="E232" i="20"/>
  <c r="E239" i="20"/>
  <c r="E237" i="20"/>
  <c r="E238" i="20"/>
  <c r="E234" i="20"/>
  <c r="E235" i="20"/>
  <c r="E222" i="20"/>
  <c r="E242" i="20"/>
  <c r="E224" i="20"/>
  <c r="E225" i="20"/>
  <c r="E223" i="20"/>
  <c r="E230" i="20"/>
  <c r="E229" i="20"/>
  <c r="E231" i="20"/>
  <c r="E221" i="20"/>
  <c r="E226" i="20"/>
  <c r="E228" i="20"/>
  <c r="E227" i="20"/>
  <c r="E219" i="20"/>
  <c r="E218" i="20"/>
  <c r="E220" i="20"/>
  <c r="E210" i="20"/>
  <c r="E207" i="20"/>
  <c r="E209" i="20"/>
  <c r="E208" i="20"/>
  <c r="E199" i="20"/>
  <c r="E213" i="20"/>
  <c r="E214" i="20"/>
  <c r="E212" i="20"/>
  <c r="E202" i="20"/>
  <c r="E203" i="20"/>
  <c r="E201" i="20"/>
  <c r="E200" i="20"/>
  <c r="E211" i="20"/>
  <c r="E216" i="20"/>
  <c r="E217" i="20"/>
  <c r="E215" i="20"/>
  <c r="E206" i="20"/>
  <c r="E204" i="20"/>
  <c r="E205" i="20"/>
  <c r="A195" i="20" l="1"/>
  <c r="D195" i="20"/>
  <c r="E195" i="20" s="1"/>
  <c r="A191" i="20"/>
  <c r="D191" i="20"/>
  <c r="E191" i="20" s="1"/>
  <c r="A194" i="20"/>
  <c r="D194" i="20"/>
  <c r="E194" i="20" s="1"/>
  <c r="A189" i="20"/>
  <c r="D189" i="20"/>
  <c r="E189" i="20" s="1"/>
  <c r="A198" i="20"/>
  <c r="D198" i="20"/>
  <c r="E198" i="20" s="1"/>
  <c r="A190" i="20"/>
  <c r="D190" i="20"/>
  <c r="E190" i="20" s="1"/>
  <c r="A193" i="20"/>
  <c r="D193" i="20"/>
  <c r="E193" i="20" s="1"/>
  <c r="A196" i="20"/>
  <c r="D196" i="20"/>
  <c r="E196" i="20" s="1"/>
  <c r="A197" i="20"/>
  <c r="D197" i="20"/>
  <c r="E197" i="20" s="1"/>
  <c r="A192" i="20"/>
  <c r="D192" i="20"/>
  <c r="E192" i="20" s="1"/>
  <c r="A188" i="20" l="1"/>
  <c r="D188" i="20"/>
  <c r="A11" i="20"/>
  <c r="D134" i="20"/>
  <c r="E134" i="20" s="1"/>
  <c r="D135" i="20"/>
  <c r="E135" i="20" s="1"/>
  <c r="D136" i="20"/>
  <c r="E136" i="20" s="1"/>
  <c r="D137" i="20"/>
  <c r="E137" i="20" s="1"/>
  <c r="D138" i="20"/>
  <c r="E138" i="20" s="1"/>
  <c r="D139" i="20"/>
  <c r="E139" i="20" s="1"/>
  <c r="D140" i="20"/>
  <c r="E140" i="20" s="1"/>
  <c r="D141" i="20"/>
  <c r="E141" i="20" s="1"/>
  <c r="D142" i="20"/>
  <c r="E142" i="20" s="1"/>
  <c r="D143" i="20"/>
  <c r="E143" i="20" s="1"/>
  <c r="D144" i="20"/>
  <c r="D145" i="20"/>
  <c r="E145" i="20" s="1"/>
  <c r="D146" i="20"/>
  <c r="E146" i="20" s="1"/>
  <c r="D147" i="20"/>
  <c r="E147" i="20" s="1"/>
  <c r="D148" i="20"/>
  <c r="E148" i="20" s="1"/>
  <c r="D149" i="20"/>
  <c r="E149" i="20" s="1"/>
  <c r="D150" i="20"/>
  <c r="E150" i="20" s="1"/>
  <c r="D151" i="20"/>
  <c r="E151" i="20" s="1"/>
  <c r="D152" i="20"/>
  <c r="E152" i="20" s="1"/>
  <c r="D153" i="20"/>
  <c r="E153" i="20" s="1"/>
  <c r="D154" i="20"/>
  <c r="E154" i="20" s="1"/>
  <c r="D155" i="20"/>
  <c r="D156" i="20"/>
  <c r="E156" i="20" s="1"/>
  <c r="D157" i="20"/>
  <c r="E157" i="20" s="1"/>
  <c r="D158" i="20"/>
  <c r="E158" i="20" s="1"/>
  <c r="D159" i="20"/>
  <c r="E159" i="20" s="1"/>
  <c r="D160" i="20"/>
  <c r="E160" i="20" s="1"/>
  <c r="D161" i="20"/>
  <c r="E161" i="20" s="1"/>
  <c r="D162" i="20"/>
  <c r="E162" i="20" s="1"/>
  <c r="D163" i="20"/>
  <c r="E163" i="20" s="1"/>
  <c r="D164" i="20"/>
  <c r="E164" i="20" s="1"/>
  <c r="D165" i="20"/>
  <c r="E165" i="20" s="1"/>
  <c r="D166" i="20"/>
  <c r="D167" i="20"/>
  <c r="E167" i="20" s="1"/>
  <c r="D168" i="20"/>
  <c r="E168" i="20" s="1"/>
  <c r="D169" i="20"/>
  <c r="E169" i="20" s="1"/>
  <c r="D170" i="20"/>
  <c r="E170" i="20" s="1"/>
  <c r="D171" i="20"/>
  <c r="E171" i="20" s="1"/>
  <c r="D172" i="20"/>
  <c r="E172" i="20" s="1"/>
  <c r="D173" i="20"/>
  <c r="E173" i="20" s="1"/>
  <c r="D174" i="20"/>
  <c r="E174" i="20" s="1"/>
  <c r="D175" i="20"/>
  <c r="E175" i="20" s="1"/>
  <c r="D176" i="20"/>
  <c r="E176" i="20" s="1"/>
  <c r="D177" i="20"/>
  <c r="D178" i="20"/>
  <c r="E178" i="20" s="1"/>
  <c r="D179" i="20"/>
  <c r="E179" i="20" s="1"/>
  <c r="D180" i="20"/>
  <c r="E180" i="20" s="1"/>
  <c r="D181" i="20"/>
  <c r="E181" i="20" s="1"/>
  <c r="D182" i="20"/>
  <c r="E182" i="20" s="1"/>
  <c r="D183" i="20"/>
  <c r="E183" i="20" s="1"/>
  <c r="D184" i="20"/>
  <c r="E184" i="20" s="1"/>
  <c r="D185" i="20"/>
  <c r="E185" i="20" s="1"/>
  <c r="D186" i="20"/>
  <c r="E186" i="20" s="1"/>
  <c r="D187" i="20"/>
  <c r="E187" i="20" s="1"/>
  <c r="D133" i="20"/>
  <c r="CH111" i="20" l="1"/>
  <c r="CJ90" i="20"/>
  <c r="CI111" i="20"/>
  <c r="CI90" i="20"/>
  <c r="CH69" i="20"/>
  <c r="CJ27" i="20"/>
  <c r="CL90" i="20"/>
  <c r="CJ69" i="20"/>
  <c r="CI48" i="20"/>
  <c r="CH90" i="20"/>
  <c r="CJ48" i="20"/>
  <c r="CI27" i="20"/>
  <c r="CL69" i="20"/>
  <c r="CH27" i="20"/>
  <c r="CL48" i="20"/>
  <c r="CJ111" i="20"/>
  <c r="CL111" i="20"/>
  <c r="CI69" i="20"/>
  <c r="CL27" i="20"/>
  <c r="CH48" i="20"/>
  <c r="CI112" i="20"/>
  <c r="CH112" i="20"/>
  <c r="CJ112" i="20"/>
  <c r="CL112" i="20"/>
  <c r="CI116" i="20"/>
  <c r="CH95" i="20"/>
  <c r="CH116" i="20"/>
  <c r="CJ116" i="20"/>
  <c r="CI95" i="20"/>
  <c r="CI74" i="20"/>
  <c r="CH53" i="20"/>
  <c r="CL74" i="20"/>
  <c r="CI32" i="20"/>
  <c r="CL32" i="20"/>
  <c r="CH74" i="20"/>
  <c r="CJ32" i="20"/>
  <c r="CL53" i="20"/>
  <c r="CJ53" i="20"/>
  <c r="CL116" i="20"/>
  <c r="CL95" i="20"/>
  <c r="CH32" i="20"/>
  <c r="CI53" i="20"/>
  <c r="CJ95" i="20"/>
  <c r="CJ74" i="20"/>
  <c r="CJ114" i="20"/>
  <c r="CH114" i="20"/>
  <c r="CL114" i="20"/>
  <c r="CI114" i="20"/>
  <c r="CH115" i="20"/>
  <c r="CI115" i="20"/>
  <c r="CJ115" i="20"/>
  <c r="CL115" i="20"/>
  <c r="CJ113" i="20"/>
  <c r="CI113" i="20"/>
  <c r="CH113" i="20"/>
  <c r="CL113" i="20"/>
  <c r="CR114" i="20"/>
  <c r="CS114" i="20"/>
  <c r="CP114" i="20"/>
  <c r="CT114" i="20"/>
  <c r="CU114" i="20"/>
  <c r="CQ114" i="20"/>
  <c r="CU115" i="20"/>
  <c r="CS115" i="20"/>
  <c r="CQ115" i="20"/>
  <c r="CT115" i="20"/>
  <c r="CP115" i="20"/>
  <c r="CR115" i="20"/>
  <c r="CP111" i="20"/>
  <c r="CT111" i="20"/>
  <c r="CR90" i="20"/>
  <c r="CP69" i="20"/>
  <c r="CT69" i="20"/>
  <c r="CR48" i="20"/>
  <c r="CS111" i="20"/>
  <c r="CP90" i="20"/>
  <c r="CU90" i="20"/>
  <c r="CR69" i="20"/>
  <c r="CT48" i="20"/>
  <c r="CR27" i="20"/>
  <c r="CP27" i="20"/>
  <c r="CU111" i="20"/>
  <c r="CQ90" i="20"/>
  <c r="CS69" i="20"/>
  <c r="CP48" i="20"/>
  <c r="CU48" i="20"/>
  <c r="CS27" i="20"/>
  <c r="CS90" i="20"/>
  <c r="CT27" i="20"/>
  <c r="CT90" i="20"/>
  <c r="CQ69" i="20"/>
  <c r="CU27" i="20"/>
  <c r="CQ111" i="20"/>
  <c r="CU69" i="20"/>
  <c r="CQ48" i="20"/>
  <c r="CR111" i="20"/>
  <c r="CS48" i="20"/>
  <c r="CQ27" i="20"/>
  <c r="CR112" i="20"/>
  <c r="CQ112" i="20"/>
  <c r="CT112" i="20"/>
  <c r="CS112" i="20"/>
  <c r="CU112" i="20"/>
  <c r="CP112" i="20"/>
  <c r="CR116" i="20"/>
  <c r="CQ116" i="20"/>
  <c r="CP116" i="20"/>
  <c r="CT116" i="20"/>
  <c r="CS116" i="20"/>
  <c r="CU116" i="20"/>
  <c r="CP53" i="20"/>
  <c r="CR53" i="20"/>
  <c r="CP95" i="20"/>
  <c r="CS95" i="20"/>
  <c r="CT53" i="20"/>
  <c r="CS53" i="20"/>
  <c r="CT95" i="20"/>
  <c r="CU95" i="20"/>
  <c r="CU53" i="20"/>
  <c r="CQ95" i="20"/>
  <c r="CQ53" i="20"/>
  <c r="CR95" i="20"/>
  <c r="CR32" i="20"/>
  <c r="CS32" i="20"/>
  <c r="CT74" i="20"/>
  <c r="CU74" i="20"/>
  <c r="CU32" i="20"/>
  <c r="CT32" i="20"/>
  <c r="CP74" i="20"/>
  <c r="CP32" i="20"/>
  <c r="CR74" i="20"/>
  <c r="CQ74" i="20"/>
  <c r="CQ32" i="20"/>
  <c r="CS74" i="20"/>
  <c r="CP113" i="20"/>
  <c r="CS113" i="20"/>
  <c r="CR113" i="20"/>
  <c r="CT113" i="20"/>
  <c r="CU113" i="20"/>
  <c r="CQ113" i="20"/>
  <c r="E177" i="20"/>
  <c r="E144" i="20"/>
  <c r="E188" i="20"/>
  <c r="E166" i="20"/>
  <c r="E155" i="20"/>
  <c r="E133" i="20"/>
  <c r="B4" i="33" l="1"/>
  <c r="B6" i="33"/>
  <c r="B6" i="32"/>
  <c r="B4" i="32"/>
  <c r="B5" i="31"/>
  <c r="B3" i="31"/>
  <c r="B3" i="30"/>
  <c r="B5" i="30"/>
  <c r="B3" i="29"/>
  <c r="B5" i="29"/>
  <c r="B4" i="10"/>
  <c r="A90" i="20" l="1"/>
  <c r="A69" i="20"/>
  <c r="A48" i="20"/>
  <c r="A27" i="20"/>
  <c r="CH91" i="20" l="1"/>
  <c r="CJ91" i="20"/>
  <c r="CL91" i="20"/>
  <c r="CI91" i="20"/>
  <c r="CL70" i="20"/>
  <c r="CI70" i="20"/>
  <c r="CJ70" i="20"/>
  <c r="CH70" i="20"/>
  <c r="CJ49" i="20"/>
  <c r="CL49" i="20"/>
  <c r="CH49" i="20"/>
  <c r="CI49" i="20"/>
  <c r="CJ28" i="20"/>
  <c r="CL28" i="20"/>
  <c r="CI28" i="20"/>
  <c r="CH28" i="20"/>
  <c r="CS28" i="20"/>
  <c r="CP28" i="20"/>
  <c r="CT28" i="20"/>
  <c r="CQ28" i="20"/>
  <c r="CR28" i="20"/>
  <c r="CU28" i="20"/>
  <c r="CR70" i="20"/>
  <c r="CS70" i="20"/>
  <c r="CT70" i="20"/>
  <c r="CU70" i="20"/>
  <c r="CP70" i="20"/>
  <c r="CQ70" i="20"/>
  <c r="CP49" i="20"/>
  <c r="CT49" i="20"/>
  <c r="CU49" i="20"/>
  <c r="CQ49" i="20"/>
  <c r="CR49" i="20"/>
  <c r="CS49" i="20"/>
  <c r="CP91" i="20"/>
  <c r="CT91" i="20"/>
  <c r="CQ91" i="20"/>
  <c r="CR91" i="20"/>
  <c r="CS91" i="20"/>
  <c r="CU91" i="20"/>
  <c r="CG70" i="20"/>
  <c r="CF70" i="20"/>
  <c r="CE70" i="20"/>
  <c r="CG28" i="20"/>
  <c r="CF28" i="20"/>
  <c r="CE28" i="20"/>
  <c r="CF49" i="20"/>
  <c r="CE49" i="20"/>
  <c r="CG49" i="20"/>
  <c r="CG91" i="20"/>
  <c r="CF91" i="20"/>
  <c r="CE91" i="20"/>
  <c r="A49" i="20"/>
  <c r="A28" i="20"/>
  <c r="A91" i="20"/>
  <c r="A70" i="20"/>
  <c r="CI29" i="20" l="1"/>
  <c r="CL29" i="20"/>
  <c r="CJ29" i="20"/>
  <c r="CH29" i="20"/>
  <c r="CI71" i="20"/>
  <c r="CH71" i="20"/>
  <c r="CJ71" i="20"/>
  <c r="CL71" i="20"/>
  <c r="CL50" i="20"/>
  <c r="CJ50" i="20"/>
  <c r="CH50" i="20"/>
  <c r="CI50" i="20"/>
  <c r="CJ92" i="20"/>
  <c r="CI92" i="20"/>
  <c r="CL92" i="20"/>
  <c r="CH92" i="20"/>
  <c r="CQ29" i="20"/>
  <c r="CU29" i="20"/>
  <c r="CT29" i="20"/>
  <c r="CP29" i="20"/>
  <c r="CR29" i="20"/>
  <c r="CS29" i="20"/>
  <c r="CP71" i="20"/>
  <c r="CT71" i="20"/>
  <c r="CU71" i="20"/>
  <c r="CQ71" i="20"/>
  <c r="CR71" i="20"/>
  <c r="CS71" i="20"/>
  <c r="CR50" i="20"/>
  <c r="CQ50" i="20"/>
  <c r="CS50" i="20"/>
  <c r="CT50" i="20"/>
  <c r="CU50" i="20"/>
  <c r="CP50" i="20"/>
  <c r="CR92" i="20"/>
  <c r="CS92" i="20"/>
  <c r="CT92" i="20"/>
  <c r="CP92" i="20"/>
  <c r="CQ92" i="20"/>
  <c r="CU92" i="20"/>
  <c r="CG29" i="20"/>
  <c r="CE29" i="20"/>
  <c r="CF29" i="20"/>
  <c r="CG50" i="20"/>
  <c r="CF50" i="20"/>
  <c r="CE50" i="20"/>
  <c r="CG71" i="20"/>
  <c r="CE71" i="20"/>
  <c r="CF71" i="20"/>
  <c r="CE92" i="20"/>
  <c r="CF92" i="20"/>
  <c r="CG92" i="20"/>
  <c r="A92" i="20"/>
  <c r="A50" i="20"/>
  <c r="A71" i="20"/>
  <c r="A29" i="20"/>
  <c r="CJ30" i="20" l="1"/>
  <c r="CI30" i="20"/>
  <c r="CL30" i="20"/>
  <c r="CH30" i="20"/>
  <c r="CJ72" i="20"/>
  <c r="CI72" i="20"/>
  <c r="CL72" i="20"/>
  <c r="CH72" i="20"/>
  <c r="CJ51" i="20"/>
  <c r="CH51" i="20"/>
  <c r="CI51" i="20"/>
  <c r="CL51" i="20"/>
  <c r="CL94" i="20"/>
  <c r="CJ94" i="20"/>
  <c r="CH94" i="20"/>
  <c r="CI94" i="20"/>
  <c r="CJ93" i="20"/>
  <c r="CL93" i="20"/>
  <c r="CI93" i="20"/>
  <c r="CH93" i="20"/>
  <c r="CP51" i="20"/>
  <c r="CT51" i="20"/>
  <c r="CQ51" i="20"/>
  <c r="CR51" i="20"/>
  <c r="CS51" i="20"/>
  <c r="CU51" i="20"/>
  <c r="CR72" i="20"/>
  <c r="CT72" i="20"/>
  <c r="CP72" i="20"/>
  <c r="CU72" i="20"/>
  <c r="CQ72" i="20"/>
  <c r="CS72" i="20"/>
  <c r="CT30" i="20"/>
  <c r="CU30" i="20"/>
  <c r="CQ30" i="20"/>
  <c r="CR30" i="20"/>
  <c r="CP30" i="20"/>
  <c r="CS30" i="20"/>
  <c r="CR94" i="20"/>
  <c r="CQ94" i="20"/>
  <c r="CS94" i="20"/>
  <c r="CP94" i="20"/>
  <c r="CT94" i="20"/>
  <c r="CU94" i="20"/>
  <c r="A93" i="20"/>
  <c r="CP93" i="20"/>
  <c r="CT93" i="20"/>
  <c r="CR93" i="20"/>
  <c r="CS93" i="20"/>
  <c r="CU93" i="20"/>
  <c r="CQ93" i="20"/>
  <c r="CE72" i="20"/>
  <c r="CF72" i="20"/>
  <c r="CG72" i="20"/>
  <c r="CG51" i="20"/>
  <c r="CE51" i="20"/>
  <c r="CF51" i="20"/>
  <c r="CE30" i="20"/>
  <c r="CF30" i="20"/>
  <c r="CG30" i="20"/>
  <c r="CG94" i="20"/>
  <c r="CF94" i="20"/>
  <c r="CE94" i="20"/>
  <c r="CF93" i="20"/>
  <c r="CE93" i="20"/>
  <c r="CG93" i="20"/>
  <c r="A72" i="20"/>
  <c r="A94" i="20"/>
  <c r="A30" i="20"/>
  <c r="A51" i="20"/>
  <c r="CL52" i="20" l="1"/>
  <c r="CH52" i="20"/>
  <c r="CI52" i="20"/>
  <c r="CJ52" i="20"/>
  <c r="CI73" i="20"/>
  <c r="CL73" i="20"/>
  <c r="CH73" i="20"/>
  <c r="CJ73" i="20"/>
  <c r="CI31" i="20"/>
  <c r="CJ31" i="20"/>
  <c r="CH31" i="20"/>
  <c r="CL31" i="20"/>
  <c r="CR52" i="20"/>
  <c r="CP52" i="20"/>
  <c r="CU52" i="20"/>
  <c r="CQ52" i="20"/>
  <c r="CS52" i="20"/>
  <c r="CT52" i="20"/>
  <c r="A73" i="20"/>
  <c r="CP73" i="20"/>
  <c r="CT73" i="20"/>
  <c r="CS73" i="20"/>
  <c r="CU73" i="20"/>
  <c r="CQ73" i="20"/>
  <c r="CR73" i="20"/>
  <c r="CS31" i="20"/>
  <c r="CU31" i="20"/>
  <c r="CQ31" i="20"/>
  <c r="CR31" i="20"/>
  <c r="CT31" i="20"/>
  <c r="CP31" i="20"/>
  <c r="CF31" i="20"/>
  <c r="CE31" i="20"/>
  <c r="CG31" i="20"/>
  <c r="CE52" i="20"/>
  <c r="CF52" i="20"/>
  <c r="CG52" i="20"/>
  <c r="CF73" i="20"/>
  <c r="CE73" i="20"/>
  <c r="CG73" i="20"/>
  <c r="A31" i="20"/>
  <c r="A52" i="20"/>
  <c r="A10" i="20"/>
  <c r="A9" i="20"/>
  <c r="A8" i="20"/>
  <c r="A7" i="20"/>
  <c r="A6" i="20"/>
  <c r="A95" i="20" l="1"/>
  <c r="A74" i="20"/>
  <c r="A53" i="20"/>
  <c r="A32" i="20"/>
  <c r="A172" i="20"/>
  <c r="A173" i="20"/>
  <c r="A174" i="20"/>
  <c r="A175" i="20"/>
  <c r="A176" i="20"/>
  <c r="A177" i="20"/>
  <c r="A178" i="20"/>
  <c r="A179" i="20"/>
  <c r="A180" i="20"/>
  <c r="A181" i="20"/>
  <c r="A182" i="20"/>
  <c r="A183" i="20"/>
  <c r="A184" i="20"/>
  <c r="A185" i="20"/>
  <c r="A186" i="20"/>
  <c r="A187" i="20"/>
  <c r="A75" i="20" l="1"/>
  <c r="A96" i="20"/>
  <c r="A33" i="20"/>
  <c r="A54" i="20"/>
  <c r="A55" i="20" l="1"/>
  <c r="A76" i="20"/>
  <c r="A34" i="20"/>
  <c r="A97" i="20"/>
  <c r="A166" i="20"/>
  <c r="A167" i="20"/>
  <c r="A168" i="20"/>
  <c r="A169" i="20"/>
  <c r="A170" i="20"/>
  <c r="A171" i="20"/>
  <c r="A98" i="20" l="1"/>
  <c r="A77" i="20"/>
  <c r="A35" i="20"/>
  <c r="A56" i="20"/>
  <c r="B10" i="33"/>
  <c r="B11" i="33" l="1"/>
  <c r="B12" i="33" s="1"/>
  <c r="B6" i="10"/>
  <c r="B13" i="33" l="1"/>
  <c r="A155" i="20"/>
  <c r="A156" i="20"/>
  <c r="A157" i="20"/>
  <c r="A158" i="20"/>
  <c r="A159" i="20"/>
  <c r="A160" i="20"/>
  <c r="A161" i="20"/>
  <c r="A162" i="20"/>
  <c r="A163" i="20"/>
  <c r="A164" i="20"/>
  <c r="A165" i="20"/>
  <c r="B14" i="33" l="1"/>
  <c r="B10" i="32"/>
  <c r="B15" i="33" l="1"/>
  <c r="B11" i="32"/>
  <c r="B10" i="30"/>
  <c r="B11" i="30" l="1"/>
  <c r="B12" i="30" s="1"/>
  <c r="B16" i="33"/>
  <c r="B17" i="33" s="1"/>
  <c r="B12" i="32"/>
  <c r="B10" i="29"/>
  <c r="B11" i="29" s="1"/>
  <c r="B12" i="29" s="1"/>
  <c r="B13" i="29" s="1"/>
  <c r="B14" i="29" s="1"/>
  <c r="B15" i="29" s="1"/>
  <c r="B16" i="29" s="1"/>
  <c r="B17" i="29" s="1"/>
  <c r="B10" i="31"/>
  <c r="B18" i="29" l="1"/>
  <c r="B19" i="29" s="1"/>
  <c r="B20" i="29" s="1"/>
  <c r="B21" i="29" s="1"/>
  <c r="B18" i="33"/>
  <c r="B13" i="32"/>
  <c r="B11" i="31"/>
  <c r="B13" i="30"/>
  <c r="B22" i="29" l="1"/>
  <c r="B19" i="33"/>
  <c r="B14" i="32"/>
  <c r="B12" i="31"/>
  <c r="B14" i="30"/>
  <c r="A154" i="20"/>
  <c r="A153" i="20"/>
  <c r="A152" i="20"/>
  <c r="A151" i="20"/>
  <c r="A150" i="20"/>
  <c r="A149" i="20"/>
  <c r="A148" i="20"/>
  <c r="A147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B10" i="10"/>
  <c r="B11" i="10" s="1"/>
  <c r="B12" i="10" s="1"/>
  <c r="B13" i="10" s="1"/>
  <c r="B14" i="10" s="1"/>
  <c r="B15" i="10" s="1"/>
  <c r="B16" i="10" s="1"/>
  <c r="B17" i="10" s="1"/>
  <c r="B23" i="29" l="1"/>
  <c r="B18" i="10"/>
  <c r="B20" i="33"/>
  <c r="B15" i="32"/>
  <c r="B13" i="31"/>
  <c r="B15" i="30"/>
  <c r="B24" i="29" l="1"/>
  <c r="B19" i="10"/>
  <c r="B21" i="33"/>
  <c r="H21" i="33" s="1"/>
  <c r="B16" i="32"/>
  <c r="B17" i="32" s="1"/>
  <c r="B14" i="31"/>
  <c r="B16" i="30"/>
  <c r="B25" i="29" l="1"/>
  <c r="B17" i="30"/>
  <c r="B15" i="31"/>
  <c r="B16" i="31" s="1"/>
  <c r="B18" i="32"/>
  <c r="B22" i="33"/>
  <c r="M22" i="33" s="1"/>
  <c r="B20" i="10"/>
  <c r="B26" i="29" l="1"/>
  <c r="B17" i="31"/>
  <c r="B21" i="10"/>
  <c r="E21" i="10" s="1"/>
  <c r="B23" i="33"/>
  <c r="I23" i="33" s="1"/>
  <c r="B18" i="30"/>
  <c r="B19" i="32"/>
  <c r="B27" i="29" l="1"/>
  <c r="B19" i="30"/>
  <c r="B22" i="10"/>
  <c r="B18" i="31"/>
  <c r="B20" i="32"/>
  <c r="B24" i="33"/>
  <c r="B28" i="29" l="1"/>
  <c r="B23" i="10"/>
  <c r="B20" i="30"/>
  <c r="B19" i="31"/>
  <c r="B25" i="33"/>
  <c r="B21" i="32"/>
  <c r="B24" i="10" l="1"/>
  <c r="B22" i="32"/>
  <c r="B26" i="33"/>
  <c r="B20" i="31"/>
  <c r="B21" i="30"/>
  <c r="B22" i="30" l="1"/>
  <c r="B23" i="32"/>
  <c r="B25" i="10"/>
  <c r="B27" i="33"/>
  <c r="B21" i="31"/>
  <c r="B24" i="32" l="1"/>
  <c r="B26" i="10"/>
  <c r="B23" i="30"/>
  <c r="B22" i="31"/>
  <c r="B28" i="33"/>
  <c r="B23" i="31" l="1"/>
  <c r="B24" i="30"/>
  <c r="B27" i="10"/>
  <c r="B25" i="32"/>
  <c r="B26" i="32" l="1"/>
  <c r="B28" i="10"/>
  <c r="B25" i="30"/>
  <c r="B24" i="31"/>
  <c r="B26" i="30" l="1"/>
  <c r="B25" i="31"/>
  <c r="B27" i="32"/>
  <c r="B28" i="32" l="1"/>
  <c r="B26" i="31"/>
  <c r="B27" i="30"/>
  <c r="B28" i="30" l="1"/>
  <c r="B27" i="31"/>
  <c r="B28" i="31" l="1"/>
  <c r="CM17" i="20"/>
  <c r="CO16" i="20"/>
  <c r="CN12" i="20"/>
  <c r="O120" i="20"/>
  <c r="CM120" i="20"/>
  <c r="AN120" i="20"/>
  <c r="AT120" i="20"/>
  <c r="CN10" i="20"/>
  <c r="CM13" i="20"/>
  <c r="AR120" i="20"/>
  <c r="CO120" i="20"/>
  <c r="AU120" i="20"/>
  <c r="CO15" i="20"/>
  <c r="BD120" i="20"/>
  <c r="CO7" i="20"/>
  <c r="CM15" i="20"/>
  <c r="BC120" i="20"/>
  <c r="AS120" i="20"/>
  <c r="CN13" i="20"/>
  <c r="BN120" i="20"/>
  <c r="BT120" i="20" s="1"/>
  <c r="AV121" i="20"/>
  <c r="CM121" i="20"/>
  <c r="AS121" i="20"/>
  <c r="AT121" i="20"/>
  <c r="CK121" i="20"/>
  <c r="AQ121" i="20"/>
  <c r="BN121" i="20"/>
  <c r="BT121" i="20" s="1"/>
  <c r="I121" i="20"/>
  <c r="S121" i="20"/>
  <c r="BB121" i="20"/>
  <c r="BI121" i="20"/>
  <c r="BL121" i="20" s="1"/>
  <c r="AK101" i="20"/>
  <c r="BD101" i="20"/>
  <c r="CM101" i="20"/>
  <c r="CO59" i="20"/>
  <c r="BP59" i="20"/>
  <c r="BZ59" i="20" s="1"/>
  <c r="AJ100" i="20"/>
  <c r="BE100" i="20"/>
  <c r="BH100" i="20" s="1"/>
  <c r="AY100" i="20"/>
  <c r="CM58" i="20"/>
  <c r="AP58" i="20"/>
  <c r="AY58" i="20"/>
  <c r="O99" i="20"/>
  <c r="BO99" i="20"/>
  <c r="BW99" i="20" s="1"/>
  <c r="S57" i="20"/>
  <c r="AQ57" i="20"/>
  <c r="BE57" i="20"/>
  <c r="BH57" i="20" s="1"/>
  <c r="CO100" i="20"/>
  <c r="AT99" i="20"/>
  <c r="H101" i="20"/>
  <c r="AR101" i="20"/>
  <c r="BI101" i="20"/>
  <c r="BL101" i="20" s="1"/>
  <c r="BO59" i="20"/>
  <c r="BW59" i="20" s="1"/>
  <c r="CM59" i="20"/>
  <c r="AN100" i="20"/>
  <c r="AV58" i="20"/>
  <c r="AT58" i="20"/>
  <c r="AM58" i="20"/>
  <c r="CO17" i="20"/>
  <c r="CM16" i="20"/>
  <c r="CN11" i="20"/>
  <c r="CO11" i="20"/>
  <c r="AJ120" i="20"/>
  <c r="AW120" i="20"/>
  <c r="CN7" i="20"/>
  <c r="P120" i="20"/>
  <c r="CK8" i="20"/>
  <c r="CM8" i="20"/>
  <c r="AM120" i="20"/>
  <c r="BM120" i="20"/>
  <c r="AP120" i="20"/>
  <c r="AV120" i="20"/>
  <c r="CO10" i="20"/>
  <c r="CO12" i="20"/>
  <c r="CK120" i="20"/>
  <c r="BP120" i="20"/>
  <c r="BZ120" i="20" s="1"/>
  <c r="I120" i="20"/>
  <c r="CM10" i="20"/>
  <c r="AQ120" i="20"/>
  <c r="Q121" i="20"/>
  <c r="Z121" i="20" s="1"/>
  <c r="AY121" i="20"/>
  <c r="AM121" i="20"/>
  <c r="P121" i="20"/>
  <c r="AW121" i="20"/>
  <c r="BO121" i="20"/>
  <c r="BW121" i="20" s="1"/>
  <c r="T121" i="20"/>
  <c r="AK121" i="20"/>
  <c r="AU121" i="20"/>
  <c r="BC121" i="20"/>
  <c r="BA101" i="20"/>
  <c r="Q101" i="20"/>
  <c r="Z101" i="20" s="1"/>
  <c r="Q59" i="20"/>
  <c r="Z59" i="20" s="1"/>
  <c r="AQ59" i="20"/>
  <c r="AK59" i="20"/>
  <c r="AZ100" i="20"/>
  <c r="R100" i="20"/>
  <c r="T58" i="20"/>
  <c r="Q58" i="20"/>
  <c r="Z58" i="20" s="1"/>
  <c r="BB99" i="20"/>
  <c r="S99" i="20"/>
  <c r="AP99" i="20"/>
  <c r="AS57" i="20"/>
  <c r="CN57" i="20"/>
  <c r="AK57" i="20"/>
  <c r="BD58" i="20"/>
  <c r="AO101" i="20"/>
  <c r="AP101" i="20"/>
  <c r="AP59" i="20"/>
  <c r="O59" i="20"/>
  <c r="AO59" i="20"/>
  <c r="BD100" i="20"/>
  <c r="AS100" i="20"/>
  <c r="CK16" i="20"/>
  <c r="CN15" i="20"/>
  <c r="CN120" i="20"/>
  <c r="CO9" i="20"/>
  <c r="BO120" i="20"/>
  <c r="BW120" i="20" s="1"/>
  <c r="R120" i="20"/>
  <c r="BI120" i="20"/>
  <c r="BL120" i="20" s="1"/>
  <c r="CM12" i="20"/>
  <c r="BE120" i="20"/>
  <c r="BH120" i="20" s="1"/>
  <c r="BE121" i="20"/>
  <c r="BH121" i="20" s="1"/>
  <c r="CN121" i="20"/>
  <c r="BD121" i="20"/>
  <c r="BQ121" i="20"/>
  <c r="CC121" i="20" s="1"/>
  <c r="BB101" i="20"/>
  <c r="BB59" i="20"/>
  <c r="H100" i="20"/>
  <c r="CN100" i="20"/>
  <c r="BE58" i="20"/>
  <c r="BH58" i="20" s="1"/>
  <c r="BP99" i="20"/>
  <c r="BZ99" i="20" s="1"/>
  <c r="BD57" i="20"/>
  <c r="BI57" i="20"/>
  <c r="BL57" i="20" s="1"/>
  <c r="AL99" i="20"/>
  <c r="CN101" i="20"/>
  <c r="AQ101" i="20"/>
  <c r="AZ59" i="20"/>
  <c r="AM100" i="20"/>
  <c r="R58" i="20"/>
  <c r="BC58" i="20"/>
  <c r="BA99" i="20"/>
  <c r="AZ99" i="20"/>
  <c r="BQ57" i="20"/>
  <c r="CC57" i="20" s="1"/>
  <c r="O57" i="20"/>
  <c r="CM57" i="20"/>
  <c r="I58" i="20"/>
  <c r="AX99" i="20"/>
  <c r="Q57" i="20"/>
  <c r="Z57" i="20" s="1"/>
  <c r="CK101" i="20"/>
  <c r="BP101" i="20"/>
  <c r="BZ101" i="20" s="1"/>
  <c r="AT59" i="20"/>
  <c r="AY59" i="20"/>
  <c r="P59" i="20"/>
  <c r="T100" i="20"/>
  <c r="AL100" i="20"/>
  <c r="BO100" i="20"/>
  <c r="BW100" i="20" s="1"/>
  <c r="CO58" i="20"/>
  <c r="AR99" i="20"/>
  <c r="P99" i="20"/>
  <c r="AS99" i="20"/>
  <c r="H57" i="20"/>
  <c r="R57" i="20"/>
  <c r="AN58" i="20"/>
  <c r="BD99" i="20"/>
  <c r="AW101" i="20"/>
  <c r="AZ101" i="20"/>
  <c r="AX101" i="20"/>
  <c r="BC59" i="20"/>
  <c r="AW59" i="20"/>
  <c r="AK100" i="20"/>
  <c r="CK58" i="20"/>
  <c r="CN99" i="20"/>
  <c r="AF99" i="20" s="1"/>
  <c r="AS80" i="20"/>
  <c r="AV80" i="20"/>
  <c r="BD38" i="20"/>
  <c r="BN38" i="20"/>
  <c r="BT38" i="20" s="1"/>
  <c r="BQ38" i="20"/>
  <c r="CC38" i="20" s="1"/>
  <c r="AJ79" i="20"/>
  <c r="Q79" i="20"/>
  <c r="Z79" i="20" s="1"/>
  <c r="BC79" i="20"/>
  <c r="CO37" i="20"/>
  <c r="BN37" i="20"/>
  <c r="BT37" i="20" s="1"/>
  <c r="H37" i="20"/>
  <c r="CO36" i="20"/>
  <c r="AQ36" i="20"/>
  <c r="P78" i="20"/>
  <c r="AW78" i="20"/>
  <c r="O78" i="20"/>
  <c r="BC37" i="20"/>
  <c r="AZ36" i="20"/>
  <c r="T80" i="20"/>
  <c r="AL80" i="20"/>
  <c r="AM80" i="20"/>
  <c r="AZ80" i="20"/>
  <c r="BP38" i="20"/>
  <c r="BZ38" i="20" s="1"/>
  <c r="Q38" i="20"/>
  <c r="Z38" i="20" s="1"/>
  <c r="AQ38" i="20"/>
  <c r="BD79" i="20"/>
  <c r="AQ79" i="20"/>
  <c r="AK37" i="20"/>
  <c r="BP37" i="20"/>
  <c r="BZ37" i="20" s="1"/>
  <c r="T36" i="20"/>
  <c r="P36" i="20"/>
  <c r="AX36" i="20"/>
  <c r="AJ36" i="20"/>
  <c r="CO78" i="20"/>
  <c r="BA78" i="20"/>
  <c r="AY79" i="20"/>
  <c r="R78" i="20"/>
  <c r="S80" i="20"/>
  <c r="AV38" i="20"/>
  <c r="AS38" i="20"/>
  <c r="CO38" i="20"/>
  <c r="R79" i="20"/>
  <c r="AU79" i="20"/>
  <c r="BE37" i="20"/>
  <c r="BH37" i="20" s="1"/>
  <c r="BD37" i="20"/>
  <c r="BA36" i="20"/>
  <c r="AK36" i="20"/>
  <c r="CN36" i="20"/>
  <c r="H78" i="20"/>
  <c r="AN78" i="20"/>
  <c r="BQ78" i="20"/>
  <c r="CC78" i="20" s="1"/>
  <c r="CM79" i="20"/>
  <c r="AL36" i="20"/>
  <c r="AL78" i="20"/>
  <c r="CK80" i="20"/>
  <c r="AR80" i="20"/>
  <c r="R38" i="20"/>
  <c r="BN79" i="20"/>
  <c r="BT79" i="20" s="1"/>
  <c r="I36" i="20"/>
  <c r="AT78" i="20"/>
  <c r="CM56" i="20"/>
  <c r="Q119" i="20"/>
  <c r="Z119" i="20" s="1"/>
  <c r="AK119" i="20"/>
  <c r="CN77" i="20"/>
  <c r="BQ119" i="20"/>
  <c r="CC119" i="20" s="1"/>
  <c r="CN35" i="20"/>
  <c r="T119" i="20"/>
  <c r="AU119" i="20"/>
  <c r="BO119" i="20"/>
  <c r="BW119" i="20" s="1"/>
  <c r="BN119" i="20"/>
  <c r="BT119" i="20" s="1"/>
  <c r="CN119" i="20"/>
  <c r="AT119" i="20"/>
  <c r="CO98" i="20"/>
  <c r="P119" i="20"/>
  <c r="CM118" i="20"/>
  <c r="AZ118" i="20"/>
  <c r="AP118" i="20"/>
  <c r="Q118" i="20"/>
  <c r="Z118" i="20" s="1"/>
  <c r="CK97" i="20"/>
  <c r="AJ118" i="20"/>
  <c r="AK118" i="20"/>
  <c r="CO97" i="20"/>
  <c r="AQ118" i="20"/>
  <c r="BQ118" i="20"/>
  <c r="CC118" i="20" s="1"/>
  <c r="AN118" i="20"/>
  <c r="CO34" i="20"/>
  <c r="BN118" i="20"/>
  <c r="BT118" i="20" s="1"/>
  <c r="AV118" i="20"/>
  <c r="CO54" i="20"/>
  <c r="BM117" i="20"/>
  <c r="BE117" i="20"/>
  <c r="BH117" i="20" s="1"/>
  <c r="Q117" i="20"/>
  <c r="Z117" i="20" s="1"/>
  <c r="AU117" i="20"/>
  <c r="CO75" i="20"/>
  <c r="AW117" i="20"/>
  <c r="BO117" i="20"/>
  <c r="BW117" i="20" s="1"/>
  <c r="P117" i="20"/>
  <c r="CM33" i="20"/>
  <c r="CN96" i="20"/>
  <c r="CM75" i="20"/>
  <c r="T117" i="20"/>
  <c r="CM96" i="20"/>
  <c r="CK115" i="20"/>
  <c r="CK27" i="20"/>
  <c r="CN95" i="20"/>
  <c r="CM116" i="20"/>
  <c r="BN115" i="20"/>
  <c r="BT115" i="20" s="1"/>
  <c r="AP115" i="20"/>
  <c r="AV111" i="20"/>
  <c r="CO111" i="20"/>
  <c r="CM114" i="20"/>
  <c r="CK116" i="20"/>
  <c r="AK115" i="20"/>
  <c r="AS115" i="20"/>
  <c r="R115" i="20"/>
  <c r="AW111" i="20"/>
  <c r="T111" i="20"/>
  <c r="CK48" i="20"/>
  <c r="CN112" i="20"/>
  <c r="CO32" i="20"/>
  <c r="Q115" i="20"/>
  <c r="Z115" i="20" s="1"/>
  <c r="S115" i="20"/>
  <c r="AZ115" i="20"/>
  <c r="BI111" i="20"/>
  <c r="BL111" i="20" s="1"/>
  <c r="R111" i="20"/>
  <c r="CK69" i="20"/>
  <c r="CO112" i="20"/>
  <c r="CM74" i="20"/>
  <c r="BQ115" i="20"/>
  <c r="CC115" i="20" s="1"/>
  <c r="BD115" i="20"/>
  <c r="AL115" i="20"/>
  <c r="AZ111" i="20"/>
  <c r="BM112" i="20"/>
  <c r="BA112" i="20"/>
  <c r="BO112" i="20"/>
  <c r="BW112" i="20" s="1"/>
  <c r="Q116" i="20"/>
  <c r="Z116" i="20" s="1"/>
  <c r="AK116" i="20"/>
  <c r="AQ114" i="20"/>
  <c r="BC113" i="20"/>
  <c r="BE113" i="20"/>
  <c r="BH113" i="20" s="1"/>
  <c r="AK113" i="20"/>
  <c r="BI113" i="20"/>
  <c r="BL113" i="20" s="1"/>
  <c r="BN112" i="20"/>
  <c r="BT112" i="20" s="1"/>
  <c r="BD112" i="20"/>
  <c r="T116" i="20"/>
  <c r="AP116" i="20"/>
  <c r="P116" i="20"/>
  <c r="AY114" i="20"/>
  <c r="AZ114" i="20"/>
  <c r="T113" i="20"/>
  <c r="AV113" i="20"/>
  <c r="AS113" i="20"/>
  <c r="BP113" i="20"/>
  <c r="BZ113" i="20" s="1"/>
  <c r="BQ116" i="20"/>
  <c r="CC116" i="20" s="1"/>
  <c r="O114" i="20"/>
  <c r="AX113" i="20"/>
  <c r="AU113" i="20"/>
  <c r="H112" i="20"/>
  <c r="AY112" i="20"/>
  <c r="AX112" i="20"/>
  <c r="AT116" i="20"/>
  <c r="BE116" i="20"/>
  <c r="BH116" i="20" s="1"/>
  <c r="AM114" i="20"/>
  <c r="BO114" i="20"/>
  <c r="BW114" i="20" s="1"/>
  <c r="BA113" i="20"/>
  <c r="R113" i="20"/>
  <c r="AM112" i="20"/>
  <c r="BQ112" i="20"/>
  <c r="CC112" i="20" s="1"/>
  <c r="AM116" i="20"/>
  <c r="AY116" i="20"/>
  <c r="AT114" i="20"/>
  <c r="BQ114" i="20"/>
  <c r="CC114" i="20" s="1"/>
  <c r="R27" i="20"/>
  <c r="P69" i="20"/>
  <c r="S90" i="20"/>
  <c r="T69" i="20"/>
  <c r="Q48" i="20"/>
  <c r="Z48" i="20" s="1"/>
  <c r="BB90" i="20"/>
  <c r="AL90" i="20"/>
  <c r="BB69" i="20"/>
  <c r="AL69" i="20"/>
  <c r="BA48" i="20"/>
  <c r="AK48" i="20"/>
  <c r="BE90" i="20"/>
  <c r="BH90" i="20" s="1"/>
  <c r="AO90" i="20"/>
  <c r="BE69" i="20"/>
  <c r="BH69" i="20" s="1"/>
  <c r="AO69" i="20"/>
  <c r="BN48" i="20"/>
  <c r="BT48" i="20" s="1"/>
  <c r="AR48" i="20"/>
  <c r="BD90" i="20"/>
  <c r="AN90" i="20"/>
  <c r="BN69" i="20"/>
  <c r="BT69" i="20" s="1"/>
  <c r="AR69" i="20"/>
  <c r="AY48" i="20"/>
  <c r="H48" i="20"/>
  <c r="BC90" i="20"/>
  <c r="AM90" i="20"/>
  <c r="BM69" i="20"/>
  <c r="AQ69" i="20"/>
  <c r="BI48" i="20"/>
  <c r="BL48" i="20" s="1"/>
  <c r="AP48" i="20"/>
  <c r="BE27" i="20"/>
  <c r="BH27" i="20" s="1"/>
  <c r="BB27" i="20"/>
  <c r="AL27" i="20"/>
  <c r="AY27" i="20"/>
  <c r="BD27" i="20"/>
  <c r="AZ27" i="20"/>
  <c r="CN49" i="20"/>
  <c r="Q28" i="20"/>
  <c r="Z28" i="20" s="1"/>
  <c r="S70" i="20"/>
  <c r="Q91" i="20"/>
  <c r="Z91" i="20" s="1"/>
  <c r="BN91" i="20"/>
  <c r="BT91" i="20" s="1"/>
  <c r="AU91" i="20"/>
  <c r="BQ70" i="20"/>
  <c r="CC70" i="20" s="1"/>
  <c r="BO49" i="20"/>
  <c r="BW49" i="20" s="1"/>
  <c r="AU49" i="20"/>
  <c r="BO28" i="20"/>
  <c r="BW28" i="20" s="1"/>
  <c r="AY28" i="20"/>
  <c r="BA28" i="20"/>
  <c r="H49" i="20"/>
  <c r="CO49" i="20"/>
  <c r="P28" i="20"/>
  <c r="R70" i="20"/>
  <c r="S49" i="20"/>
  <c r="BI91" i="20"/>
  <c r="BL91" i="20" s="1"/>
  <c r="AO91" i="20"/>
  <c r="AQ91" i="20"/>
  <c r="AQ70" i="20"/>
  <c r="BE49" i="20"/>
  <c r="BH49" i="20" s="1"/>
  <c r="AJ49" i="20"/>
  <c r="BQ28" i="20"/>
  <c r="CC28" i="20" s="1"/>
  <c r="BC28" i="20"/>
  <c r="AN28" i="20"/>
  <c r="AR28" i="20"/>
  <c r="O70" i="20"/>
  <c r="BM28" i="20"/>
  <c r="CO91" i="20"/>
  <c r="BB91" i="20"/>
  <c r="AZ91" i="20"/>
  <c r="BB70" i="20"/>
  <c r="BC70" i="20"/>
  <c r="BB49" i="20"/>
  <c r="BC49" i="20"/>
  <c r="AU28" i="20"/>
  <c r="AW91" i="20"/>
  <c r="I70" i="20"/>
  <c r="O28" i="20"/>
  <c r="CK28" i="20"/>
  <c r="P49" i="20"/>
  <c r="AY49" i="20"/>
  <c r="CO71" i="20"/>
  <c r="Q29" i="20"/>
  <c r="Z29" i="20" s="1"/>
  <c r="S50" i="20"/>
  <c r="P71" i="20"/>
  <c r="T92" i="20"/>
  <c r="AJ29" i="20"/>
  <c r="BM71" i="20"/>
  <c r="AP71" i="20"/>
  <c r="AO71" i="20"/>
  <c r="BA50" i="20"/>
  <c r="AV50" i="20"/>
  <c r="O92" i="20"/>
  <c r="AJ92" i="20"/>
  <c r="BB71" i="20"/>
  <c r="BP50" i="20"/>
  <c r="BZ50" i="20" s="1"/>
  <c r="I92" i="20"/>
  <c r="BI29" i="20"/>
  <c r="BL29" i="20" s="1"/>
  <c r="AT29" i="20"/>
  <c r="BP71" i="20"/>
  <c r="BZ71" i="20" s="1"/>
  <c r="AL50" i="20"/>
  <c r="BE92" i="20"/>
  <c r="BH92" i="20" s="1"/>
  <c r="CO29" i="20"/>
  <c r="R50" i="20"/>
  <c r="BM29" i="20"/>
  <c r="BA29" i="20"/>
  <c r="AL71" i="20"/>
  <c r="AW50" i="20"/>
  <c r="AT92" i="20"/>
  <c r="BD92" i="20"/>
  <c r="CN29" i="20"/>
  <c r="T50" i="20"/>
  <c r="S71" i="20"/>
  <c r="AN29" i="20"/>
  <c r="AY71" i="20"/>
  <c r="AJ71" i="20"/>
  <c r="BI50" i="20"/>
  <c r="BL50" i="20" s="1"/>
  <c r="AS50" i="20"/>
  <c r="AN50" i="20"/>
  <c r="BO92" i="20"/>
  <c r="BW92" i="20" s="1"/>
  <c r="AL92" i="20"/>
  <c r="CK50" i="20"/>
  <c r="AV71" i="20"/>
  <c r="BM50" i="20"/>
  <c r="AZ93" i="20"/>
  <c r="CO93" i="20"/>
  <c r="I93" i="20"/>
  <c r="BE93" i="20"/>
  <c r="BH93" i="20" s="1"/>
  <c r="BM72" i="20"/>
  <c r="O72" i="20"/>
  <c r="P72" i="20"/>
  <c r="P30" i="20"/>
  <c r="P94" i="20"/>
  <c r="BP94" i="20"/>
  <c r="BZ94" i="20" s="1"/>
  <c r="H94" i="20"/>
  <c r="AX30" i="20"/>
  <c r="AQ30" i="20"/>
  <c r="BA51" i="20"/>
  <c r="BB51" i="20"/>
  <c r="BQ51" i="20"/>
  <c r="CC51" i="20" s="1"/>
  <c r="AS51" i="20"/>
  <c r="AK72" i="20"/>
  <c r="Q30" i="20"/>
  <c r="Z30" i="20" s="1"/>
  <c r="BA94" i="20"/>
  <c r="AO51" i="20"/>
  <c r="AK93" i="20"/>
  <c r="CO72" i="20"/>
  <c r="AX93" i="20"/>
  <c r="AZ72" i="20"/>
  <c r="AX72" i="20"/>
  <c r="BP72" i="20"/>
  <c r="BZ72" i="20" s="1"/>
  <c r="Q72" i="20"/>
  <c r="Z72" i="20" s="1"/>
  <c r="R51" i="20"/>
  <c r="R94" i="20"/>
  <c r="AY73" i="20"/>
  <c r="BI94" i="20"/>
  <c r="BL94" i="20" s="1"/>
  <c r="AS94" i="20"/>
  <c r="AP30" i="20"/>
  <c r="I30" i="20"/>
  <c r="AX51" i="20"/>
  <c r="AR30" i="20"/>
  <c r="AY51" i="20"/>
  <c r="S72" i="20"/>
  <c r="O94" i="20"/>
  <c r="BD51" i="20"/>
  <c r="CN72" i="20"/>
  <c r="BI93" i="20"/>
  <c r="BL93" i="20" s="1"/>
  <c r="AJ72" i="20"/>
  <c r="BE72" i="20"/>
  <c r="BH72" i="20" s="1"/>
  <c r="BC94" i="20"/>
  <c r="AN94" i="20"/>
  <c r="BP30" i="20"/>
  <c r="BZ30" i="20" s="1"/>
  <c r="BN51" i="20"/>
  <c r="BT51" i="20" s="1"/>
  <c r="BO72" i="20"/>
  <c r="BW72" i="20" s="1"/>
  <c r="S94" i="20"/>
  <c r="AM93" i="20"/>
  <c r="CK94" i="20"/>
  <c r="CK30" i="20"/>
  <c r="AO93" i="20"/>
  <c r="AW72" i="20"/>
  <c r="CK52" i="20"/>
  <c r="H73" i="20"/>
  <c r="AP31" i="20"/>
  <c r="AS31" i="20"/>
  <c r="AM31" i="20"/>
  <c r="I52" i="20"/>
  <c r="AJ52" i="20"/>
  <c r="AV73" i="20"/>
  <c r="AW31" i="20"/>
  <c r="AU52" i="20"/>
  <c r="BM52" i="20"/>
  <c r="CM52" i="20"/>
  <c r="AN73" i="20"/>
  <c r="AP52" i="20"/>
  <c r="AL31" i="20"/>
  <c r="AR52" i="20"/>
  <c r="CN52" i="20"/>
  <c r="AQ31" i="20"/>
  <c r="CO52" i="20"/>
  <c r="BM73" i="20"/>
  <c r="AU73" i="20"/>
  <c r="I31" i="20"/>
  <c r="BN31" i="20"/>
  <c r="BT31" i="20" s="1"/>
  <c r="O52" i="20"/>
  <c r="AM52" i="20"/>
  <c r="BA73" i="20"/>
  <c r="R52" i="20"/>
  <c r="BE52" i="20"/>
  <c r="BH52" i="20" s="1"/>
  <c r="BA95" i="20"/>
  <c r="T95" i="20"/>
  <c r="AL95" i="20"/>
  <c r="AJ95" i="20"/>
  <c r="BM74" i="20"/>
  <c r="AR74" i="20"/>
  <c r="BE53" i="20"/>
  <c r="BH53" i="20" s="1"/>
  <c r="Q53" i="20"/>
  <c r="Z53" i="20" s="1"/>
  <c r="AJ32" i="20"/>
  <c r="AR32" i="20"/>
  <c r="AN95" i="20"/>
  <c r="BQ95" i="20"/>
  <c r="CC95" i="20" s="1"/>
  <c r="BM95" i="20"/>
  <c r="AT74" i="20"/>
  <c r="AQ74" i="20"/>
  <c r="R53" i="20"/>
  <c r="AP53" i="20"/>
  <c r="AS53" i="20"/>
  <c r="AM32" i="20"/>
  <c r="AN32" i="20"/>
  <c r="AU95" i="20"/>
  <c r="H95" i="20"/>
  <c r="AP74" i="20"/>
  <c r="AN74" i="20"/>
  <c r="R74" i="20"/>
  <c r="AY53" i="20"/>
  <c r="BO53" i="20"/>
  <c r="BW53" i="20" s="1"/>
  <c r="BM53" i="20"/>
  <c r="AP32" i="20"/>
  <c r="AR95" i="20"/>
  <c r="BB95" i="20"/>
  <c r="S95" i="20"/>
  <c r="AY74" i="20"/>
  <c r="AO74" i="20"/>
  <c r="BD74" i="20"/>
  <c r="AU53" i="20"/>
  <c r="S53" i="20"/>
  <c r="AZ32" i="20"/>
  <c r="BP32" i="20"/>
  <c r="BZ32" i="20" s="1"/>
  <c r="BN75" i="20"/>
  <c r="BT75" i="20" s="1"/>
  <c r="BO75" i="20"/>
  <c r="BW75" i="20" s="1"/>
  <c r="BE75" i="20"/>
  <c r="BH75" i="20" s="1"/>
  <c r="AZ96" i="20"/>
  <c r="AK96" i="20"/>
  <c r="O33" i="20"/>
  <c r="AX33" i="20"/>
  <c r="BO33" i="20"/>
  <c r="BW33" i="20" s="1"/>
  <c r="AJ54" i="20"/>
  <c r="AT54" i="20"/>
  <c r="AY54" i="20"/>
  <c r="AY96" i="20"/>
  <c r="AU33" i="20"/>
  <c r="AV54" i="20"/>
  <c r="BC75" i="20"/>
  <c r="AM75" i="20"/>
  <c r="T54" i="20"/>
  <c r="S75" i="20"/>
  <c r="T96" i="20"/>
  <c r="AQ96" i="20"/>
  <c r="AO33" i="20"/>
  <c r="R33" i="20"/>
  <c r="AT33" i="20"/>
  <c r="AS75" i="20"/>
  <c r="BB75" i="20"/>
  <c r="AJ96" i="20"/>
  <c r="BE96" i="20"/>
  <c r="BH96" i="20" s="1"/>
  <c r="O96" i="20"/>
  <c r="H33" i="20"/>
  <c r="AX54" i="20"/>
  <c r="BI54" i="20"/>
  <c r="BL54" i="20" s="1"/>
  <c r="AN33" i="20"/>
  <c r="R54" i="20"/>
  <c r="BA55" i="20"/>
  <c r="AK55" i="20"/>
  <c r="AR55" i="20"/>
  <c r="H76" i="20"/>
  <c r="AS76" i="20"/>
  <c r="BP76" i="20"/>
  <c r="BZ76" i="20" s="1"/>
  <c r="Q34" i="20"/>
  <c r="Z34" i="20" s="1"/>
  <c r="BN34" i="20"/>
  <c r="BT34" i="20" s="1"/>
  <c r="BP97" i="20"/>
  <c r="BZ97" i="20" s="1"/>
  <c r="AJ97" i="20"/>
  <c r="AK34" i="20"/>
  <c r="O97" i="20"/>
  <c r="Q97" i="20"/>
  <c r="Z97" i="20" s="1"/>
  <c r="BD97" i="20"/>
  <c r="R34" i="20"/>
  <c r="AZ97" i="20"/>
  <c r="BI97" i="20"/>
  <c r="BL97" i="20" s="1"/>
  <c r="P55" i="20"/>
  <c r="AV55" i="20"/>
  <c r="S76" i="20"/>
  <c r="BC34" i="20"/>
  <c r="AX34" i="20"/>
  <c r="S55" i="20"/>
  <c r="AS55" i="20"/>
  <c r="BA76" i="20"/>
  <c r="AT76" i="20"/>
  <c r="BD76" i="20"/>
  <c r="S34" i="20"/>
  <c r="BB34" i="20"/>
  <c r="H34" i="20"/>
  <c r="AU97" i="20"/>
  <c r="AM97" i="20"/>
  <c r="H55" i="20"/>
  <c r="AU76" i="20"/>
  <c r="AP76" i="20"/>
  <c r="AN76" i="20"/>
  <c r="O34" i="20"/>
  <c r="AJ98" i="20"/>
  <c r="AZ77" i="20"/>
  <c r="AO35" i="20"/>
  <c r="P35" i="20"/>
  <c r="BN98" i="20"/>
  <c r="BT98" i="20" s="1"/>
  <c r="BC98" i="20"/>
  <c r="AO98" i="20"/>
  <c r="BD77" i="20"/>
  <c r="AR77" i="20"/>
  <c r="AY77" i="20"/>
  <c r="AL35" i="20"/>
  <c r="BC56" i="20"/>
  <c r="AQ56" i="20"/>
  <c r="BQ56" i="20"/>
  <c r="CC56" i="20" s="1"/>
  <c r="AW77" i="20"/>
  <c r="I35" i="20"/>
  <c r="AK56" i="20"/>
  <c r="AO77" i="20"/>
  <c r="AQ98" i="20"/>
  <c r="BC77" i="20"/>
  <c r="AP77" i="20"/>
  <c r="AV35" i="20"/>
  <c r="AL56" i="20"/>
  <c r="BC35" i="20"/>
  <c r="Q35" i="20"/>
  <c r="Z35" i="20" s="1"/>
  <c r="BA35" i="20"/>
  <c r="R98" i="20"/>
  <c r="AK98" i="20"/>
  <c r="BM98" i="20"/>
  <c r="H77" i="20"/>
  <c r="AR56" i="20"/>
  <c r="AS56" i="20"/>
  <c r="AW56" i="20"/>
  <c r="CK17" i="20"/>
  <c r="CK10" i="20"/>
  <c r="BB120" i="20"/>
  <c r="CN9" i="20"/>
  <c r="CO8" i="20"/>
  <c r="AZ120" i="20"/>
  <c r="CK9" i="20"/>
  <c r="CN8" i="20"/>
  <c r="AY120" i="20"/>
  <c r="AK120" i="20"/>
  <c r="AP121" i="20"/>
  <c r="BM121" i="20"/>
  <c r="AR121" i="20"/>
  <c r="CO121" i="20"/>
  <c r="H121" i="20"/>
  <c r="S101" i="20"/>
  <c r="AM101" i="20"/>
  <c r="BI59" i="20"/>
  <c r="BL59" i="20" s="1"/>
  <c r="Q100" i="20"/>
  <c r="Z100" i="20" s="1"/>
  <c r="AR58" i="20"/>
  <c r="CO99" i="20"/>
  <c r="AP57" i="20"/>
  <c r="BN99" i="20"/>
  <c r="BT99" i="20" s="1"/>
  <c r="I59" i="20"/>
  <c r="BE59" i="20"/>
  <c r="BH59" i="20" s="1"/>
  <c r="BI100" i="20"/>
  <c r="BL100" i="20" s="1"/>
  <c r="BC100" i="20"/>
  <c r="R99" i="20"/>
  <c r="Q99" i="20"/>
  <c r="Z99" i="20" s="1"/>
  <c r="AQ99" i="20"/>
  <c r="AU57" i="20"/>
  <c r="AL57" i="20"/>
  <c r="AL58" i="20"/>
  <c r="AM99" i="20"/>
  <c r="P101" i="20"/>
  <c r="BN101" i="20"/>
  <c r="BT101" i="20" s="1"/>
  <c r="S59" i="20"/>
  <c r="AS59" i="20"/>
  <c r="AR100" i="20"/>
  <c r="BB100" i="20"/>
  <c r="H58" i="20"/>
  <c r="AW58" i="20"/>
  <c r="BN58" i="20"/>
  <c r="BT58" i="20" s="1"/>
  <c r="BQ99" i="20"/>
  <c r="CC99" i="20" s="1"/>
  <c r="AU99" i="20"/>
  <c r="T57" i="20"/>
  <c r="BP57" i="20"/>
  <c r="BZ57" i="20" s="1"/>
  <c r="AV57" i="20"/>
  <c r="AK58" i="20"/>
  <c r="AJ57" i="20"/>
  <c r="BQ101" i="20"/>
  <c r="CC101" i="20" s="1"/>
  <c r="I101" i="20"/>
  <c r="R101" i="20"/>
  <c r="H59" i="20"/>
  <c r="CK59" i="20"/>
  <c r="BQ59" i="20"/>
  <c r="CC59" i="20" s="1"/>
  <c r="BA100" i="20"/>
  <c r="BQ58" i="20"/>
  <c r="CC58" i="20" s="1"/>
  <c r="AO57" i="20"/>
  <c r="BM80" i="20"/>
  <c r="AX80" i="20"/>
  <c r="BP80" i="20"/>
  <c r="BZ80" i="20" s="1"/>
  <c r="CK38" i="20"/>
  <c r="I38" i="20"/>
  <c r="AM38" i="20"/>
  <c r="AZ79" i="20"/>
  <c r="AO79" i="20"/>
  <c r="Q37" i="20"/>
  <c r="Z37" i="20" s="1"/>
  <c r="BM37" i="20"/>
  <c r="AV37" i="20"/>
  <c r="R37" i="20"/>
  <c r="BB36" i="20"/>
  <c r="AY36" i="20"/>
  <c r="AZ78" i="20"/>
  <c r="BP78" i="20"/>
  <c r="BZ78" i="20" s="1"/>
  <c r="Q78" i="20"/>
  <c r="Z78" i="20" s="1"/>
  <c r="AQ37" i="20"/>
  <c r="BC36" i="20"/>
  <c r="AW80" i="20"/>
  <c r="BB80" i="20"/>
  <c r="BC80" i="20"/>
  <c r="CM80" i="20"/>
  <c r="CM38" i="20"/>
  <c r="AO38" i="20"/>
  <c r="BO38" i="20"/>
  <c r="BW38" i="20" s="1"/>
  <c r="CK79" i="20"/>
  <c r="AS79" i="20"/>
  <c r="BO79" i="20"/>
  <c r="BW79" i="20" s="1"/>
  <c r="I37" i="20"/>
  <c r="CK37" i="20"/>
  <c r="R36" i="20"/>
  <c r="BP36" i="20"/>
  <c r="BZ36" i="20" s="1"/>
  <c r="AP36" i="20"/>
  <c r="BM78" i="20"/>
  <c r="BQ37" i="20"/>
  <c r="CC37" i="20" s="1"/>
  <c r="BO78" i="20"/>
  <c r="BW78" i="20" s="1"/>
  <c r="CO80" i="20"/>
  <c r="AN80" i="20"/>
  <c r="AP38" i="20"/>
  <c r="BI38" i="20"/>
  <c r="BL38" i="20" s="1"/>
  <c r="T79" i="20"/>
  <c r="AT79" i="20"/>
  <c r="AW79" i="20"/>
  <c r="CO79" i="20"/>
  <c r="AS37" i="20"/>
  <c r="AO36" i="20"/>
  <c r="O36" i="20"/>
  <c r="AJ78" i="20"/>
  <c r="AX78" i="20"/>
  <c r="I78" i="20"/>
  <c r="AX79" i="20"/>
  <c r="BA37" i="20"/>
  <c r="AW36" i="20"/>
  <c r="H80" i="20"/>
  <c r="AT80" i="20"/>
  <c r="H38" i="20"/>
  <c r="AT38" i="20"/>
  <c r="AW38" i="20"/>
  <c r="AY38" i="20"/>
  <c r="AK79" i="20"/>
  <c r="BD36" i="20"/>
  <c r="CN98" i="20"/>
  <c r="CM77" i="20"/>
  <c r="AN119" i="20"/>
  <c r="AV119" i="20"/>
  <c r="CK35" i="20"/>
  <c r="CO56" i="20"/>
  <c r="CM119" i="20"/>
  <c r="AZ119" i="20"/>
  <c r="O119" i="20"/>
  <c r="BD119" i="20"/>
  <c r="CN56" i="20"/>
  <c r="CM35" i="20"/>
  <c r="BC119" i="20"/>
  <c r="CO119" i="20"/>
  <c r="BM119" i="20"/>
  <c r="CM55" i="20"/>
  <c r="BI118" i="20"/>
  <c r="BL118" i="20" s="1"/>
  <c r="H118" i="20"/>
  <c r="T118" i="20"/>
  <c r="CO118" i="20"/>
  <c r="AS118" i="20"/>
  <c r="BD118" i="20"/>
  <c r="CK118" i="20"/>
  <c r="P118" i="20"/>
  <c r="O118" i="20"/>
  <c r="BB118" i="20"/>
  <c r="CK34" i="20"/>
  <c r="BP118" i="20"/>
  <c r="BZ118" i="20" s="1"/>
  <c r="BE118" i="20"/>
  <c r="BH118" i="20" s="1"/>
  <c r="CK54" i="20"/>
  <c r="I117" i="20"/>
  <c r="AM117" i="20"/>
  <c r="AP117" i="20"/>
  <c r="BC117" i="20"/>
  <c r="CK75" i="20"/>
  <c r="BD117" i="20"/>
  <c r="BQ117" i="20"/>
  <c r="CC117" i="20" s="1"/>
  <c r="AS117" i="20"/>
  <c r="CO96" i="20"/>
  <c r="BI117" i="20"/>
  <c r="BL117" i="20" s="1"/>
  <c r="BA117" i="20"/>
  <c r="AR117" i="20"/>
  <c r="CN90" i="20"/>
  <c r="CN27" i="20"/>
  <c r="CO95" i="20"/>
  <c r="CK113" i="20"/>
  <c r="H115" i="20"/>
  <c r="BQ111" i="20"/>
  <c r="CC111" i="20" s="1"/>
  <c r="BO111" i="20"/>
  <c r="BW111" i="20" s="1"/>
  <c r="AU111" i="20"/>
  <c r="CK111" i="20"/>
  <c r="CM112" i="20"/>
  <c r="CM53" i="20"/>
  <c r="AX115" i="20"/>
  <c r="P115" i="20"/>
  <c r="I111" i="20"/>
  <c r="BP111" i="20"/>
  <c r="BZ111" i="20" s="1"/>
  <c r="AM111" i="20"/>
  <c r="CN115" i="20"/>
  <c r="CO27" i="20"/>
  <c r="CN53" i="20"/>
  <c r="CM95" i="20"/>
  <c r="BM115" i="20"/>
  <c r="I115" i="20"/>
  <c r="BB115" i="20"/>
  <c r="AS111" i="20"/>
  <c r="BN111" i="20"/>
  <c r="BT111" i="20" s="1"/>
  <c r="P111" i="20"/>
  <c r="CO115" i="20"/>
  <c r="CM90" i="20"/>
  <c r="CN74" i="20"/>
  <c r="CK32" i="20"/>
  <c r="AV115" i="20"/>
  <c r="O115" i="20"/>
  <c r="Q111" i="20"/>
  <c r="Z111" i="20" s="1"/>
  <c r="AJ111" i="20"/>
  <c r="AN112" i="20"/>
  <c r="AJ112" i="20"/>
  <c r="BB116" i="20"/>
  <c r="BC116" i="20"/>
  <c r="AO114" i="20"/>
  <c r="P114" i="20"/>
  <c r="S114" i="20"/>
  <c r="O113" i="20"/>
  <c r="AT113" i="20"/>
  <c r="AV114" i="20"/>
  <c r="AR113" i="20"/>
  <c r="AQ112" i="20"/>
  <c r="BP112" i="20"/>
  <c r="BZ112" i="20" s="1"/>
  <c r="AS112" i="20"/>
  <c r="AU116" i="20"/>
  <c r="AW116" i="20"/>
  <c r="BP116" i="20"/>
  <c r="BZ116" i="20" s="1"/>
  <c r="I114" i="20"/>
  <c r="BP114" i="20"/>
  <c r="BZ114" i="20" s="1"/>
  <c r="BB113" i="20"/>
  <c r="AJ113" i="20"/>
  <c r="AY113" i="20"/>
  <c r="I112" i="20"/>
  <c r="BM116" i="20"/>
  <c r="R116" i="20"/>
  <c r="AN116" i="20"/>
  <c r="BD114" i="20"/>
  <c r="AP113" i="20"/>
  <c r="AN113" i="20"/>
  <c r="AR112" i="20"/>
  <c r="Q112" i="20"/>
  <c r="Z112" i="20" s="1"/>
  <c r="BA116" i="20"/>
  <c r="AJ116" i="20"/>
  <c r="AW114" i="20"/>
  <c r="BM113" i="20"/>
  <c r="R48" i="20"/>
  <c r="S27" i="20"/>
  <c r="P90" i="20"/>
  <c r="T90" i="20"/>
  <c r="Q69" i="20"/>
  <c r="Z69" i="20" s="1"/>
  <c r="BP90" i="20"/>
  <c r="BZ90" i="20" s="1"/>
  <c r="AX90" i="20"/>
  <c r="BP69" i="20"/>
  <c r="BZ69" i="20" s="1"/>
  <c r="AX69" i="20"/>
  <c r="I69" i="20"/>
  <c r="AW48" i="20"/>
  <c r="BA90" i="20"/>
  <c r="AK90" i="20"/>
  <c r="BA69" i="20"/>
  <c r="AK69" i="20"/>
  <c r="BD48" i="20"/>
  <c r="AN48" i="20"/>
  <c r="BN27" i="20"/>
  <c r="BT27" i="20" s="1"/>
  <c r="BQ27" i="20"/>
  <c r="CC27" i="20" s="1"/>
  <c r="AZ90" i="20"/>
  <c r="AJ90" i="20"/>
  <c r="BD69" i="20"/>
  <c r="AN69" i="20"/>
  <c r="BQ48" i="20"/>
  <c r="CC48" i="20" s="1"/>
  <c r="AU48" i="20"/>
  <c r="BO27" i="20"/>
  <c r="BW27" i="20" s="1"/>
  <c r="AY90" i="20"/>
  <c r="O90" i="20"/>
  <c r="BC69" i="20"/>
  <c r="AM69" i="20"/>
  <c r="BB48" i="20"/>
  <c r="AL48" i="20"/>
  <c r="AN27" i="20"/>
  <c r="AK27" i="20"/>
  <c r="AM27" i="20"/>
  <c r="AP27" i="20"/>
  <c r="AQ27" i="20"/>
  <c r="AJ27" i="20"/>
  <c r="CM91" i="20"/>
  <c r="BO91" i="20"/>
  <c r="BW91" i="20" s="1"/>
  <c r="AR91" i="20"/>
  <c r="BO70" i="20"/>
  <c r="BW70" i="20" s="1"/>
  <c r="AU70" i="20"/>
  <c r="BP49" i="20"/>
  <c r="BZ49" i="20" s="1"/>
  <c r="AS49" i="20"/>
  <c r="AZ49" i="20"/>
  <c r="AP28" i="20"/>
  <c r="AW70" i="20"/>
  <c r="AJ28" i="20"/>
  <c r="CN91" i="20"/>
  <c r="AP91" i="20"/>
  <c r="BD91" i="20"/>
  <c r="BE70" i="20"/>
  <c r="BH70" i="20" s="1"/>
  <c r="BD70" i="20"/>
  <c r="BI49" i="20"/>
  <c r="BL49" i="20" s="1"/>
  <c r="AO49" i="20"/>
  <c r="AT28" i="20"/>
  <c r="O91" i="20"/>
  <c r="AY70" i="20"/>
  <c r="H28" i="20"/>
  <c r="CM28" i="20"/>
  <c r="T70" i="20"/>
  <c r="R91" i="20"/>
  <c r="AL91" i="20"/>
  <c r="AJ91" i="20"/>
  <c r="AL70" i="20"/>
  <c r="AM70" i="20"/>
  <c r="AL49" i="20"/>
  <c r="AM49" i="20"/>
  <c r="BN28" i="20"/>
  <c r="BT28" i="20" s="1"/>
  <c r="AV91" i="20"/>
  <c r="AW49" i="20"/>
  <c r="CK70" i="20"/>
  <c r="BB28" i="20"/>
  <c r="CM50" i="20"/>
  <c r="AS93" i="20"/>
  <c r="BN29" i="20"/>
  <c r="BT29" i="20" s="1"/>
  <c r="AO29" i="20"/>
  <c r="AQ71" i="20"/>
  <c r="AS71" i="20"/>
  <c r="AK50" i="20"/>
  <c r="AJ50" i="20"/>
  <c r="BA92" i="20"/>
  <c r="AS29" i="20"/>
  <c r="BD71" i="20"/>
  <c r="I50" i="20"/>
  <c r="BQ92" i="20"/>
  <c r="CC92" i="20" s="1"/>
  <c r="H92" i="20"/>
  <c r="T71" i="20"/>
  <c r="S92" i="20"/>
  <c r="AZ29" i="20"/>
  <c r="BE29" i="20"/>
  <c r="BH29" i="20" s="1"/>
  <c r="I71" i="20"/>
  <c r="AQ50" i="20"/>
  <c r="CN92" i="20"/>
  <c r="AX29" i="20"/>
  <c r="AN71" i="20"/>
  <c r="AY50" i="20"/>
  <c r="AW92" i="20"/>
  <c r="BE50" i="20"/>
  <c r="BH50" i="20" s="1"/>
  <c r="CK92" i="20"/>
  <c r="BQ29" i="20"/>
  <c r="CC29" i="20" s="1"/>
  <c r="BB29" i="20"/>
  <c r="AX71" i="20"/>
  <c r="AW71" i="20"/>
  <c r="AP50" i="20"/>
  <c r="BD50" i="20"/>
  <c r="BI92" i="20"/>
  <c r="BL92" i="20" s="1"/>
  <c r="AS92" i="20"/>
  <c r="AN92" i="20"/>
  <c r="CK29" i="20"/>
  <c r="T29" i="20"/>
  <c r="BB92" i="20"/>
  <c r="CM72" i="20"/>
  <c r="O93" i="20"/>
  <c r="AU72" i="20"/>
  <c r="BQ94" i="20"/>
  <c r="CC94" i="20" s="1"/>
  <c r="AT94" i="20"/>
  <c r="AV94" i="20"/>
  <c r="AS30" i="20"/>
  <c r="AK51" i="20"/>
  <c r="AL51" i="20"/>
  <c r="AK30" i="20"/>
  <c r="AJ94" i="20"/>
  <c r="BN93" i="20"/>
  <c r="BT93" i="20" s="1"/>
  <c r="CM51" i="20"/>
  <c r="AN93" i="20"/>
  <c r="AN72" i="20"/>
  <c r="BM94" i="20"/>
  <c r="AP94" i="20"/>
  <c r="BI30" i="20"/>
  <c r="BL30" i="20" s="1"/>
  <c r="AZ30" i="20"/>
  <c r="AW51" i="20"/>
  <c r="O51" i="20"/>
  <c r="AM72" i="20"/>
  <c r="AZ94" i="20"/>
  <c r="BM51" i="20"/>
  <c r="BO93" i="20"/>
  <c r="BW93" i="20" s="1"/>
  <c r="CN51" i="20"/>
  <c r="Q93" i="20"/>
  <c r="Z93" i="20" s="1"/>
  <c r="BA72" i="20"/>
  <c r="R72" i="20"/>
  <c r="AM94" i="20"/>
  <c r="BE94" i="20"/>
  <c r="BH94" i="20" s="1"/>
  <c r="CN16" i="20"/>
  <c r="CM9" i="20"/>
  <c r="BQ120" i="20"/>
  <c r="CC120" i="20" s="1"/>
  <c r="BA120" i="20"/>
  <c r="CK15" i="20"/>
  <c r="T120" i="20"/>
  <c r="AL120" i="20"/>
  <c r="CK13" i="20"/>
  <c r="S120" i="20"/>
  <c r="H120" i="20"/>
  <c r="AO121" i="20"/>
  <c r="R121" i="20"/>
  <c r="AN121" i="20"/>
  <c r="AX121" i="20"/>
  <c r="BA121" i="20"/>
  <c r="AL101" i="20"/>
  <c r="AL59" i="20"/>
  <c r="BA59" i="20"/>
  <c r="AT100" i="20"/>
  <c r="AO58" i="20"/>
  <c r="AY99" i="20"/>
  <c r="BI99" i="20"/>
  <c r="BL99" i="20" s="1"/>
  <c r="BO57" i="20"/>
  <c r="BW57" i="20" s="1"/>
  <c r="BA58" i="20"/>
  <c r="BE101" i="20"/>
  <c r="BH101" i="20" s="1"/>
  <c r="CO101" i="20"/>
  <c r="AJ59" i="20"/>
  <c r="CK100" i="20"/>
  <c r="BN100" i="20"/>
  <c r="BT100" i="20" s="1"/>
  <c r="BI58" i="20"/>
  <c r="BL58" i="20" s="1"/>
  <c r="CN58" i="20"/>
  <c r="AK99" i="20"/>
  <c r="BM99" i="20"/>
  <c r="AW57" i="20"/>
  <c r="AR57" i="20"/>
  <c r="AM57" i="20"/>
  <c r="AU100" i="20"/>
  <c r="AV99" i="20"/>
  <c r="BA57" i="20"/>
  <c r="BM101" i="20"/>
  <c r="AV101" i="20"/>
  <c r="AT101" i="20"/>
  <c r="BO101" i="20"/>
  <c r="BW101" i="20" s="1"/>
  <c r="R59" i="20"/>
  <c r="BD59" i="20"/>
  <c r="CN59" i="20"/>
  <c r="CM100" i="20"/>
  <c r="BM100" i="20"/>
  <c r="AQ100" i="20"/>
  <c r="AZ58" i="20"/>
  <c r="AX58" i="20"/>
  <c r="BO58" i="20"/>
  <c r="BW58" i="20" s="1"/>
  <c r="AN99" i="20"/>
  <c r="BC99" i="20"/>
  <c r="H99" i="20"/>
  <c r="AT57" i="20"/>
  <c r="AN57" i="20"/>
  <c r="S100" i="20"/>
  <c r="CM99" i="20"/>
  <c r="T101" i="20"/>
  <c r="AJ101" i="20"/>
  <c r="AM59" i="20"/>
  <c r="T59" i="20"/>
  <c r="I100" i="20"/>
  <c r="P58" i="20"/>
  <c r="CK99" i="20"/>
  <c r="P80" i="20"/>
  <c r="AY80" i="20"/>
  <c r="AN38" i="20"/>
  <c r="BA38" i="20"/>
  <c r="H79" i="20"/>
  <c r="BB79" i="20"/>
  <c r="AM79" i="20"/>
  <c r="AO37" i="20"/>
  <c r="AT37" i="20"/>
  <c r="AL37" i="20"/>
  <c r="BQ36" i="20"/>
  <c r="CC36" i="20" s="1"/>
  <c r="BO36" i="20"/>
  <c r="BW36" i="20" s="1"/>
  <c r="AK78" i="20"/>
  <c r="AM78" i="20"/>
  <c r="BQ79" i="20"/>
  <c r="CC79" i="20" s="1"/>
  <c r="AS36" i="20"/>
  <c r="Q80" i="20"/>
  <c r="Z80" i="20" s="1"/>
  <c r="AJ80" i="20"/>
  <c r="AR38" i="20"/>
  <c r="BB38" i="20"/>
  <c r="O38" i="20"/>
  <c r="AN79" i="20"/>
  <c r="O79" i="20"/>
  <c r="AW37" i="20"/>
  <c r="AX37" i="20"/>
  <c r="S37" i="20"/>
  <c r="H36" i="20"/>
  <c r="CM36" i="20"/>
  <c r="BI36" i="20"/>
  <c r="BL36" i="20" s="1"/>
  <c r="AQ78" i="20"/>
  <c r="BI78" i="20"/>
  <c r="BL78" i="20" s="1"/>
  <c r="AP78" i="20"/>
  <c r="AR36" i="20"/>
  <c r="BA80" i="20"/>
  <c r="BI80" i="20"/>
  <c r="BL80" i="20" s="1"/>
  <c r="CN80" i="20"/>
  <c r="AU38" i="20"/>
  <c r="BP79" i="20"/>
  <c r="BZ79" i="20" s="1"/>
  <c r="S79" i="20"/>
  <c r="CM37" i="20"/>
  <c r="AR37" i="20"/>
  <c r="BM36" i="20"/>
  <c r="S36" i="20"/>
  <c r="CK36" i="20"/>
  <c r="BD78" i="20"/>
  <c r="AO78" i="20"/>
  <c r="BB78" i="20"/>
  <c r="BA79" i="20"/>
  <c r="AN37" i="20"/>
  <c r="AV78" i="20"/>
  <c r="BE80" i="20"/>
  <c r="BH80" i="20" s="1"/>
  <c r="BN80" i="20"/>
  <c r="BT80" i="20" s="1"/>
  <c r="BO80" i="20"/>
  <c r="BW80" i="20" s="1"/>
  <c r="AZ38" i="20"/>
  <c r="BE36" i="20"/>
  <c r="BH36" i="20" s="1"/>
  <c r="T78" i="20"/>
  <c r="CO35" i="20"/>
  <c r="AQ119" i="20"/>
  <c r="BP119" i="20"/>
  <c r="BZ119" i="20" s="1"/>
  <c r="AX119" i="20"/>
  <c r="AO119" i="20"/>
  <c r="CM98" i="20"/>
  <c r="AL119" i="20"/>
  <c r="AP119" i="20"/>
  <c r="CK119" i="20"/>
  <c r="CK98" i="20"/>
  <c r="AS119" i="20"/>
  <c r="AJ119" i="20"/>
  <c r="AM119" i="20"/>
  <c r="CK76" i="20"/>
  <c r="AX118" i="20"/>
  <c r="AW118" i="20"/>
  <c r="AL118" i="20"/>
  <c r="CO76" i="20"/>
  <c r="BO118" i="20"/>
  <c r="BW118" i="20" s="1"/>
  <c r="R118" i="20"/>
  <c r="CN76" i="20"/>
  <c r="CN34" i="20"/>
  <c r="AT118" i="20"/>
  <c r="BA118" i="20"/>
  <c r="CK55" i="20"/>
  <c r="AM118" i="20"/>
  <c r="CN54" i="20"/>
  <c r="CK33" i="20"/>
  <c r="AJ117" i="20"/>
  <c r="AL117" i="20"/>
  <c r="CK117" i="20"/>
  <c r="CN75" i="20"/>
  <c r="CM117" i="20"/>
  <c r="BB117" i="20"/>
  <c r="S117" i="20"/>
  <c r="CN117" i="20"/>
  <c r="AZ117" i="20"/>
  <c r="CN33" i="20"/>
  <c r="AX117" i="20"/>
  <c r="H117" i="20"/>
  <c r="O117" i="20"/>
  <c r="CK90" i="20"/>
  <c r="CK112" i="20"/>
  <c r="CM32" i="20"/>
  <c r="AN115" i="20"/>
  <c r="AY115" i="20"/>
  <c r="AK111" i="20"/>
  <c r="S111" i="20"/>
  <c r="CN111" i="20"/>
  <c r="CM69" i="20"/>
  <c r="CO116" i="20"/>
  <c r="CM113" i="20"/>
  <c r="AT115" i="20"/>
  <c r="AO115" i="20"/>
  <c r="BM111" i="20"/>
  <c r="O111" i="20"/>
  <c r="CO48" i="20"/>
  <c r="CN114" i="20"/>
  <c r="AF114" i="20" s="1"/>
  <c r="CK53" i="20"/>
  <c r="BO115" i="20"/>
  <c r="BW115" i="20" s="1"/>
  <c r="AY111" i="20"/>
  <c r="AN111" i="20"/>
  <c r="CO69" i="20"/>
  <c r="CO114" i="20"/>
  <c r="CK74" i="20"/>
  <c r="AU115" i="20"/>
  <c r="BP115" i="20"/>
  <c r="BZ115" i="20" s="1"/>
  <c r="AO111" i="20"/>
  <c r="BB111" i="20"/>
  <c r="BB112" i="20"/>
  <c r="AU112" i="20"/>
  <c r="BN116" i="20"/>
  <c r="BT116" i="20" s="1"/>
  <c r="AS114" i="20"/>
  <c r="R114" i="20"/>
  <c r="BB114" i="20"/>
  <c r="AW113" i="20"/>
  <c r="Q113" i="20"/>
  <c r="Z113" i="20" s="1"/>
  <c r="R112" i="20"/>
  <c r="AT112" i="20"/>
  <c r="AL116" i="20"/>
  <c r="BO116" i="20"/>
  <c r="BW116" i="20" s="1"/>
  <c r="BN114" i="20"/>
  <c r="BT114" i="20" s="1"/>
  <c r="BC114" i="20"/>
  <c r="AL114" i="20"/>
  <c r="BO113" i="20"/>
  <c r="BW113" i="20" s="1"/>
  <c r="AO113" i="20"/>
  <c r="AX114" i="20"/>
  <c r="AM113" i="20"/>
  <c r="AU114" i="20"/>
  <c r="S113" i="20"/>
  <c r="AV112" i="20"/>
  <c r="AO112" i="20"/>
  <c r="AK112" i="20"/>
  <c r="AS116" i="20"/>
  <c r="BM114" i="20"/>
  <c r="I113" i="20"/>
  <c r="AW112" i="20"/>
  <c r="T112" i="20"/>
  <c r="AV116" i="20"/>
  <c r="I116" i="20"/>
  <c r="BI114" i="20"/>
  <c r="BL114" i="20" s="1"/>
  <c r="AQ113" i="20"/>
  <c r="R90" i="20"/>
  <c r="S69" i="20"/>
  <c r="T48" i="20"/>
  <c r="Q27" i="20"/>
  <c r="Z27" i="20" s="1"/>
  <c r="P48" i="20"/>
  <c r="BI90" i="20"/>
  <c r="BL90" i="20" s="1"/>
  <c r="AP90" i="20"/>
  <c r="BI69" i="20"/>
  <c r="BL69" i="20" s="1"/>
  <c r="AP69" i="20"/>
  <c r="BE48" i="20"/>
  <c r="BH48" i="20" s="1"/>
  <c r="AO48" i="20"/>
  <c r="AS90" i="20"/>
  <c r="BO69" i="20"/>
  <c r="BW69" i="20" s="1"/>
  <c r="AS69" i="20"/>
  <c r="AV48" i="20"/>
  <c r="O48" i="20"/>
  <c r="BP27" i="20"/>
  <c r="BZ27" i="20" s="1"/>
  <c r="BN90" i="20"/>
  <c r="BT90" i="20" s="1"/>
  <c r="AR90" i="20"/>
  <c r="AV69" i="20"/>
  <c r="O69" i="20"/>
  <c r="BC48" i="20"/>
  <c r="AM48" i="20"/>
  <c r="BI27" i="20"/>
  <c r="BL27" i="20" s="1"/>
  <c r="BM90" i="20"/>
  <c r="AQ90" i="20"/>
  <c r="BQ69" i="20"/>
  <c r="CC69" i="20" s="1"/>
  <c r="AU69" i="20"/>
  <c r="AT48" i="20"/>
  <c r="BA27" i="20"/>
  <c r="O27" i="20"/>
  <c r="BC27" i="20"/>
  <c r="AO27" i="20"/>
  <c r="AV27" i="20"/>
  <c r="AT27" i="20"/>
  <c r="CN70" i="20"/>
  <c r="AT91" i="20"/>
  <c r="BQ91" i="20"/>
  <c r="CC91" i="20" s="1"/>
  <c r="AT70" i="20"/>
  <c r="AJ70" i="20"/>
  <c r="BQ49" i="20"/>
  <c r="CC49" i="20" s="1"/>
  <c r="AK28" i="20"/>
  <c r="AM28" i="20"/>
  <c r="O49" i="20"/>
  <c r="CM70" i="20"/>
  <c r="BE91" i="20"/>
  <c r="BH91" i="20" s="1"/>
  <c r="BM91" i="20"/>
  <c r="AP70" i="20"/>
  <c r="BM70" i="20"/>
  <c r="BN70" i="20"/>
  <c r="BT70" i="20" s="1"/>
  <c r="AQ49" i="20"/>
  <c r="AO28" i="20"/>
  <c r="AQ28" i="20"/>
  <c r="AZ28" i="20"/>
  <c r="AY91" i="20"/>
  <c r="BD49" i="20"/>
  <c r="CK49" i="20"/>
  <c r="T28" i="20"/>
  <c r="R49" i="20"/>
  <c r="T91" i="20"/>
  <c r="AK91" i="20"/>
  <c r="AM91" i="20"/>
  <c r="AK70" i="20"/>
  <c r="AR70" i="20"/>
  <c r="AK49" i="20"/>
  <c r="AR49" i="20"/>
  <c r="AS28" i="20"/>
  <c r="AX91" i="20"/>
  <c r="AX70" i="20"/>
  <c r="AL28" i="20"/>
  <c r="CK91" i="20"/>
  <c r="AX49" i="20"/>
  <c r="CM92" i="20"/>
  <c r="BO29" i="20"/>
  <c r="BW29" i="20" s="1"/>
  <c r="AW29" i="20"/>
  <c r="BC29" i="20"/>
  <c r="BI71" i="20"/>
  <c r="BL71" i="20" s="1"/>
  <c r="AR71" i="20"/>
  <c r="O50" i="20"/>
  <c r="AM50" i="20"/>
  <c r="AX92" i="20"/>
  <c r="AZ92" i="20"/>
  <c r="BC71" i="20"/>
  <c r="BN50" i="20"/>
  <c r="BT50" i="20" s="1"/>
  <c r="BP92" i="20"/>
  <c r="BZ92" i="20" s="1"/>
  <c r="BN92" i="20"/>
  <c r="BT92" i="20" s="1"/>
  <c r="P92" i="20"/>
  <c r="AR29" i="20"/>
  <c r="AY29" i="20"/>
  <c r="BE71" i="20"/>
  <c r="BH71" i="20" s="1"/>
  <c r="CN50" i="20"/>
  <c r="AR93" i="20"/>
  <c r="AM29" i="20"/>
  <c r="AM71" i="20"/>
  <c r="AT50" i="20"/>
  <c r="AU92" i="20"/>
  <c r="AR92" i="20"/>
  <c r="BC92" i="20"/>
  <c r="CO50" i="20"/>
  <c r="AU93" i="20"/>
  <c r="AQ29" i="20"/>
  <c r="AP29" i="20"/>
  <c r="AZ71" i="20"/>
  <c r="BO50" i="20"/>
  <c r="BW50" i="20" s="1"/>
  <c r="AU50" i="20"/>
  <c r="AQ92" i="20"/>
  <c r="AZ50" i="20"/>
  <c r="CM71" i="20"/>
  <c r="P29" i="20"/>
  <c r="AT71" i="20"/>
  <c r="BB50" i="20"/>
  <c r="AJ93" i="20"/>
  <c r="CO94" i="20"/>
  <c r="CM30" i="20"/>
  <c r="AL72" i="20"/>
  <c r="H72" i="20"/>
  <c r="I73" i="20"/>
  <c r="AW94" i="20"/>
  <c r="BN30" i="20"/>
  <c r="BT30" i="20" s="1"/>
  <c r="AV30" i="20"/>
  <c r="H30" i="20"/>
  <c r="AJ51" i="20"/>
  <c r="AW30" i="20"/>
  <c r="BC51" i="20"/>
  <c r="AW73" i="20"/>
  <c r="BA30" i="20"/>
  <c r="AM51" i="20"/>
  <c r="BA93" i="20"/>
  <c r="CM93" i="20"/>
  <c r="AV93" i="20"/>
  <c r="BB72" i="20"/>
  <c r="AY72" i="20"/>
  <c r="AT73" i="20"/>
  <c r="BO94" i="20"/>
  <c r="BW94" i="20" s="1"/>
  <c r="AR94" i="20"/>
  <c r="AU30" i="20"/>
  <c r="AN30" i="20"/>
  <c r="I51" i="20"/>
  <c r="AU51" i="20"/>
  <c r="AR51" i="20"/>
  <c r="AY94" i="20"/>
  <c r="O30" i="20"/>
  <c r="BB93" i="20"/>
  <c r="CN93" i="20"/>
  <c r="H93" i="20"/>
  <c r="BC72" i="20"/>
  <c r="I72" i="20"/>
  <c r="AS72" i="20"/>
  <c r="BN73" i="20"/>
  <c r="BT73" i="20" s="1"/>
  <c r="AL94" i="20"/>
  <c r="BD94" i="20"/>
  <c r="CK11" i="20"/>
  <c r="CK7" i="20"/>
  <c r="AN101" i="20"/>
  <c r="BP58" i="20"/>
  <c r="BZ58" i="20" s="1"/>
  <c r="P100" i="20"/>
  <c r="AW99" i="20"/>
  <c r="AY57" i="20"/>
  <c r="AS101" i="20"/>
  <c r="BN59" i="20"/>
  <c r="BT59" i="20" s="1"/>
  <c r="AW100" i="20"/>
  <c r="AQ58" i="20"/>
  <c r="AZ57" i="20"/>
  <c r="BM57" i="20"/>
  <c r="AX59" i="20"/>
  <c r="O58" i="20"/>
  <c r="P38" i="20"/>
  <c r="AL79" i="20"/>
  <c r="P37" i="20"/>
  <c r="BC78" i="20"/>
  <c r="T38" i="20"/>
  <c r="AP79" i="20"/>
  <c r="CN37" i="20"/>
  <c r="AR78" i="20"/>
  <c r="AK80" i="20"/>
  <c r="BM79" i="20"/>
  <c r="Q36" i="20"/>
  <c r="Z36" i="20" s="1"/>
  <c r="AS78" i="20"/>
  <c r="AO80" i="20"/>
  <c r="CN38" i="20"/>
  <c r="CM78" i="20"/>
  <c r="AW119" i="20"/>
  <c r="AY119" i="20"/>
  <c r="H119" i="20"/>
  <c r="CM34" i="20"/>
  <c r="AC34" i="20" s="1"/>
  <c r="CN118" i="20"/>
  <c r="BC118" i="20"/>
  <c r="BM118" i="20"/>
  <c r="AV117" i="20"/>
  <c r="BN117" i="20"/>
  <c r="BT117" i="20" s="1"/>
  <c r="CK96" i="20"/>
  <c r="CO90" i="20"/>
  <c r="BI115" i="20"/>
  <c r="BL115" i="20" s="1"/>
  <c r="CM115" i="20"/>
  <c r="AM115" i="20"/>
  <c r="BC111" i="20"/>
  <c r="CM27" i="20"/>
  <c r="AL111" i="20"/>
  <c r="CO113" i="20"/>
  <c r="AQ111" i="20"/>
  <c r="AZ116" i="20"/>
  <c r="BA114" i="20"/>
  <c r="AN114" i="20"/>
  <c r="O112" i="20"/>
  <c r="BI116" i="20"/>
  <c r="BL116" i="20" s="1"/>
  <c r="AP112" i="20"/>
  <c r="O116" i="20"/>
  <c r="BD113" i="20"/>
  <c r="AR116" i="20"/>
  <c r="AZ113" i="20"/>
  <c r="P27" i="20"/>
  <c r="BO90" i="20"/>
  <c r="BW90" i="20" s="1"/>
  <c r="H69" i="20"/>
  <c r="AJ69" i="20"/>
  <c r="BQ90" i="20"/>
  <c r="CC90" i="20" s="1"/>
  <c r="BP48" i="20"/>
  <c r="BZ48" i="20" s="1"/>
  <c r="AS27" i="20"/>
  <c r="I27" i="20"/>
  <c r="BP91" i="20"/>
  <c r="BZ91" i="20" s="1"/>
  <c r="AS70" i="20"/>
  <c r="AN49" i="20"/>
  <c r="AW28" i="20"/>
  <c r="S91" i="20"/>
  <c r="AO70" i="20"/>
  <c r="BN49" i="20"/>
  <c r="BT49" i="20" s="1"/>
  <c r="I91" i="20"/>
  <c r="BA70" i="20"/>
  <c r="AX28" i="20"/>
  <c r="CM49" i="20"/>
  <c r="CM29" i="20"/>
  <c r="BN71" i="20"/>
  <c r="BT71" i="20" s="1"/>
  <c r="AK92" i="20"/>
  <c r="O29" i="20"/>
  <c r="AM92" i="20"/>
  <c r="BP29" i="20"/>
  <c r="BZ29" i="20" s="1"/>
  <c r="AV92" i="20"/>
  <c r="Q71" i="20"/>
  <c r="Z71" i="20" s="1"/>
  <c r="O71" i="20"/>
  <c r="BM92" i="20"/>
  <c r="BQ93" i="20"/>
  <c r="CC93" i="20" s="1"/>
  <c r="BI72" i="20"/>
  <c r="BL72" i="20" s="1"/>
  <c r="BP73" i="20"/>
  <c r="BZ73" i="20" s="1"/>
  <c r="AL30" i="20"/>
  <c r="AT30" i="20"/>
  <c r="BC30" i="20"/>
  <c r="CN30" i="20"/>
  <c r="T72" i="20"/>
  <c r="AQ94" i="20"/>
  <c r="AJ30" i="20"/>
  <c r="AP72" i="20"/>
  <c r="CN94" i="20"/>
  <c r="BD72" i="20"/>
  <c r="BB94" i="20"/>
  <c r="BD30" i="20"/>
  <c r="S30" i="20"/>
  <c r="AK94" i="20"/>
  <c r="BE51" i="20"/>
  <c r="BH51" i="20" s="1"/>
  <c r="CO51" i="20"/>
  <c r="Q51" i="20"/>
  <c r="Z51" i="20" s="1"/>
  <c r="CK73" i="20"/>
  <c r="AO73" i="20"/>
  <c r="BI73" i="20"/>
  <c r="BL73" i="20" s="1"/>
  <c r="BA31" i="20"/>
  <c r="R31" i="20"/>
  <c r="BP52" i="20"/>
  <c r="BZ52" i="20" s="1"/>
  <c r="AY52" i="20"/>
  <c r="BQ31" i="20"/>
  <c r="CC31" i="20" s="1"/>
  <c r="CK31" i="20"/>
  <c r="BQ52" i="20"/>
  <c r="CC52" i="20" s="1"/>
  <c r="AO52" i="20"/>
  <c r="CO31" i="20"/>
  <c r="AQ73" i="20"/>
  <c r="AM73" i="20"/>
  <c r="BE31" i="20"/>
  <c r="BH31" i="20" s="1"/>
  <c r="Q52" i="20"/>
  <c r="Z52" i="20" s="1"/>
  <c r="BC31" i="20"/>
  <c r="BA52" i="20"/>
  <c r="AN52" i="20"/>
  <c r="BN52" i="20"/>
  <c r="BT52" i="20" s="1"/>
  <c r="O95" i="20"/>
  <c r="P95" i="20"/>
  <c r="Q74" i="20"/>
  <c r="Z74" i="20" s="1"/>
  <c r="AR53" i="20"/>
  <c r="BI32" i="20"/>
  <c r="BL32" i="20" s="1"/>
  <c r="AX95" i="20"/>
  <c r="I74" i="20"/>
  <c r="BO74" i="20"/>
  <c r="BW74" i="20" s="1"/>
  <c r="BA32" i="20"/>
  <c r="BN95" i="20"/>
  <c r="BT95" i="20" s="1"/>
  <c r="BQ74" i="20"/>
  <c r="CC74" i="20" s="1"/>
  <c r="O74" i="20"/>
  <c r="AL53" i="20"/>
  <c r="AK53" i="20"/>
  <c r="AT53" i="20"/>
  <c r="Q32" i="20"/>
  <c r="Z32" i="20" s="1"/>
  <c r="S32" i="20"/>
  <c r="AT95" i="20"/>
  <c r="AM95" i="20"/>
  <c r="BI74" i="20"/>
  <c r="BL74" i="20" s="1"/>
  <c r="AN53" i="20"/>
  <c r="BQ53" i="20"/>
  <c r="CC53" i="20" s="1"/>
  <c r="BD32" i="20"/>
  <c r="AT32" i="20"/>
  <c r="BM75" i="20"/>
  <c r="R96" i="20"/>
  <c r="BD33" i="20"/>
  <c r="BE33" i="20"/>
  <c r="BH33" i="20" s="1"/>
  <c r="BC33" i="20"/>
  <c r="BB54" i="20"/>
  <c r="S54" i="20"/>
  <c r="BD96" i="20"/>
  <c r="BO96" i="20"/>
  <c r="BW96" i="20" s="1"/>
  <c r="AW54" i="20"/>
  <c r="AL75" i="20"/>
  <c r="AL96" i="20"/>
  <c r="Q54" i="20"/>
  <c r="Z54" i="20" s="1"/>
  <c r="AQ54" i="20"/>
  <c r="BP75" i="20"/>
  <c r="BZ75" i="20" s="1"/>
  <c r="R75" i="20"/>
  <c r="P96" i="20"/>
  <c r="BB96" i="20"/>
  <c r="BQ33" i="20"/>
  <c r="CC33" i="20" s="1"/>
  <c r="BA33" i="20"/>
  <c r="AP75" i="20"/>
  <c r="T75" i="20"/>
  <c r="AU96" i="20"/>
  <c r="AS33" i="20"/>
  <c r="I54" i="20"/>
  <c r="AM54" i="20"/>
  <c r="AL33" i="20"/>
  <c r="AN54" i="20"/>
  <c r="BD54" i="20"/>
  <c r="AT55" i="20"/>
  <c r="AU34" i="20"/>
  <c r="AN34" i="20"/>
  <c r="P97" i="20"/>
  <c r="BQ97" i="20"/>
  <c r="CC97" i="20" s="1"/>
  <c r="AV34" i="20"/>
  <c r="BA34" i="20"/>
  <c r="BA97" i="20"/>
  <c r="AS97" i="20"/>
  <c r="AJ55" i="20"/>
  <c r="T55" i="20"/>
  <c r="AM76" i="20"/>
  <c r="BI34" i="20"/>
  <c r="BL34" i="20" s="1"/>
  <c r="AS34" i="20"/>
  <c r="BE97" i="20"/>
  <c r="BH97" i="20" s="1"/>
  <c r="BP55" i="20"/>
  <c r="BZ55" i="20" s="1"/>
  <c r="O55" i="20"/>
  <c r="AR76" i="20"/>
  <c r="AW76" i="20"/>
  <c r="BD34" i="20"/>
  <c r="I34" i="20"/>
  <c r="BB97" i="20"/>
  <c r="BM97" i="20"/>
  <c r="BI55" i="20"/>
  <c r="BL55" i="20" s="1"/>
  <c r="BM76" i="20"/>
  <c r="AT98" i="20"/>
  <c r="BA98" i="20"/>
  <c r="P98" i="20"/>
  <c r="P77" i="20"/>
  <c r="BE77" i="20"/>
  <c r="BH77" i="20" s="1"/>
  <c r="BP77" i="20"/>
  <c r="BZ77" i="20" s="1"/>
  <c r="AW35" i="20"/>
  <c r="AM56" i="20"/>
  <c r="AZ98" i="20"/>
  <c r="S98" i="20"/>
  <c r="BA77" i="20"/>
  <c r="BO77" i="20"/>
  <c r="BW77" i="20" s="1"/>
  <c r="BB35" i="20"/>
  <c r="BQ35" i="20"/>
  <c r="CC35" i="20" s="1"/>
  <c r="AR35" i="20"/>
  <c r="H56" i="20"/>
  <c r="P56" i="20"/>
  <c r="AQ77" i="20"/>
  <c r="R35" i="20"/>
  <c r="BP35" i="20"/>
  <c r="BZ35" i="20" s="1"/>
  <c r="AL98" i="20"/>
  <c r="BM77" i="20"/>
  <c r="H35" i="20"/>
  <c r="BI56" i="20"/>
  <c r="BL56" i="20" s="1"/>
  <c r="BD35" i="20"/>
  <c r="O56" i="20"/>
  <c r="AW98" i="20"/>
  <c r="T98" i="20"/>
  <c r="AU98" i="20"/>
  <c r="BI77" i="20"/>
  <c r="BL77" i="20" s="1"/>
  <c r="BB56" i="20"/>
  <c r="BE56" i="20"/>
  <c r="BH56" i="20" s="1"/>
  <c r="BM56" i="20"/>
  <c r="CN17" i="20"/>
  <c r="CO13" i="20"/>
  <c r="AX120" i="20"/>
  <c r="AJ121" i="20"/>
  <c r="BP121" i="20"/>
  <c r="BZ121" i="20" s="1"/>
  <c r="BC101" i="20"/>
  <c r="S58" i="20"/>
  <c r="I57" i="20"/>
  <c r="AX100" i="20"/>
  <c r="BE99" i="20"/>
  <c r="BH99" i="20" s="1"/>
  <c r="AP100" i="20"/>
  <c r="AN59" i="20"/>
  <c r="O100" i="20"/>
  <c r="I99" i="20"/>
  <c r="BC57" i="20"/>
  <c r="O101" i="20"/>
  <c r="AR59" i="20"/>
  <c r="CO57" i="20"/>
  <c r="AX38" i="20"/>
  <c r="BE79" i="20"/>
  <c r="BH79" i="20" s="1"/>
  <c r="T37" i="20"/>
  <c r="S78" i="20"/>
  <c r="BQ80" i="20"/>
  <c r="CC80" i="20" s="1"/>
  <c r="AL38" i="20"/>
  <c r="BI79" i="20"/>
  <c r="BL79" i="20" s="1"/>
  <c r="AV36" i="20"/>
  <c r="AU78" i="20"/>
  <c r="AP80" i="20"/>
  <c r="S38" i="20"/>
  <c r="AU37" i="20"/>
  <c r="BN36" i="20"/>
  <c r="BT36" i="20" s="1"/>
  <c r="I79" i="20"/>
  <c r="BM38" i="20"/>
  <c r="CK56" i="20"/>
  <c r="I119" i="20"/>
  <c r="BB119" i="20"/>
  <c r="BE119" i="20"/>
  <c r="BH119" i="20" s="1"/>
  <c r="S118" i="20"/>
  <c r="AY118" i="20"/>
  <c r="AR118" i="20"/>
  <c r="AO118" i="20"/>
  <c r="CO117" i="20"/>
  <c r="AO117" i="20"/>
  <c r="AQ117" i="20"/>
  <c r="CK114" i="20"/>
  <c r="AJ115" i="20"/>
  <c r="CM48" i="20"/>
  <c r="T115" i="20"/>
  <c r="AR111" i="20"/>
  <c r="CO53" i="20"/>
  <c r="BC115" i="20"/>
  <c r="CN69" i="20"/>
  <c r="AW115" i="20"/>
  <c r="AT111" i="20"/>
  <c r="H114" i="20"/>
  <c r="AP111" i="20"/>
  <c r="S116" i="20"/>
  <c r="AR114" i="20"/>
  <c r="BN113" i="20"/>
  <c r="BT113" i="20" s="1"/>
  <c r="Q114" i="20"/>
  <c r="Z114" i="20" s="1"/>
  <c r="S112" i="20"/>
  <c r="AO116" i="20"/>
  <c r="AL112" i="20"/>
  <c r="AQ116" i="20"/>
  <c r="R69" i="20"/>
  <c r="Q90" i="20"/>
  <c r="Z90" i="20" s="1"/>
  <c r="AT69" i="20"/>
  <c r="AW90" i="20"/>
  <c r="AZ48" i="20"/>
  <c r="AV90" i="20"/>
  <c r="BM48" i="20"/>
  <c r="AU90" i="20"/>
  <c r="AX48" i="20"/>
  <c r="AX27" i="20"/>
  <c r="CN28" i="20"/>
  <c r="AS91" i="20"/>
  <c r="AV70" i="20"/>
  <c r="BI28" i="20"/>
  <c r="BL28" i="20" s="1"/>
  <c r="CO28" i="20"/>
  <c r="BP28" i="20"/>
  <c r="BZ28" i="20" s="1"/>
  <c r="AZ70" i="20"/>
  <c r="AN70" i="20"/>
  <c r="P91" i="20"/>
  <c r="R28" i="20"/>
  <c r="Q50" i="20"/>
  <c r="Z50" i="20" s="1"/>
  <c r="BD29" i="20"/>
  <c r="AX50" i="20"/>
  <c r="AL29" i="20"/>
  <c r="H29" i="20"/>
  <c r="CN71" i="20"/>
  <c r="I29" i="20"/>
  <c r="H50" i="20"/>
  <c r="Q92" i="20"/>
  <c r="Z92" i="20" s="1"/>
  <c r="AK71" i="20"/>
  <c r="AP92" i="20"/>
  <c r="AU71" i="20"/>
  <c r="CK51" i="20"/>
  <c r="AT72" i="20"/>
  <c r="AU94" i="20"/>
  <c r="BE30" i="20"/>
  <c r="BH30" i="20" s="1"/>
  <c r="BP51" i="20"/>
  <c r="BZ51" i="20" s="1"/>
  <c r="BI51" i="20"/>
  <c r="BL51" i="20" s="1"/>
  <c r="AP93" i="20"/>
  <c r="T30" i="20"/>
  <c r="AV51" i="20"/>
  <c r="S51" i="20"/>
  <c r="CO30" i="20"/>
  <c r="AO94" i="20"/>
  <c r="AT51" i="20"/>
  <c r="BQ30" i="20"/>
  <c r="CC30" i="20" s="1"/>
  <c r="AN51" i="20"/>
  <c r="BP93" i="20"/>
  <c r="BZ93" i="20" s="1"/>
  <c r="AY93" i="20"/>
  <c r="R93" i="20"/>
  <c r="P73" i="20"/>
  <c r="AO31" i="20"/>
  <c r="P31" i="20"/>
  <c r="BO31" i="20"/>
  <c r="BW31" i="20" s="1"/>
  <c r="AT52" i="20"/>
  <c r="BP31" i="20"/>
  <c r="BZ31" i="20" s="1"/>
  <c r="BO52" i="20"/>
  <c r="BW52" i="20" s="1"/>
  <c r="BD52" i="20"/>
  <c r="R73" i="20"/>
  <c r="AV52" i="20"/>
  <c r="AL73" i="20"/>
  <c r="O73" i="20"/>
  <c r="CO73" i="20"/>
  <c r="T73" i="20"/>
  <c r="Q73" i="20"/>
  <c r="Z73" i="20" s="1"/>
  <c r="AJ31" i="20"/>
  <c r="P52" i="20"/>
  <c r="AT31" i="20"/>
  <c r="AK52" i="20"/>
  <c r="BB52" i="20"/>
  <c r="R95" i="20"/>
  <c r="AJ74" i="20"/>
  <c r="BA74" i="20"/>
  <c r="BC53" i="20"/>
  <c r="P53" i="20"/>
  <c r="BC32" i="20"/>
  <c r="T32" i="20"/>
  <c r="AK95" i="20"/>
  <c r="AV95" i="20"/>
  <c r="AS74" i="20"/>
  <c r="AW74" i="20"/>
  <c r="BA53" i="20"/>
  <c r="BN53" i="20"/>
  <c r="BT53" i="20" s="1"/>
  <c r="R32" i="20"/>
  <c r="BQ32" i="20"/>
  <c r="CC32" i="20" s="1"/>
  <c r="AW95" i="20"/>
  <c r="AP95" i="20"/>
  <c r="S74" i="20"/>
  <c r="BN74" i="20"/>
  <c r="BT74" i="20" s="1"/>
  <c r="O53" i="20"/>
  <c r="AJ53" i="20"/>
  <c r="BI53" i="20"/>
  <c r="BL53" i="20" s="1"/>
  <c r="AX32" i="20"/>
  <c r="AW32" i="20"/>
  <c r="AO95" i="20"/>
  <c r="AZ74" i="20"/>
  <c r="BP74" i="20"/>
  <c r="BZ74" i="20" s="1"/>
  <c r="AU74" i="20"/>
  <c r="T74" i="20"/>
  <c r="AL32" i="20"/>
  <c r="H32" i="20"/>
  <c r="H75" i="20"/>
  <c r="AY75" i="20"/>
  <c r="Q96" i="20"/>
  <c r="Z96" i="20" s="1"/>
  <c r="AM33" i="20"/>
  <c r="BI33" i="20"/>
  <c r="BL33" i="20" s="1"/>
  <c r="AU54" i="20"/>
  <c r="AS54" i="20"/>
  <c r="BN96" i="20"/>
  <c r="BT96" i="20" s="1"/>
  <c r="T33" i="20"/>
  <c r="AK75" i="20"/>
  <c r="BA75" i="20"/>
  <c r="AP54" i="20"/>
  <c r="BO54" i="20"/>
  <c r="BW54" i="20" s="1"/>
  <c r="BA54" i="20"/>
  <c r="P75" i="20"/>
  <c r="BI75" i="20"/>
  <c r="BL75" i="20" s="1"/>
  <c r="AN75" i="20"/>
  <c r="BA96" i="20"/>
  <c r="I96" i="20"/>
  <c r="AV75" i="20"/>
  <c r="AJ75" i="20"/>
  <c r="AX96" i="20"/>
  <c r="AP96" i="20"/>
  <c r="AO96" i="20"/>
  <c r="P33" i="20"/>
  <c r="AZ54" i="20"/>
  <c r="H54" i="20"/>
  <c r="Q33" i="20"/>
  <c r="Z33" i="20" s="1"/>
  <c r="AK54" i="20"/>
  <c r="AO54" i="20"/>
  <c r="AQ55" i="20"/>
  <c r="BO76" i="20"/>
  <c r="BW76" i="20" s="1"/>
  <c r="AX76" i="20"/>
  <c r="AW34" i="20"/>
  <c r="AQ34" i="20"/>
  <c r="I97" i="20"/>
  <c r="AQ97" i="20"/>
  <c r="BC97" i="20"/>
  <c r="AL97" i="20"/>
  <c r="BO97" i="20"/>
  <c r="BW97" i="20" s="1"/>
  <c r="AY97" i="20"/>
  <c r="AY55" i="20"/>
  <c r="BO55" i="20"/>
  <c r="BW55" i="20" s="1"/>
  <c r="R76" i="20"/>
  <c r="AJ76" i="20"/>
  <c r="BB76" i="20"/>
  <c r="AY34" i="20"/>
  <c r="BN97" i="20"/>
  <c r="BT97" i="20" s="1"/>
  <c r="AL55" i="20"/>
  <c r="AX55" i="20"/>
  <c r="BI76" i="20"/>
  <c r="BL76" i="20" s="1"/>
  <c r="T34" i="20"/>
  <c r="AP97" i="20"/>
  <c r="AW55" i="20"/>
  <c r="R55" i="20"/>
  <c r="AQ76" i="20"/>
  <c r="T76" i="20"/>
  <c r="AY98" i="20"/>
  <c r="BP98" i="20"/>
  <c r="BZ98" i="20" s="1"/>
  <c r="AN77" i="20"/>
  <c r="Q77" i="20"/>
  <c r="Z77" i="20" s="1"/>
  <c r="S35" i="20"/>
  <c r="AN35" i="20"/>
  <c r="AT56" i="20"/>
  <c r="AX98" i="20"/>
  <c r="AR98" i="20"/>
  <c r="AL77" i="20"/>
  <c r="BM35" i="20"/>
  <c r="AU35" i="20"/>
  <c r="AT35" i="20"/>
  <c r="AX56" i="20"/>
  <c r="AJ56" i="20"/>
  <c r="BB77" i="20"/>
  <c r="AZ35" i="20"/>
  <c r="BP56" i="20"/>
  <c r="BZ56" i="20" s="1"/>
  <c r="AP35" i="20"/>
  <c r="O35" i="20"/>
  <c r="AZ56" i="20"/>
  <c r="AJ35" i="20"/>
  <c r="BN35" i="20"/>
  <c r="BT35" i="20" s="1"/>
  <c r="R56" i="20"/>
  <c r="AV98" i="20"/>
  <c r="BB98" i="20"/>
  <c r="AT77" i="20"/>
  <c r="AP56" i="20"/>
  <c r="Q120" i="20"/>
  <c r="Z120" i="20" s="1"/>
  <c r="CM11" i="20"/>
  <c r="AZ121" i="20"/>
  <c r="AO100" i="20"/>
  <c r="BB57" i="20"/>
  <c r="AU59" i="20"/>
  <c r="BN57" i="20"/>
  <c r="BT57" i="20" s="1"/>
  <c r="CK57" i="20"/>
  <c r="AU101" i="20"/>
  <c r="BP100" i="20"/>
  <c r="BZ100" i="20" s="1"/>
  <c r="BM58" i="20"/>
  <c r="AJ99" i="20"/>
  <c r="BB58" i="20"/>
  <c r="AY101" i="20"/>
  <c r="BQ100" i="20"/>
  <c r="CC100" i="20" s="1"/>
  <c r="R80" i="20"/>
  <c r="BC38" i="20"/>
  <c r="AY37" i="20"/>
  <c r="AN36" i="20"/>
  <c r="BB37" i="20"/>
  <c r="O80" i="20"/>
  <c r="P79" i="20"/>
  <c r="BI37" i="20"/>
  <c r="BL37" i="20" s="1"/>
  <c r="AP37" i="20"/>
  <c r="BD80" i="20"/>
  <c r="CN79" i="20"/>
  <c r="AU36" i="20"/>
  <c r="CN78" i="20"/>
  <c r="AF78" i="20" s="1"/>
  <c r="CK78" i="20"/>
  <c r="AJ38" i="20"/>
  <c r="O37" i="20"/>
  <c r="S119" i="20"/>
  <c r="BI119" i="20"/>
  <c r="BL119" i="20" s="1"/>
  <c r="CO77" i="20"/>
  <c r="CO55" i="20"/>
  <c r="CN55" i="20"/>
  <c r="CM97" i="20"/>
  <c r="CM76" i="20"/>
  <c r="R117" i="20"/>
  <c r="CM54" i="20"/>
  <c r="AT117" i="20"/>
  <c r="BP117" i="20"/>
  <c r="BZ117" i="20" s="1"/>
  <c r="BA115" i="20"/>
  <c r="CN32" i="20"/>
  <c r="AQ115" i="20"/>
  <c r="CN48" i="20"/>
  <c r="AR115" i="20"/>
  <c r="BD111" i="20"/>
  <c r="CO74" i="20"/>
  <c r="AI74" i="20" s="1"/>
  <c r="BE111" i="20"/>
  <c r="BH111" i="20" s="1"/>
  <c r="BC112" i="20"/>
  <c r="AZ112" i="20"/>
  <c r="T114" i="20"/>
  <c r="P113" i="20"/>
  <c r="H116" i="20"/>
  <c r="AL113" i="20"/>
  <c r="BE112" i="20"/>
  <c r="BH112" i="20" s="1"/>
  <c r="BE114" i="20"/>
  <c r="BH114" i="20" s="1"/>
  <c r="T27" i="20"/>
  <c r="AT90" i="20"/>
  <c r="AS48" i="20"/>
  <c r="AW69" i="20"/>
  <c r="BM27" i="20"/>
  <c r="AZ69" i="20"/>
  <c r="I48" i="20"/>
  <c r="AY69" i="20"/>
  <c r="AR27" i="20"/>
  <c r="AU27" i="20"/>
  <c r="Q49" i="20"/>
  <c r="Z49" i="20" s="1"/>
  <c r="BP70" i="20"/>
  <c r="BZ70" i="20" s="1"/>
  <c r="H70" i="20"/>
  <c r="P70" i="20"/>
  <c r="BI70" i="20"/>
  <c r="BL70" i="20" s="1"/>
  <c r="BM49" i="20"/>
  <c r="BE28" i="20"/>
  <c r="BH28" i="20" s="1"/>
  <c r="BC91" i="20"/>
  <c r="AV49" i="20"/>
  <c r="I49" i="20"/>
  <c r="BD28" i="20"/>
  <c r="R92" i="20"/>
  <c r="AY92" i="20"/>
  <c r="AT93" i="20"/>
  <c r="P50" i="20"/>
  <c r="AR50" i="20"/>
  <c r="R29" i="20"/>
  <c r="AU29" i="20"/>
  <c r="BQ50" i="20"/>
  <c r="CC50" i="20" s="1"/>
  <c r="CO92" i="20"/>
  <c r="AO92" i="20"/>
  <c r="S93" i="20"/>
  <c r="T51" i="20"/>
  <c r="AQ51" i="20"/>
  <c r="Q94" i="20"/>
  <c r="Z94" i="20" s="1"/>
  <c r="CM94" i="20"/>
  <c r="BQ72" i="20"/>
  <c r="CC72" i="20" s="1"/>
  <c r="T94" i="20"/>
  <c r="BB30" i="20"/>
  <c r="BO51" i="20"/>
  <c r="BW51" i="20" s="1"/>
  <c r="AL93" i="20"/>
  <c r="T93" i="20"/>
  <c r="AY30" i="20"/>
  <c r="AX94" i="20"/>
  <c r="AM30" i="20"/>
  <c r="BC93" i="20"/>
  <c r="CK72" i="20"/>
  <c r="W72" i="20" s="1"/>
  <c r="AQ93" i="20"/>
  <c r="CN31" i="20"/>
  <c r="AJ73" i="20"/>
  <c r="BQ73" i="20"/>
  <c r="CC73" i="20" s="1"/>
  <c r="AK73" i="20"/>
  <c r="T52" i="20"/>
  <c r="H52" i="20"/>
  <c r="AS73" i="20"/>
  <c r="BB31" i="20"/>
  <c r="O31" i="20"/>
  <c r="BE73" i="20"/>
  <c r="BH73" i="20" s="1"/>
  <c r="AL52" i="20"/>
  <c r="BO73" i="20"/>
  <c r="BW73" i="20" s="1"/>
  <c r="S31" i="20"/>
  <c r="CM31" i="20"/>
  <c r="BB73" i="20"/>
  <c r="AX73" i="20"/>
  <c r="T31" i="20"/>
  <c r="AK31" i="20"/>
  <c r="AX52" i="20"/>
  <c r="AZ52" i="20"/>
  <c r="AR31" i="20"/>
  <c r="AS52" i="20"/>
  <c r="AQ52" i="20"/>
  <c r="AQ95" i="20"/>
  <c r="AY95" i="20"/>
  <c r="BD53" i="20"/>
  <c r="BO95" i="20"/>
  <c r="BW95" i="20" s="1"/>
  <c r="Q95" i="20"/>
  <c r="Z95" i="20" s="1"/>
  <c r="BC95" i="20"/>
  <c r="AO53" i="20"/>
  <c r="AM53" i="20"/>
  <c r="I32" i="20"/>
  <c r="AQ32" i="20"/>
  <c r="AS32" i="20"/>
  <c r="BE95" i="20"/>
  <c r="BH95" i="20" s="1"/>
  <c r="BC74" i="20"/>
  <c r="BE74" i="20"/>
  <c r="BH74" i="20" s="1"/>
  <c r="BP53" i="20"/>
  <c r="BZ53" i="20" s="1"/>
  <c r="AX53" i="20"/>
  <c r="T53" i="20"/>
  <c r="AO32" i="20"/>
  <c r="BI95" i="20"/>
  <c r="BL95" i="20" s="1"/>
  <c r="P74" i="20"/>
  <c r="AX74" i="20"/>
  <c r="I53" i="20"/>
  <c r="BO32" i="20"/>
  <c r="BW32" i="20" s="1"/>
  <c r="I75" i="20"/>
  <c r="AN96" i="20"/>
  <c r="AR33" i="20"/>
  <c r="BB33" i="20"/>
  <c r="BQ54" i="20"/>
  <c r="CC54" i="20" s="1"/>
  <c r="BN54" i="20"/>
  <c r="BT54" i="20" s="1"/>
  <c r="AT96" i="20"/>
  <c r="AQ33" i="20"/>
  <c r="AK33" i="20"/>
  <c r="AQ75" i="20"/>
  <c r="AV96" i="20"/>
  <c r="AT75" i="20"/>
  <c r="O75" i="20"/>
  <c r="H96" i="20"/>
  <c r="AY33" i="20"/>
  <c r="AU75" i="20"/>
  <c r="AS96" i="20"/>
  <c r="AW96" i="20"/>
  <c r="BP33" i="20"/>
  <c r="BZ33" i="20" s="1"/>
  <c r="S33" i="20"/>
  <c r="AL54" i="20"/>
  <c r="P54" i="20"/>
  <c r="AR54" i="20"/>
  <c r="BN33" i="20"/>
  <c r="BT33" i="20" s="1"/>
  <c r="AW33" i="20"/>
  <c r="BD55" i="20"/>
  <c r="BM55" i="20"/>
  <c r="AZ76" i="20"/>
  <c r="Q76" i="20"/>
  <c r="Z76" i="20" s="1"/>
  <c r="AO34" i="20"/>
  <c r="AM34" i="20"/>
  <c r="AR97" i="20"/>
  <c r="AL34" i="20"/>
  <c r="AR34" i="20"/>
  <c r="S97" i="20"/>
  <c r="AM55" i="20"/>
  <c r="Q55" i="20"/>
  <c r="Z55" i="20" s="1"/>
  <c r="P76" i="20"/>
  <c r="AY76" i="20"/>
  <c r="P34" i="20"/>
  <c r="AT97" i="20"/>
  <c r="BC55" i="20"/>
  <c r="AZ55" i="20"/>
  <c r="AO55" i="20"/>
  <c r="AV76" i="20"/>
  <c r="I76" i="20"/>
  <c r="AJ34" i="20"/>
  <c r="BP34" i="20"/>
  <c r="BZ34" i="20" s="1"/>
  <c r="AO97" i="20"/>
  <c r="R97" i="20"/>
  <c r="BN55" i="20"/>
  <c r="BT55" i="20" s="1"/>
  <c r="AN55" i="20"/>
  <c r="BQ76" i="20"/>
  <c r="CC76" i="20" s="1"/>
  <c r="AL76" i="20"/>
  <c r="H97" i="20"/>
  <c r="AM98" i="20"/>
  <c r="Q98" i="20"/>
  <c r="Z98" i="20" s="1"/>
  <c r="AU77" i="20"/>
  <c r="AK77" i="20"/>
  <c r="AQ35" i="20"/>
  <c r="H98" i="20"/>
  <c r="CM7" i="20"/>
  <c r="AV59" i="20"/>
  <c r="P57" i="20"/>
  <c r="AJ58" i="20"/>
  <c r="AV100" i="20"/>
  <c r="AM36" i="20"/>
  <c r="AM37" i="20"/>
  <c r="AR79" i="20"/>
  <c r="AU80" i="20"/>
  <c r="R119" i="20"/>
  <c r="CN97" i="20"/>
  <c r="AY117" i="20"/>
  <c r="BE115" i="20"/>
  <c r="BH115" i="20" s="1"/>
  <c r="CM111" i="20"/>
  <c r="H113" i="20"/>
  <c r="BQ113" i="20"/>
  <c r="CC113" i="20" s="1"/>
  <c r="BO48" i="20"/>
  <c r="BW48" i="20" s="1"/>
  <c r="AQ48" i="20"/>
  <c r="Q70" i="20"/>
  <c r="Z70" i="20" s="1"/>
  <c r="S28" i="20"/>
  <c r="CO70" i="20"/>
  <c r="T49" i="20"/>
  <c r="H71" i="20"/>
  <c r="BA71" i="20"/>
  <c r="AO50" i="20"/>
  <c r="I94" i="20"/>
  <c r="AO72" i="20"/>
  <c r="BM30" i="20"/>
  <c r="AV72" i="20"/>
  <c r="CK93" i="20"/>
  <c r="AU31" i="20"/>
  <c r="AZ73" i="20"/>
  <c r="CN73" i="20"/>
  <c r="BI31" i="20"/>
  <c r="BL31" i="20" s="1"/>
  <c r="S52" i="20"/>
  <c r="BI52" i="20"/>
  <c r="BL52" i="20" s="1"/>
  <c r="AV32" i="20"/>
  <c r="I95" i="20"/>
  <c r="AQ53" i="20"/>
  <c r="AK32" i="20"/>
  <c r="AL74" i="20"/>
  <c r="O32" i="20"/>
  <c r="BM33" i="20"/>
  <c r="BM96" i="20"/>
  <c r="AZ75" i="20"/>
  <c r="BQ75" i="20"/>
  <c r="CC75" i="20" s="1"/>
  <c r="AX75" i="20"/>
  <c r="BC76" i="20"/>
  <c r="BE34" i="20"/>
  <c r="BH34" i="20" s="1"/>
  <c r="AN97" i="20"/>
  <c r="BE76" i="20"/>
  <c r="BH76" i="20" s="1"/>
  <c r="AP55" i="20"/>
  <c r="AO76" i="20"/>
  <c r="O76" i="20"/>
  <c r="BO98" i="20"/>
  <c r="BW98" i="20" s="1"/>
  <c r="BI35" i="20"/>
  <c r="BL35" i="20" s="1"/>
  <c r="AN98" i="20"/>
  <c r="I77" i="20"/>
  <c r="AY35" i="20"/>
  <c r="I56" i="20"/>
  <c r="AS35" i="20"/>
  <c r="AJ77" i="20"/>
  <c r="BE98" i="20"/>
  <c r="BH98" i="20" s="1"/>
  <c r="AN56" i="20"/>
  <c r="BD56" i="20"/>
  <c r="BI98" i="20"/>
  <c r="BL98" i="20" s="1"/>
  <c r="S77" i="20"/>
  <c r="AO99" i="20"/>
  <c r="AU58" i="20"/>
  <c r="T99" i="20"/>
  <c r="I80" i="20"/>
  <c r="BE78" i="20"/>
  <c r="BH78" i="20" s="1"/>
  <c r="AT36" i="20"/>
  <c r="AZ37" i="20"/>
  <c r="AV79" i="20"/>
  <c r="BA119" i="20"/>
  <c r="CO33" i="20"/>
  <c r="CK95" i="20"/>
  <c r="AX111" i="20"/>
  <c r="AP114" i="20"/>
  <c r="I90" i="20"/>
  <c r="AN91" i="20"/>
  <c r="BA91" i="20"/>
  <c r="R71" i="20"/>
  <c r="CK71" i="20"/>
  <c r="BO71" i="20"/>
  <c r="BW71" i="20" s="1"/>
  <c r="AZ51" i="20"/>
  <c r="P51" i="20"/>
  <c r="BD93" i="20"/>
  <c r="AR73" i="20"/>
  <c r="AW93" i="20"/>
  <c r="AX31" i="20"/>
  <c r="Q31" i="20"/>
  <c r="Z31" i="20" s="1"/>
  <c r="AP73" i="20"/>
  <c r="H31" i="20"/>
  <c r="AV74" i="20"/>
  <c r="BM32" i="20"/>
  <c r="H74" i="20"/>
  <c r="BE32" i="20"/>
  <c r="BH32" i="20" s="1"/>
  <c r="AZ95" i="20"/>
  <c r="AK74" i="20"/>
  <c r="P32" i="20"/>
  <c r="AM96" i="20"/>
  <c r="BI96" i="20"/>
  <c r="BL96" i="20" s="1"/>
  <c r="BE54" i="20"/>
  <c r="BH54" i="20" s="1"/>
  <c r="BD75" i="20"/>
  <c r="S96" i="20"/>
  <c r="AR96" i="20"/>
  <c r="AP33" i="20"/>
  <c r="AW97" i="20"/>
  <c r="AK97" i="20"/>
  <c r="BE55" i="20"/>
  <c r="BH55" i="20" s="1"/>
  <c r="AP34" i="20"/>
  <c r="AT34" i="20"/>
  <c r="BN77" i="20"/>
  <c r="BT77" i="20" s="1"/>
  <c r="AK35" i="20"/>
  <c r="AM77" i="20"/>
  <c r="AS77" i="20"/>
  <c r="BE35" i="20"/>
  <c r="BH35" i="20" s="1"/>
  <c r="AV56" i="20"/>
  <c r="AS98" i="20"/>
  <c r="AX35" i="20"/>
  <c r="AO56" i="20"/>
  <c r="AP98" i="20"/>
  <c r="AV77" i="20"/>
  <c r="S56" i="20"/>
  <c r="CK12" i="20"/>
  <c r="O121" i="20"/>
  <c r="AX57" i="20"/>
  <c r="AK38" i="20"/>
  <c r="BN78" i="20"/>
  <c r="BT78" i="20" s="1"/>
  <c r="AY78" i="20"/>
  <c r="AR119" i="20"/>
  <c r="AU118" i="20"/>
  <c r="AK117" i="20"/>
  <c r="BA111" i="20"/>
  <c r="CN113" i="20"/>
  <c r="P112" i="20"/>
  <c r="AX116" i="20"/>
  <c r="BI112" i="20"/>
  <c r="BL112" i="20" s="1"/>
  <c r="S48" i="20"/>
  <c r="AJ48" i="20"/>
  <c r="AW27" i="20"/>
  <c r="AT49" i="20"/>
  <c r="AP49" i="20"/>
  <c r="BA49" i="20"/>
  <c r="AK29" i="20"/>
  <c r="BQ71" i="20"/>
  <c r="CC71" i="20" s="1"/>
  <c r="AV29" i="20"/>
  <c r="BM93" i="20"/>
  <c r="BN72" i="20"/>
  <c r="BT72" i="20" s="1"/>
  <c r="BN94" i="20"/>
  <c r="BT94" i="20" s="1"/>
  <c r="AR72" i="20"/>
  <c r="AO30" i="20"/>
  <c r="AQ72" i="20"/>
  <c r="AY31" i="20"/>
  <c r="BD31" i="20"/>
  <c r="AV31" i="20"/>
  <c r="BC73" i="20"/>
  <c r="BC52" i="20"/>
  <c r="BD95" i="20"/>
  <c r="H53" i="20"/>
  <c r="AU32" i="20"/>
  <c r="BB53" i="20"/>
  <c r="BN32" i="20"/>
  <c r="BT32" i="20" s="1"/>
  <c r="BB74" i="20"/>
  <c r="AS95" i="20"/>
  <c r="AV53" i="20"/>
  <c r="Q75" i="20"/>
  <c r="Z75" i="20" s="1"/>
  <c r="BQ96" i="20"/>
  <c r="CC96" i="20" s="1"/>
  <c r="O54" i="20"/>
  <c r="AJ33" i="20"/>
  <c r="BC54" i="20"/>
  <c r="AZ33" i="20"/>
  <c r="BC96" i="20"/>
  <c r="I55" i="20"/>
  <c r="BM34" i="20"/>
  <c r="AX97" i="20"/>
  <c r="BQ34" i="20"/>
  <c r="CC34" i="20" s="1"/>
  <c r="AU55" i="20"/>
  <c r="BQ55" i="20"/>
  <c r="CC55" i="20" s="1"/>
  <c r="BQ98" i="20"/>
  <c r="CC98" i="20" s="1"/>
  <c r="AX77" i="20"/>
  <c r="T77" i="20"/>
  <c r="R77" i="20"/>
  <c r="O98" i="20"/>
  <c r="BA56" i="20"/>
  <c r="BO56" i="20"/>
  <c r="BW56" i="20" s="1"/>
  <c r="AO120" i="20"/>
  <c r="AL121" i="20"/>
  <c r="AS58" i="20"/>
  <c r="BM59" i="20"/>
  <c r="BO37" i="20"/>
  <c r="BW37" i="20" s="1"/>
  <c r="BE38" i="20"/>
  <c r="BH38" i="20" s="1"/>
  <c r="AQ80" i="20"/>
  <c r="AJ37" i="20"/>
  <c r="CK77" i="20"/>
  <c r="I118" i="20"/>
  <c r="AN117" i="20"/>
  <c r="CN116" i="20"/>
  <c r="H111" i="20"/>
  <c r="BD116" i="20"/>
  <c r="AK114" i="20"/>
  <c r="AJ114" i="20"/>
  <c r="H90" i="20"/>
  <c r="H27" i="20"/>
  <c r="I28" i="20"/>
  <c r="AV28" i="20"/>
  <c r="H91" i="20"/>
  <c r="BC50" i="20"/>
  <c r="S29" i="20"/>
  <c r="R30" i="20"/>
  <c r="P93" i="20"/>
  <c r="H51" i="20"/>
  <c r="BO30" i="20"/>
  <c r="BW30" i="20" s="1"/>
  <c r="AP51" i="20"/>
  <c r="S73" i="20"/>
  <c r="AW52" i="20"/>
  <c r="CM73" i="20"/>
  <c r="AN31" i="20"/>
  <c r="BD73" i="20"/>
  <c r="BM31" i="20"/>
  <c r="AZ31" i="20"/>
  <c r="BP95" i="20"/>
  <c r="BZ95" i="20" s="1"/>
  <c r="AZ53" i="20"/>
  <c r="AY32" i="20"/>
  <c r="BB32" i="20"/>
  <c r="AM74" i="20"/>
  <c r="AW53" i="20"/>
  <c r="AR75" i="20"/>
  <c r="AV33" i="20"/>
  <c r="AW75" i="20"/>
  <c r="BM54" i="20"/>
  <c r="BP96" i="20"/>
  <c r="BZ96" i="20" s="1"/>
  <c r="AO75" i="20"/>
  <c r="I33" i="20"/>
  <c r="BP54" i="20"/>
  <c r="BZ54" i="20" s="1"/>
  <c r="BB55" i="20"/>
  <c r="AZ34" i="20"/>
  <c r="T97" i="20"/>
  <c r="AK76" i="20"/>
  <c r="AV97" i="20"/>
  <c r="BN76" i="20"/>
  <c r="BT76" i="20" s="1"/>
  <c r="BO34" i="20"/>
  <c r="BW34" i="20" s="1"/>
  <c r="I98" i="20"/>
  <c r="BO35" i="20"/>
  <c r="BW35" i="20" s="1"/>
  <c r="BN56" i="20"/>
  <c r="BT56" i="20" s="1"/>
  <c r="O77" i="20"/>
  <c r="T56" i="20"/>
  <c r="BD98" i="20"/>
  <c r="AM35" i="20"/>
  <c r="Q56" i="20"/>
  <c r="Z56" i="20" s="1"/>
  <c r="T35" i="20"/>
  <c r="BQ77" i="20"/>
  <c r="CC77" i="20" s="1"/>
  <c r="AU56" i="20"/>
  <c r="AY56" i="20"/>
  <c r="BF121" i="20"/>
  <c r="CA101" i="20"/>
  <c r="BX58" i="20"/>
  <c r="BJ101" i="20"/>
  <c r="U100" i="20"/>
  <c r="AG100" i="20"/>
  <c r="AG99" i="20"/>
  <c r="U80" i="20"/>
  <c r="J80" i="20"/>
  <c r="J72" i="20"/>
  <c r="J96" i="20"/>
  <c r="BF56" i="20"/>
  <c r="BF57" i="20"/>
  <c r="BJ58" i="20"/>
  <c r="AD101" i="20"/>
  <c r="AE101" i="20" s="1"/>
  <c r="AA101" i="20"/>
  <c r="AG36" i="20"/>
  <c r="BF72" i="20"/>
  <c r="BJ121" i="20"/>
  <c r="BX101" i="20"/>
  <c r="AG80" i="20"/>
  <c r="U79" i="20"/>
  <c r="BF80" i="20"/>
  <c r="AG79" i="20"/>
  <c r="AG38" i="20"/>
  <c r="AD38" i="20"/>
  <c r="J111" i="20"/>
  <c r="AA78" i="20"/>
  <c r="BX38" i="20"/>
  <c r="BF95" i="20"/>
  <c r="J33" i="20"/>
  <c r="BU76" i="20"/>
  <c r="CA77" i="20"/>
  <c r="BX95" i="20"/>
  <c r="X77" i="20"/>
  <c r="BX73" i="20"/>
  <c r="BJ32" i="20"/>
  <c r="U96" i="20"/>
  <c r="U16" i="20"/>
  <c r="BJ120" i="20"/>
  <c r="BU120" i="20"/>
  <c r="X120" i="20"/>
  <c r="AG120" i="20"/>
  <c r="BX120" i="20"/>
  <c r="CA120" i="20"/>
  <c r="AA121" i="20"/>
  <c r="AG121" i="20"/>
  <c r="X121" i="20"/>
  <c r="BR121" i="20"/>
  <c r="CA121" i="20"/>
  <c r="BU101" i="20"/>
  <c r="BX59" i="20"/>
  <c r="J58" i="20"/>
  <c r="AA100" i="20"/>
  <c r="U57" i="20"/>
  <c r="J57" i="20"/>
  <c r="X99" i="20"/>
  <c r="BX57" i="20"/>
  <c r="BY57" i="20" s="1"/>
  <c r="X58" i="20"/>
  <c r="X101" i="20"/>
  <c r="J59" i="20"/>
  <c r="BU100" i="20"/>
  <c r="BR58" i="20"/>
  <c r="AG58" i="20"/>
  <c r="AD57" i="20"/>
  <c r="BR99" i="20"/>
  <c r="BS99" i="20" s="1"/>
  <c r="BU59" i="20"/>
  <c r="U59" i="20"/>
  <c r="BU58" i="20"/>
  <c r="CA100" i="20"/>
  <c r="CA58" i="20"/>
  <c r="U99" i="20"/>
  <c r="BX99" i="20"/>
  <c r="BJ99" i="20"/>
  <c r="AG57" i="20"/>
  <c r="BF101" i="20"/>
  <c r="AA59" i="20"/>
  <c r="BR100" i="20"/>
  <c r="BU57" i="20"/>
  <c r="BU38" i="20"/>
  <c r="U38" i="20"/>
  <c r="J36" i="20"/>
  <c r="BX37" i="20"/>
  <c r="J37" i="20"/>
  <c r="AG78" i="20"/>
  <c r="CA78" i="20"/>
  <c r="BJ78" i="20"/>
  <c r="BX80" i="20"/>
  <c r="J38" i="20"/>
  <c r="U37" i="20"/>
  <c r="CA79" i="20"/>
  <c r="AG37" i="20"/>
  <c r="AD36" i="20"/>
  <c r="BR78" i="20"/>
  <c r="AA80" i="20"/>
  <c r="BR79" i="20"/>
  <c r="BJ37" i="20"/>
  <c r="BF36" i="20"/>
  <c r="X36" i="20"/>
  <c r="BU80" i="20"/>
  <c r="BJ38" i="20"/>
  <c r="J79" i="20"/>
  <c r="AA36" i="20"/>
  <c r="BF37" i="20"/>
  <c r="AD78" i="20"/>
  <c r="BR36" i="20"/>
  <c r="BJ80" i="20"/>
  <c r="X38" i="20"/>
  <c r="BX78" i="20"/>
  <c r="X119" i="20"/>
  <c r="BJ119" i="20"/>
  <c r="AD119" i="20"/>
  <c r="J119" i="20"/>
  <c r="U119" i="20"/>
  <c r="BX119" i="20"/>
  <c r="BR118" i="20"/>
  <c r="BU118" i="20"/>
  <c r="AD118" i="20"/>
  <c r="BF118" i="20"/>
  <c r="U118" i="20"/>
  <c r="AA118" i="20"/>
  <c r="CA117" i="20"/>
  <c r="BJ117" i="20"/>
  <c r="AG117" i="20"/>
  <c r="J117" i="20"/>
  <c r="AD117" i="20"/>
  <c r="X117" i="20"/>
  <c r="BR114" i="20"/>
  <c r="X116" i="20"/>
  <c r="AD111" i="20"/>
  <c r="BJ115" i="20"/>
  <c r="AA111" i="20"/>
  <c r="U111" i="20"/>
  <c r="BF114" i="20"/>
  <c r="BX112" i="20"/>
  <c r="BX115" i="20"/>
  <c r="AA113" i="20"/>
  <c r="X112" i="20"/>
  <c r="BU111" i="20"/>
  <c r="CA114" i="20"/>
  <c r="BU112" i="20"/>
  <c r="J115" i="20"/>
  <c r="BU114" i="20"/>
  <c r="AD112" i="20"/>
  <c r="AD115" i="20"/>
  <c r="CA111" i="20"/>
  <c r="BJ113" i="20"/>
  <c r="X115" i="20"/>
  <c r="AG114" i="20"/>
  <c r="AA115" i="20"/>
  <c r="BF113" i="20"/>
  <c r="J114" i="20"/>
  <c r="BF111" i="20"/>
  <c r="U114" i="20"/>
  <c r="BU116" i="20"/>
  <c r="BR112" i="20"/>
  <c r="X114" i="20"/>
  <c r="BJ111" i="20"/>
  <c r="BX111" i="20"/>
  <c r="BR113" i="20"/>
  <c r="CA112" i="20"/>
  <c r="BF115" i="20"/>
  <c r="AG115" i="20"/>
  <c r="AA12" i="20"/>
  <c r="S15" i="10" s="1"/>
  <c r="AA48" i="20"/>
  <c r="BJ48" i="20"/>
  <c r="BF90" i="20"/>
  <c r="BR27" i="20"/>
  <c r="AD90" i="20"/>
  <c r="BJ69" i="20"/>
  <c r="J69" i="20"/>
  <c r="BR48" i="20"/>
  <c r="X69" i="20"/>
  <c r="BF48" i="20"/>
  <c r="CA69" i="20"/>
  <c r="U69" i="20"/>
  <c r="BR90" i="20"/>
  <c r="CA90" i="20"/>
  <c r="CB90" i="20" s="1"/>
  <c r="BJ93" i="20"/>
  <c r="BU72" i="20"/>
  <c r="U94" i="20"/>
  <c r="CA94" i="20"/>
  <c r="U51" i="20"/>
  <c r="X94" i="20"/>
  <c r="AD30" i="20"/>
  <c r="J73" i="20"/>
  <c r="AG51" i="20"/>
  <c r="BR73" i="20"/>
  <c r="BR30" i="20"/>
  <c r="BX93" i="20"/>
  <c r="AG72" i="20"/>
  <c r="U72" i="20"/>
  <c r="BJ51" i="20"/>
  <c r="AT10" i="20"/>
  <c r="AG52" i="20"/>
  <c r="O10" i="20"/>
  <c r="AA73" i="20"/>
  <c r="BF31" i="20"/>
  <c r="AL6" i="20"/>
  <c r="P9" i="29" s="1"/>
  <c r="BF73" i="20"/>
  <c r="AA31" i="20"/>
  <c r="U52" i="20"/>
  <c r="I17" i="20"/>
  <c r="AG95" i="20"/>
  <c r="BU32" i="20"/>
  <c r="AD32" i="20"/>
  <c r="BJ95" i="20"/>
  <c r="BK95" i="20" s="1"/>
  <c r="BR95" i="20"/>
  <c r="CA95" i="20"/>
  <c r="AT11" i="20"/>
  <c r="G14" i="29" s="1"/>
  <c r="I12" i="20"/>
  <c r="AA95" i="20"/>
  <c r="BF32" i="20"/>
  <c r="BR53" i="20"/>
  <c r="U53" i="20"/>
  <c r="BX74" i="20"/>
  <c r="AA10" i="20"/>
  <c r="S13" i="10" s="1"/>
  <c r="CA74" i="20"/>
  <c r="BX32" i="20"/>
  <c r="BJ74" i="20"/>
  <c r="BJ53" i="20"/>
  <c r="O13" i="20"/>
  <c r="BX7" i="20"/>
  <c r="S10" i="33" s="1"/>
  <c r="BJ98" i="20"/>
  <c r="BR98" i="20"/>
  <c r="AA56" i="20"/>
  <c r="CA56" i="20"/>
  <c r="BX77" i="20"/>
  <c r="AD98" i="20"/>
  <c r="BO7" i="20"/>
  <c r="AA77" i="20"/>
  <c r="AA35" i="20"/>
  <c r="BU77" i="20"/>
  <c r="X98" i="20"/>
  <c r="BR35" i="20"/>
  <c r="AD77" i="20"/>
  <c r="AD56" i="20"/>
  <c r="BF98" i="20"/>
  <c r="AG35" i="20"/>
  <c r="X56" i="20"/>
  <c r="AG98" i="20"/>
  <c r="BR7" i="20"/>
  <c r="BU8" i="20"/>
  <c r="BO9" i="20"/>
  <c r="BW9" i="20" s="1"/>
  <c r="BO8" i="20"/>
  <c r="BF8" i="20"/>
  <c r="M11" i="32" s="1"/>
  <c r="BE8" i="20"/>
  <c r="BI8" i="20"/>
  <c r="I9" i="20"/>
  <c r="AK7" i="20"/>
  <c r="J8" i="20"/>
  <c r="T25" i="29"/>
  <c r="G26" i="29"/>
  <c r="M23" i="33"/>
  <c r="O21" i="10"/>
  <c r="L26" i="29"/>
  <c r="T23" i="33"/>
  <c r="W21" i="10"/>
  <c r="U22" i="10"/>
  <c r="U24" i="33"/>
  <c r="Y22" i="10"/>
  <c r="O27" i="29"/>
  <c r="H22" i="10"/>
  <c r="O24" i="33"/>
  <c r="G23" i="10"/>
  <c r="K28" i="29"/>
  <c r="E23" i="10"/>
  <c r="U25" i="33"/>
  <c r="AF23" i="10"/>
  <c r="S25" i="33"/>
  <c r="E21" i="30"/>
  <c r="O26" i="33"/>
  <c r="L21" i="30"/>
  <c r="W26" i="33"/>
  <c r="AA26" i="33"/>
  <c r="AE24" i="10"/>
  <c r="Z24" i="10"/>
  <c r="Z25" i="10"/>
  <c r="Q25" i="10"/>
  <c r="I23" i="32"/>
  <c r="K27" i="33"/>
  <c r="U25" i="10"/>
  <c r="I28" i="33"/>
  <c r="J23" i="30"/>
  <c r="O24" i="32"/>
  <c r="K23" i="30"/>
  <c r="S28" i="33"/>
  <c r="N26" i="10"/>
  <c r="H28" i="33"/>
  <c r="AE26" i="10"/>
  <c r="G27" i="10"/>
  <c r="AA27" i="10"/>
  <c r="H25" i="32"/>
  <c r="AC27" i="10"/>
  <c r="M26" i="32"/>
  <c r="AE28" i="10"/>
  <c r="L25" i="30"/>
  <c r="Y28" i="10"/>
  <c r="J25" i="30"/>
  <c r="K27" i="32"/>
  <c r="I27" i="32"/>
  <c r="M27" i="32"/>
  <c r="O28" i="32"/>
  <c r="M27" i="30"/>
  <c r="K27" i="30"/>
  <c r="K28" i="32"/>
  <c r="J28" i="30"/>
  <c r="P24" i="29"/>
  <c r="O21" i="33"/>
  <c r="E22" i="33"/>
  <c r="K25" i="29"/>
  <c r="K23" i="33"/>
  <c r="Y21" i="10"/>
  <c r="AC21" i="10"/>
  <c r="Q27" i="29"/>
  <c r="M24" i="33"/>
  <c r="E24" i="33"/>
  <c r="AC22" i="10"/>
  <c r="N24" i="33"/>
  <c r="Z25" i="33"/>
  <c r="N23" i="10"/>
  <c r="U23" i="10"/>
  <c r="AA23" i="10"/>
  <c r="H22" i="32"/>
  <c r="T24" i="10"/>
  <c r="I26" i="33"/>
  <c r="AC26" i="33"/>
  <c r="W24" i="10"/>
  <c r="Z27" i="33"/>
  <c r="N23" i="32"/>
  <c r="I27" i="33"/>
  <c r="M25" i="10"/>
  <c r="O28" i="33"/>
  <c r="I26" i="10"/>
  <c r="K28" i="33"/>
  <c r="Z28" i="33"/>
  <c r="O25" i="32"/>
  <c r="M25" i="32"/>
  <c r="E25" i="32"/>
  <c r="K28" i="10"/>
  <c r="H28" i="10"/>
  <c r="G26" i="32"/>
  <c r="L24" i="29"/>
  <c r="Z21" i="33"/>
  <c r="AA22" i="33"/>
  <c r="Z22" i="33"/>
  <c r="AF21" i="10"/>
  <c r="O26" i="29"/>
  <c r="P27" i="29"/>
  <c r="Z24" i="33"/>
  <c r="H24" i="33"/>
  <c r="N22" i="10"/>
  <c r="G21" i="32"/>
  <c r="T23" i="10"/>
  <c r="N21" i="32"/>
  <c r="Q24" i="10"/>
  <c r="U24" i="10"/>
  <c r="I22" i="32"/>
  <c r="E26" i="33"/>
  <c r="E22" i="30"/>
  <c r="I25" i="10"/>
  <c r="U27" i="33"/>
  <c r="O26" i="10"/>
  <c r="T28" i="33"/>
  <c r="E28" i="33"/>
  <c r="AG27" i="10"/>
  <c r="K27" i="10"/>
  <c r="E27" i="10"/>
  <c r="I25" i="30"/>
  <c r="H26" i="32"/>
  <c r="L26" i="30"/>
  <c r="E28" i="30"/>
  <c r="K23" i="29"/>
  <c r="T22" i="29"/>
  <c r="P23" i="29"/>
  <c r="P21" i="29"/>
  <c r="T21" i="29"/>
  <c r="E21" i="33"/>
  <c r="N21" i="33"/>
  <c r="Q24" i="29"/>
  <c r="O25" i="29"/>
  <c r="Q22" i="33"/>
  <c r="U21" i="10"/>
  <c r="Q23" i="33"/>
  <c r="AA23" i="33"/>
  <c r="Z23" i="33"/>
  <c r="T27" i="29"/>
  <c r="I22" i="10"/>
  <c r="E27" i="29"/>
  <c r="AE23" i="10"/>
  <c r="H23" i="10"/>
  <c r="G25" i="33"/>
  <c r="T25" i="33"/>
  <c r="M21" i="32"/>
  <c r="AG24" i="10"/>
  <c r="O22" i="32"/>
  <c r="E22" i="32"/>
  <c r="K21" i="30"/>
  <c r="O23" i="32"/>
  <c r="AA25" i="10"/>
  <c r="M27" i="33"/>
  <c r="K22" i="30"/>
  <c r="N27" i="33"/>
  <c r="I23" i="30"/>
  <c r="N28" i="33"/>
  <c r="S26" i="10"/>
  <c r="AA26" i="10"/>
  <c r="AG26" i="10"/>
  <c r="T27" i="10"/>
  <c r="W27" i="10"/>
  <c r="Z27" i="10"/>
  <c r="N28" i="10"/>
  <c r="S28" i="10"/>
  <c r="M28" i="10"/>
  <c r="H27" i="32"/>
  <c r="O27" i="32"/>
  <c r="J27" i="30"/>
  <c r="E21" i="29"/>
  <c r="T23" i="29"/>
  <c r="P22" i="29"/>
  <c r="AC21" i="33"/>
  <c r="Y21" i="33"/>
  <c r="Y22" i="33"/>
  <c r="G22" i="33"/>
  <c r="AC22" i="33"/>
  <c r="AC23" i="33"/>
  <c r="H23" i="33"/>
  <c r="W23" i="33"/>
  <c r="Y23" i="33"/>
  <c r="T22" i="10"/>
  <c r="S22" i="10"/>
  <c r="W22" i="10"/>
  <c r="Q24" i="33"/>
  <c r="K25" i="33"/>
  <c r="W25" i="33"/>
  <c r="AA25" i="33"/>
  <c r="G22" i="32"/>
  <c r="T26" i="33"/>
  <c r="E24" i="10"/>
  <c r="G25" i="10"/>
  <c r="E25" i="10"/>
  <c r="AG25" i="10"/>
  <c r="AF25" i="10"/>
  <c r="AE25" i="10"/>
  <c r="U28" i="33"/>
  <c r="K25" i="32"/>
  <c r="N27" i="10"/>
  <c r="O27" i="10"/>
  <c r="T28" i="10"/>
  <c r="AC28" i="10"/>
  <c r="G28" i="30"/>
  <c r="L21" i="29"/>
  <c r="K22" i="29"/>
  <c r="L22" i="29"/>
  <c r="T21" i="33"/>
  <c r="U21" i="33"/>
  <c r="M21" i="33"/>
  <c r="S22" i="33"/>
  <c r="G21" i="10"/>
  <c r="I21" i="10"/>
  <c r="Z21" i="10"/>
  <c r="AG21" i="10"/>
  <c r="O22" i="10"/>
  <c r="K27" i="29"/>
  <c r="K22" i="10"/>
  <c r="Q23" i="10"/>
  <c r="I23" i="10"/>
  <c r="AG23" i="10"/>
  <c r="E28" i="29"/>
  <c r="N22" i="32"/>
  <c r="S26" i="33"/>
  <c r="H26" i="33"/>
  <c r="O27" i="33"/>
  <c r="AC28" i="33"/>
  <c r="K24" i="32"/>
  <c r="Z26" i="10"/>
  <c r="N24" i="32"/>
  <c r="Q28" i="10"/>
  <c r="O26" i="32"/>
  <c r="G28" i="10"/>
  <c r="J26" i="30"/>
  <c r="G28" i="32"/>
  <c r="H28" i="32"/>
  <c r="E22" i="29"/>
  <c r="K21" i="29"/>
  <c r="G22" i="29"/>
  <c r="O21" i="29"/>
  <c r="Q23" i="29"/>
  <c r="G23" i="29"/>
  <c r="E23" i="29"/>
  <c r="AA21" i="33"/>
  <c r="O24" i="29"/>
  <c r="K21" i="33"/>
  <c r="I21" i="33"/>
  <c r="S21" i="33"/>
  <c r="G25" i="29"/>
  <c r="W22" i="33"/>
  <c r="P25" i="29"/>
  <c r="T22" i="33"/>
  <c r="L25" i="29"/>
  <c r="H22" i="33"/>
  <c r="AA21" i="10"/>
  <c r="G23" i="33"/>
  <c r="AE21" i="10"/>
  <c r="O23" i="33"/>
  <c r="E26" i="29"/>
  <c r="S21" i="10"/>
  <c r="S23" i="33"/>
  <c r="T26" i="29"/>
  <c r="N21" i="10"/>
  <c r="N23" i="33"/>
  <c r="E22" i="10"/>
  <c r="Z22" i="10"/>
  <c r="Y24" i="33"/>
  <c r="I24" i="33"/>
  <c r="G22" i="10"/>
  <c r="AG22" i="10"/>
  <c r="K24" i="33"/>
  <c r="G24" i="33"/>
  <c r="AA22" i="10"/>
  <c r="W24" i="33"/>
  <c r="M22" i="10"/>
  <c r="O28" i="29"/>
  <c r="S23" i="10"/>
  <c r="M25" i="33"/>
  <c r="I25" i="33"/>
  <c r="G28" i="29"/>
  <c r="Z23" i="10"/>
  <c r="E21" i="32"/>
  <c r="AC25" i="33"/>
  <c r="L28" i="29"/>
  <c r="O25" i="33"/>
  <c r="T28" i="29"/>
  <c r="Y28" i="29" s="1"/>
  <c r="O23" i="10"/>
  <c r="Q25" i="33"/>
  <c r="W23" i="10"/>
  <c r="G21" i="30"/>
  <c r="I24" i="10"/>
  <c r="AC24" i="10"/>
  <c r="Q26" i="33"/>
  <c r="J21" i="30"/>
  <c r="M24" i="10"/>
  <c r="AA24" i="10"/>
  <c r="N26" i="33"/>
  <c r="Z26" i="33"/>
  <c r="K22" i="32"/>
  <c r="Y24" i="10"/>
  <c r="U26" i="33"/>
  <c r="M22" i="32"/>
  <c r="G22" i="30"/>
  <c r="T25" i="10"/>
  <c r="M22" i="30"/>
  <c r="Q27" i="33"/>
  <c r="H23" i="32"/>
  <c r="S25" i="10"/>
  <c r="H27" i="33"/>
  <c r="AA27" i="33"/>
  <c r="W25" i="10"/>
  <c r="J22" i="30"/>
  <c r="Y27" i="33"/>
  <c r="G23" i="32"/>
  <c r="AC25" i="10"/>
  <c r="G23" i="30"/>
  <c r="G26" i="10"/>
  <c r="E24" i="32"/>
  <c r="AA28" i="33"/>
  <c r="T26" i="10"/>
  <c r="I24" i="32"/>
  <c r="G28" i="33"/>
  <c r="AC26" i="10"/>
  <c r="G24" i="32"/>
  <c r="W28" i="33"/>
  <c r="L23" i="30"/>
  <c r="U26" i="10"/>
  <c r="M24" i="32"/>
  <c r="S27" i="10"/>
  <c r="Q27" i="10"/>
  <c r="J24" i="30"/>
  <c r="I27" i="10"/>
  <c r="I24" i="30"/>
  <c r="H27" i="10"/>
  <c r="Y27" i="10"/>
  <c r="K24" i="30"/>
  <c r="U27" i="10"/>
  <c r="E25" i="30"/>
  <c r="O28" i="10"/>
  <c r="N26" i="32"/>
  <c r="Z28" i="10"/>
  <c r="K25" i="30"/>
  <c r="U28" i="10"/>
  <c r="K26" i="32"/>
  <c r="AF28" i="10"/>
  <c r="G25" i="30"/>
  <c r="I26" i="32"/>
  <c r="I26" i="30"/>
  <c r="M26" i="30"/>
  <c r="G26" i="30"/>
  <c r="E27" i="30"/>
  <c r="L27" i="30"/>
  <c r="N28" i="32"/>
  <c r="M28" i="32"/>
  <c r="K28" i="30"/>
  <c r="M28" i="30"/>
  <c r="I28" i="30"/>
  <c r="Q22" i="29"/>
  <c r="Q21" i="29"/>
  <c r="O23" i="29"/>
  <c r="G21" i="29"/>
  <c r="O22" i="29"/>
  <c r="L23" i="29"/>
  <c r="K24" i="29"/>
  <c r="W21" i="33"/>
  <c r="T24" i="29"/>
  <c r="Q21" i="33"/>
  <c r="G24" i="29"/>
  <c r="G21" i="33"/>
  <c r="E25" i="29"/>
  <c r="U22" i="33"/>
  <c r="O22" i="33"/>
  <c r="Q25" i="29"/>
  <c r="N22" i="33"/>
  <c r="H21" i="10"/>
  <c r="K26" i="29"/>
  <c r="U23" i="33"/>
  <c r="K21" i="10"/>
  <c r="Q21" i="10"/>
  <c r="E23" i="33"/>
  <c r="AC24" i="33"/>
  <c r="G27" i="29"/>
  <c r="S24" i="33"/>
  <c r="T24" i="33"/>
  <c r="AF22" i="10"/>
  <c r="AC23" i="10"/>
  <c r="H25" i="33"/>
  <c r="O21" i="32"/>
  <c r="K23" i="10"/>
  <c r="Y23" i="10"/>
  <c r="M23" i="10"/>
  <c r="O24" i="10"/>
  <c r="K24" i="10"/>
  <c r="S24" i="10"/>
  <c r="G26" i="33"/>
  <c r="H24" i="10"/>
  <c r="K26" i="33"/>
  <c r="M23" i="32"/>
  <c r="L22" i="30"/>
  <c r="T27" i="33"/>
  <c r="Y25" i="10"/>
  <c r="G27" i="33"/>
  <c r="H25" i="10"/>
  <c r="AC27" i="33"/>
  <c r="K25" i="10"/>
  <c r="W27" i="33"/>
  <c r="Q28" i="33"/>
  <c r="Y26" i="10"/>
  <c r="M28" i="33"/>
  <c r="W26" i="10"/>
  <c r="H24" i="32"/>
  <c r="E23" i="30"/>
  <c r="G24" i="30"/>
  <c r="E24" i="30"/>
  <c r="I25" i="32"/>
  <c r="M24" i="30"/>
  <c r="AE27" i="10"/>
  <c r="AF27" i="10"/>
  <c r="M25" i="30"/>
  <c r="AG28" i="10"/>
  <c r="I28" i="10"/>
  <c r="W28" i="10"/>
  <c r="E26" i="30"/>
  <c r="G27" i="32"/>
  <c r="N27" i="32"/>
  <c r="I27" i="30"/>
  <c r="E24" i="29"/>
  <c r="I22" i="33"/>
  <c r="K22" i="33"/>
  <c r="Q26" i="29"/>
  <c r="P26" i="29"/>
  <c r="M21" i="10"/>
  <c r="T21" i="10"/>
  <c r="AE22" i="10"/>
  <c r="L27" i="29"/>
  <c r="Q22" i="10"/>
  <c r="AA24" i="33"/>
  <c r="K21" i="32"/>
  <c r="P28" i="29"/>
  <c r="Q28" i="29"/>
  <c r="N25" i="33"/>
  <c r="Y25" i="33"/>
  <c r="M26" i="33"/>
  <c r="AF24" i="10"/>
  <c r="G24" i="10"/>
  <c r="I21" i="30"/>
  <c r="O25" i="10"/>
  <c r="I22" i="30"/>
  <c r="N25" i="10"/>
  <c r="E27" i="33"/>
  <c r="Y28" i="33"/>
  <c r="Q26" i="10"/>
  <c r="M23" i="30"/>
  <c r="H26" i="10"/>
  <c r="G25" i="32"/>
  <c r="L24" i="30"/>
  <c r="E26" i="32"/>
  <c r="K26" i="30"/>
  <c r="E27" i="32"/>
  <c r="I28" i="32"/>
  <c r="G27" i="30"/>
  <c r="H21" i="32"/>
  <c r="I21" i="32"/>
  <c r="E25" i="33"/>
  <c r="Y26" i="33"/>
  <c r="N24" i="10"/>
  <c r="M21" i="30"/>
  <c r="E23" i="32"/>
  <c r="S27" i="33"/>
  <c r="K23" i="32"/>
  <c r="AF26" i="10"/>
  <c r="K26" i="10"/>
  <c r="M26" i="10"/>
  <c r="E26" i="10"/>
  <c r="M27" i="10"/>
  <c r="N25" i="32"/>
  <c r="AA28" i="10"/>
  <c r="E28" i="10"/>
  <c r="E28" i="32"/>
  <c r="L28" i="30"/>
  <c r="X22" i="31"/>
  <c r="L22" i="31" s="1"/>
  <c r="Z22" i="31"/>
  <c r="N22" i="31" s="1"/>
  <c r="X23" i="31"/>
  <c r="L23" i="31" s="1"/>
  <c r="Z23" i="31"/>
  <c r="N23" i="31" s="1"/>
  <c r="R26" i="31"/>
  <c r="F26" i="31" s="1"/>
  <c r="S26" i="31"/>
  <c r="G26" i="31" s="1"/>
  <c r="S15" i="20"/>
  <c r="AM10" i="20"/>
  <c r="Q13" i="29" s="1"/>
  <c r="BO13" i="20"/>
  <c r="AG7" i="20"/>
  <c r="AE10" i="10" s="1"/>
  <c r="AR10" i="20"/>
  <c r="CA12" i="20"/>
  <c r="BP12" i="20"/>
  <c r="BN11" i="20"/>
  <c r="BO17" i="20"/>
  <c r="J23" i="29"/>
  <c r="H13" i="20"/>
  <c r="E16" i="30" s="1"/>
  <c r="S24" i="29"/>
  <c r="AG17" i="20"/>
  <c r="AE20" i="10" s="1"/>
  <c r="R11" i="20"/>
  <c r="Q14" i="10" s="1"/>
  <c r="P17" i="20"/>
  <c r="E20" i="10" s="1"/>
  <c r="X11" i="20"/>
  <c r="S12" i="20"/>
  <c r="J15" i="20"/>
  <c r="P12" i="20"/>
  <c r="E15" i="10" s="1"/>
  <c r="BP14" i="20"/>
  <c r="BZ14" i="20" s="1"/>
  <c r="X21" i="31"/>
  <c r="L21" i="31" s="1"/>
  <c r="AA21" i="31"/>
  <c r="O21" i="31" s="1"/>
  <c r="S24" i="31"/>
  <c r="G24" i="31" s="1"/>
  <c r="P14" i="20"/>
  <c r="BI14" i="20"/>
  <c r="BQ16" i="20"/>
  <c r="AM15" i="20"/>
  <c r="Q18" i="29" s="1"/>
  <c r="AP17" i="20"/>
  <c r="L20" i="29" s="1"/>
  <c r="AK16" i="20"/>
  <c r="O19" i="29" s="1"/>
  <c r="R7" i="20"/>
  <c r="BM13" i="20"/>
  <c r="AC16" i="33" s="1"/>
  <c r="BR11" i="20"/>
  <c r="G14" i="33" s="1"/>
  <c r="BQ15" i="20"/>
  <c r="AM11" i="20"/>
  <c r="T8" i="20"/>
  <c r="AC11" i="10" s="1"/>
  <c r="T16" i="20"/>
  <c r="Q9" i="20"/>
  <c r="AR12" i="20"/>
  <c r="T15" i="29" s="1"/>
  <c r="AK13" i="20"/>
  <c r="O16" i="29" s="1"/>
  <c r="Q10" i="20"/>
  <c r="Q17" i="20"/>
  <c r="BI15" i="20"/>
  <c r="H25" i="29"/>
  <c r="H15" i="20"/>
  <c r="E18" i="30" s="1"/>
  <c r="S25" i="29"/>
  <c r="X12" i="20"/>
  <c r="M15" i="10" s="1"/>
  <c r="U25" i="29"/>
  <c r="S26" i="29"/>
  <c r="T6" i="20"/>
  <c r="BU16" i="20"/>
  <c r="M19" i="33" s="1"/>
  <c r="BJ15" i="20"/>
  <c r="BR120" i="20"/>
  <c r="J120" i="20"/>
  <c r="AA120" i="20"/>
  <c r="BF120" i="20"/>
  <c r="AD120" i="20"/>
  <c r="U120" i="20"/>
  <c r="U121" i="20"/>
  <c r="BX121" i="20"/>
  <c r="AD121" i="20"/>
  <c r="BU121" i="20"/>
  <c r="J121" i="20"/>
  <c r="J101" i="20"/>
  <c r="X59" i="20"/>
  <c r="AD59" i="20"/>
  <c r="BJ100" i="20"/>
  <c r="AA58" i="20"/>
  <c r="J99" i="20"/>
  <c r="BJ57" i="20"/>
  <c r="X57" i="20"/>
  <c r="AD99" i="20"/>
  <c r="AE99" i="20" s="1"/>
  <c r="BR101" i="20"/>
  <c r="BR59" i="20"/>
  <c r="BF59" i="20"/>
  <c r="AD100" i="20"/>
  <c r="X100" i="20"/>
  <c r="BF58" i="20"/>
  <c r="AA57" i="20"/>
  <c r="CA59" i="20"/>
  <c r="AG59" i="20"/>
  <c r="U58" i="20"/>
  <c r="BX100" i="20"/>
  <c r="AD58" i="20"/>
  <c r="CA57" i="20"/>
  <c r="BF99" i="20"/>
  <c r="BU99" i="20"/>
  <c r="BR57" i="20"/>
  <c r="AA99" i="20"/>
  <c r="BJ59" i="20"/>
  <c r="J100" i="20"/>
  <c r="BF100" i="20"/>
  <c r="CA99" i="20"/>
  <c r="X80" i="20"/>
  <c r="BR38" i="20"/>
  <c r="BU79" i="20"/>
  <c r="AD79" i="20"/>
  <c r="CA37" i="20"/>
  <c r="BJ36" i="20"/>
  <c r="J78" i="20"/>
  <c r="AD80" i="20"/>
  <c r="BF38" i="20"/>
  <c r="BX79" i="20"/>
  <c r="AA79" i="20"/>
  <c r="BR37" i="20"/>
  <c r="U36" i="20"/>
  <c r="U78" i="20"/>
  <c r="BF78" i="20"/>
  <c r="X37" i="20"/>
  <c r="BJ79" i="20"/>
  <c r="AA37" i="20"/>
  <c r="BU78" i="20"/>
  <c r="BR80" i="20"/>
  <c r="AA38" i="20"/>
  <c r="BF79" i="20"/>
  <c r="X79" i="20"/>
  <c r="BU37" i="20"/>
  <c r="BX36" i="20"/>
  <c r="CA36" i="20"/>
  <c r="X78" i="20"/>
  <c r="CA38" i="20"/>
  <c r="AD37" i="20"/>
  <c r="BU36" i="20"/>
  <c r="AA15" i="20"/>
  <c r="U15" i="20"/>
  <c r="G18" i="10" s="1"/>
  <c r="BU119" i="20"/>
  <c r="AA119" i="20"/>
  <c r="AG119" i="20"/>
  <c r="BF119" i="20"/>
  <c r="CA119" i="20"/>
  <c r="BR119" i="20"/>
  <c r="AD93" i="20"/>
  <c r="BX30" i="20"/>
  <c r="BJ30" i="20"/>
  <c r="BX51" i="20"/>
  <c r="AA94" i="20"/>
  <c r="U10" i="20"/>
  <c r="G13" i="10" s="1"/>
  <c r="O6" i="20"/>
  <c r="CA31" i="20"/>
  <c r="AD52" i="20"/>
  <c r="AO6" i="20"/>
  <c r="K9" i="29" s="1"/>
  <c r="U74" i="20"/>
  <c r="J74" i="20"/>
  <c r="BX53" i="20"/>
  <c r="J53" i="20"/>
  <c r="BU56" i="20"/>
  <c r="BR56" i="20"/>
  <c r="BX98" i="20"/>
  <c r="J35" i="20"/>
  <c r="U35" i="20"/>
  <c r="BJ56" i="20"/>
  <c r="BM9" i="20"/>
  <c r="AC12" i="33" s="1"/>
  <c r="AS7" i="20"/>
  <c r="R21" i="31"/>
  <c r="F21" i="31" s="1"/>
  <c r="Y21" i="31"/>
  <c r="M21" i="31" s="1"/>
  <c r="AA23" i="31"/>
  <c r="O23" i="31" s="1"/>
  <c r="X25" i="31"/>
  <c r="L25" i="31" s="1"/>
  <c r="AA26" i="31"/>
  <c r="O26" i="31" s="1"/>
  <c r="AK15" i="20"/>
  <c r="O18" i="29" s="1"/>
  <c r="X15" i="20"/>
  <c r="M18" i="10" s="1"/>
  <c r="BQ11" i="20"/>
  <c r="CC11" i="20" s="1"/>
  <c r="BM11" i="20"/>
  <c r="AC14" i="33" s="1"/>
  <c r="BM14" i="20"/>
  <c r="AC17" i="33" s="1"/>
  <c r="CA16" i="20"/>
  <c r="Y19" i="33" s="1"/>
  <c r="BM15" i="20"/>
  <c r="AC18" i="33" s="1"/>
  <c r="AV9" i="20"/>
  <c r="W12" i="31" s="1"/>
  <c r="BP17" i="20"/>
  <c r="BZ17" i="20" s="1"/>
  <c r="BR17" i="20"/>
  <c r="G20" i="33" s="1"/>
  <c r="AX11" i="20"/>
  <c r="X14" i="31" s="1"/>
  <c r="AW13" i="20"/>
  <c r="R16" i="31" s="1"/>
  <c r="AZ13" i="20"/>
  <c r="Y16" i="31" s="1"/>
  <c r="BB12" i="20"/>
  <c r="Z15" i="31" s="1"/>
  <c r="AM13" i="20"/>
  <c r="Q16" i="29" s="1"/>
  <c r="R10" i="20"/>
  <c r="BD13" i="20"/>
  <c r="AA16" i="31" s="1"/>
  <c r="S13" i="20"/>
  <c r="W16" i="10" s="1"/>
  <c r="AV17" i="20"/>
  <c r="W20" i="31" s="1"/>
  <c r="AQ10" i="20"/>
  <c r="I6" i="20"/>
  <c r="AD16" i="20"/>
  <c r="Y19" i="10" s="1"/>
  <c r="AA17" i="20"/>
  <c r="S20" i="10" s="1"/>
  <c r="AA16" i="20"/>
  <c r="BX12" i="20"/>
  <c r="AA13" i="20"/>
  <c r="S16" i="10" s="1"/>
  <c r="U11" i="20"/>
  <c r="BX90" i="20"/>
  <c r="BU69" i="20"/>
  <c r="BF69" i="20"/>
  <c r="BX69" i="20"/>
  <c r="CA48" i="20"/>
  <c r="U27" i="20"/>
  <c r="J27" i="20"/>
  <c r="X28" i="20"/>
  <c r="Y28" i="20" s="1"/>
  <c r="BU70" i="20"/>
  <c r="BU28" i="20"/>
  <c r="AA28" i="20"/>
  <c r="AG28" i="20"/>
  <c r="U70" i="20"/>
  <c r="AA91" i="20"/>
  <c r="X49" i="20"/>
  <c r="AD49" i="20"/>
  <c r="AG91" i="20"/>
  <c r="BR70" i="20"/>
  <c r="BX28" i="20"/>
  <c r="AD70" i="20"/>
  <c r="BU91" i="20"/>
  <c r="BJ28" i="20"/>
  <c r="BR91" i="20"/>
  <c r="X91" i="20"/>
  <c r="BJ91" i="20"/>
  <c r="BX91" i="20"/>
  <c r="CA70" i="20"/>
  <c r="AA49" i="20"/>
  <c r="X70" i="20"/>
  <c r="BJ49" i="20"/>
  <c r="BF49" i="20"/>
  <c r="AA50" i="20"/>
  <c r="AB50" i="20" s="1"/>
  <c r="J92" i="20"/>
  <c r="BX29" i="20"/>
  <c r="AD92" i="20"/>
  <c r="BX71" i="20"/>
  <c r="BY71" i="20" s="1"/>
  <c r="J71" i="20"/>
  <c r="AG29" i="20"/>
  <c r="U29" i="20"/>
  <c r="BJ71" i="20"/>
  <c r="AA29" i="20"/>
  <c r="X29" i="20"/>
  <c r="BU71" i="20"/>
  <c r="BU92" i="20"/>
  <c r="BX50" i="20"/>
  <c r="U50" i="20"/>
  <c r="AG71" i="20"/>
  <c r="U92" i="20"/>
  <c r="CA29" i="20"/>
  <c r="BF29" i="20"/>
  <c r="X92" i="20"/>
  <c r="BU29" i="20"/>
  <c r="BR71" i="20"/>
  <c r="AA71" i="20"/>
  <c r="BR92" i="20"/>
  <c r="BR93" i="20"/>
  <c r="R6" i="20"/>
  <c r="AG93" i="20"/>
  <c r="BX72" i="20"/>
  <c r="J51" i="20"/>
  <c r="BF94" i="20"/>
  <c r="BR51" i="20"/>
  <c r="P6" i="20"/>
  <c r="BF93" i="20"/>
  <c r="BG93" i="20" s="1"/>
  <c r="CA72" i="20"/>
  <c r="X30" i="20"/>
  <c r="BX94" i="20"/>
  <c r="J30" i="20"/>
  <c r="J94" i="20"/>
  <c r="BJ94" i="20"/>
  <c r="X51" i="20"/>
  <c r="CA51" i="20"/>
  <c r="X73" i="20"/>
  <c r="J31" i="20"/>
  <c r="BU31" i="20"/>
  <c r="AG8" i="20"/>
  <c r="BJ73" i="20"/>
  <c r="X31" i="20"/>
  <c r="BF52" i="20"/>
  <c r="BR52" i="20"/>
  <c r="X10" i="20"/>
  <c r="AT6" i="20"/>
  <c r="CK14" i="20"/>
  <c r="BX52" i="20"/>
  <c r="I10" i="20"/>
  <c r="BU73" i="20"/>
  <c r="BU52" i="20"/>
  <c r="AP6" i="20"/>
  <c r="L9" i="29" s="1"/>
  <c r="AJ6" i="20"/>
  <c r="AT15" i="20"/>
  <c r="O14" i="20"/>
  <c r="O15" i="20"/>
  <c r="AT17" i="20"/>
  <c r="AT13" i="20"/>
  <c r="BR74" i="20"/>
  <c r="U32" i="20"/>
  <c r="J32" i="20"/>
  <c r="AD95" i="20"/>
  <c r="X53" i="20"/>
  <c r="BU74" i="20"/>
  <c r="X75" i="20"/>
  <c r="AA96" i="20"/>
  <c r="CA54" i="20"/>
  <c r="AD96" i="20"/>
  <c r="BR96" i="20"/>
  <c r="BX54" i="20"/>
  <c r="BX96" i="20"/>
  <c r="AA33" i="20"/>
  <c r="AG33" i="20"/>
  <c r="CA96" i="20"/>
  <c r="BU96" i="20"/>
  <c r="U54" i="20"/>
  <c r="X33" i="20"/>
  <c r="BF54" i="20"/>
  <c r="BX33" i="20"/>
  <c r="BR54" i="20"/>
  <c r="BF96" i="20"/>
  <c r="AG75" i="20"/>
  <c r="BR75" i="20"/>
  <c r="AG96" i="20"/>
  <c r="J54" i="20"/>
  <c r="U33" i="20"/>
  <c r="BJ96" i="20"/>
  <c r="BR34" i="20"/>
  <c r="BU97" i="20"/>
  <c r="X55" i="20"/>
  <c r="BF97" i="20"/>
  <c r="CA55" i="20"/>
  <c r="AD34" i="20"/>
  <c r="CA34" i="20"/>
  <c r="X34" i="20"/>
  <c r="J97" i="20"/>
  <c r="J55" i="20"/>
  <c r="BX34" i="20"/>
  <c r="BF55" i="20"/>
  <c r="AA34" i="20"/>
  <c r="BR55" i="20"/>
  <c r="AA76" i="20"/>
  <c r="X76" i="20"/>
  <c r="BR97" i="20"/>
  <c r="BF34" i="20"/>
  <c r="BX76" i="20"/>
  <c r="AA97" i="20"/>
  <c r="BX55" i="20"/>
  <c r="CA76" i="20"/>
  <c r="CA97" i="20"/>
  <c r="CA98" i="20"/>
  <c r="BR77" i="20"/>
  <c r="BJ35" i="20"/>
  <c r="U56" i="20"/>
  <c r="BF35" i="20"/>
  <c r="BU98" i="20"/>
  <c r="BQ7" i="20"/>
  <c r="CA7" i="20"/>
  <c r="Y10" i="33" s="1"/>
  <c r="BR8" i="20"/>
  <c r="BP8" i="20"/>
  <c r="BQ9" i="20"/>
  <c r="BU9" i="20"/>
  <c r="M12" i="33" s="1"/>
  <c r="BM10" i="20"/>
  <c r="AC13" i="33" s="1"/>
  <c r="BQ10" i="20"/>
  <c r="CC10" i="20" s="1"/>
  <c r="CA10" i="20"/>
  <c r="H7" i="20"/>
  <c r="E10" i="30" s="1"/>
  <c r="I8" i="20"/>
  <c r="AR7" i="20"/>
  <c r="T10" i="29" s="1"/>
  <c r="H9" i="20"/>
  <c r="E12" i="30" s="1"/>
  <c r="AJ7" i="20"/>
  <c r="H10" i="29" s="1"/>
  <c r="BE9" i="20"/>
  <c r="AT7" i="20"/>
  <c r="J10" i="20"/>
  <c r="AO9" i="20"/>
  <c r="K12" i="29" s="1"/>
  <c r="AP9" i="20"/>
  <c r="L12" i="29" s="1"/>
  <c r="BE10" i="20"/>
  <c r="AR9" i="20"/>
  <c r="T12" i="29" s="1"/>
  <c r="U21" i="31"/>
  <c r="I21" i="31" s="1"/>
  <c r="U22" i="31"/>
  <c r="I22" i="31" s="1"/>
  <c r="W23" i="31"/>
  <c r="K23" i="31" s="1"/>
  <c r="U24" i="31"/>
  <c r="I24" i="31" s="1"/>
  <c r="T24" i="31"/>
  <c r="H24" i="31" s="1"/>
  <c r="Q24" i="31"/>
  <c r="E24" i="31" s="1"/>
  <c r="X24" i="31"/>
  <c r="L24" i="31" s="1"/>
  <c r="T14" i="20"/>
  <c r="S25" i="31"/>
  <c r="G25" i="31" s="1"/>
  <c r="W26" i="31"/>
  <c r="K26" i="31" s="1"/>
  <c r="T26" i="31"/>
  <c r="H26" i="31" s="1"/>
  <c r="Z26" i="31"/>
  <c r="N26" i="31" s="1"/>
  <c r="BR15" i="20"/>
  <c r="G18" i="33" s="1"/>
  <c r="Q14" i="20"/>
  <c r="Q7" i="20"/>
  <c r="AD7" i="20"/>
  <c r="Y10" i="10" s="1"/>
  <c r="CA13" i="20"/>
  <c r="H11" i="20"/>
  <c r="E14" i="30" s="1"/>
  <c r="AM16" i="20"/>
  <c r="Q19" i="29" s="1"/>
  <c r="Q15" i="20"/>
  <c r="BU11" i="20"/>
  <c r="M14" i="33" s="1"/>
  <c r="AS16" i="20"/>
  <c r="AJ15" i="20"/>
  <c r="H18" i="29" s="1"/>
  <c r="AJ17" i="20"/>
  <c r="H20" i="29" s="1"/>
  <c r="S21" i="29"/>
  <c r="U21" i="29"/>
  <c r="BE12" i="20"/>
  <c r="BM17" i="20"/>
  <c r="AC20" i="33" s="1"/>
  <c r="S22" i="29"/>
  <c r="J22" i="29"/>
  <c r="AQ15" i="20"/>
  <c r="S18" i="29" s="1"/>
  <c r="AO11" i="20"/>
  <c r="K14" i="29" s="1"/>
  <c r="AK11" i="20"/>
  <c r="R16" i="20"/>
  <c r="P9" i="20"/>
  <c r="AP12" i="20"/>
  <c r="L15" i="29" s="1"/>
  <c r="BE15" i="20"/>
  <c r="S17" i="20"/>
  <c r="J14" i="20"/>
  <c r="AG11" i="20"/>
  <c r="AE14" i="10" s="1"/>
  <c r="T10" i="20"/>
  <c r="BE16" i="20"/>
  <c r="AG13" i="20"/>
  <c r="J26" i="29"/>
  <c r="S27" i="29"/>
  <c r="AL8" i="20"/>
  <c r="P11" i="29" s="1"/>
  <c r="S28" i="29"/>
  <c r="AN11" i="20"/>
  <c r="AJ9" i="20"/>
  <c r="H12" i="29" s="1"/>
  <c r="BM6" i="20"/>
  <c r="AC9" i="33" s="1"/>
  <c r="AD48" i="20"/>
  <c r="CA27" i="20"/>
  <c r="U90" i="20"/>
  <c r="AA90" i="20"/>
  <c r="AG90" i="20"/>
  <c r="BX48" i="20"/>
  <c r="BU90" i="20"/>
  <c r="AG69" i="20"/>
  <c r="AH69" i="20" s="1"/>
  <c r="AG48" i="20"/>
  <c r="X48" i="20"/>
  <c r="X90" i="20"/>
  <c r="J48" i="20"/>
  <c r="BJ72" i="20"/>
  <c r="BF51" i="20"/>
  <c r="AA72" i="20"/>
  <c r="AD51" i="20"/>
  <c r="BJ52" i="20"/>
  <c r="AS6" i="20"/>
  <c r="U73" i="20"/>
  <c r="J52" i="20"/>
  <c r="U31" i="20"/>
  <c r="AG73" i="20"/>
  <c r="BJ31" i="20"/>
  <c r="AA8" i="20"/>
  <c r="S11" i="10" s="1"/>
  <c r="BF74" i="20"/>
  <c r="AG53" i="20"/>
  <c r="I15" i="20"/>
  <c r="BM7" i="20"/>
  <c r="AC10" i="33" s="1"/>
  <c r="BX35" i="20"/>
  <c r="BJ10" i="20"/>
  <c r="H23" i="29"/>
  <c r="AA27" i="31"/>
  <c r="O27" i="31" s="1"/>
  <c r="X27" i="31"/>
  <c r="L27" i="31" s="1"/>
  <c r="BX15" i="20"/>
  <c r="S18" i="33" s="1"/>
  <c r="AP16" i="20"/>
  <c r="L19" i="29" s="1"/>
  <c r="AL10" i="20"/>
  <c r="P13" i="29" s="1"/>
  <c r="P7" i="20"/>
  <c r="CA11" i="20"/>
  <c r="H12" i="20"/>
  <c r="E15" i="30" s="1"/>
  <c r="J21" i="29"/>
  <c r="AQ16" i="20"/>
  <c r="J12" i="20"/>
  <c r="AU10" i="20"/>
  <c r="Q13" i="31" s="1"/>
  <c r="X8" i="20"/>
  <c r="M11" i="10" s="1"/>
  <c r="U23" i="29"/>
  <c r="AM12" i="20"/>
  <c r="X17" i="20"/>
  <c r="U17" i="20"/>
  <c r="H16" i="20"/>
  <c r="E19" i="30" s="1"/>
  <c r="AZ16" i="20"/>
  <c r="Y19" i="31" s="1"/>
  <c r="AM8" i="20"/>
  <c r="Q11" i="29" s="1"/>
  <c r="AX16" i="20"/>
  <c r="X19" i="31" s="1"/>
  <c r="AN7" i="20"/>
  <c r="BO6" i="20"/>
  <c r="S14" i="20"/>
  <c r="BI6" i="20"/>
  <c r="BC14" i="20"/>
  <c r="U17" i="31" s="1"/>
  <c r="AV14" i="20"/>
  <c r="W17" i="31" s="1"/>
  <c r="U101" i="20"/>
  <c r="CA80" i="20"/>
  <c r="X118" i="20"/>
  <c r="AG118" i="20"/>
  <c r="BX118" i="20"/>
  <c r="BJ118" i="20"/>
  <c r="J118" i="20"/>
  <c r="CA118" i="20"/>
  <c r="U13" i="20"/>
  <c r="BX117" i="20"/>
  <c r="BU117" i="20"/>
  <c r="AA117" i="20"/>
  <c r="U117" i="20"/>
  <c r="BF117" i="20"/>
  <c r="BR117" i="20"/>
  <c r="BU115" i="20"/>
  <c r="AG113" i="20"/>
  <c r="CA115" i="20"/>
  <c r="BF112" i="20"/>
  <c r="J116" i="20"/>
  <c r="CA113" i="20"/>
  <c r="BF116" i="20"/>
  <c r="AG111" i="20"/>
  <c r="BX116" i="20"/>
  <c r="BJ114" i="20"/>
  <c r="BX114" i="20"/>
  <c r="U113" i="20"/>
  <c r="U112" i="20"/>
  <c r="AA116" i="20"/>
  <c r="X113" i="20"/>
  <c r="BJ116" i="20"/>
  <c r="U115" i="20"/>
  <c r="U116" i="20"/>
  <c r="CA116" i="20"/>
  <c r="BX113" i="20"/>
  <c r="AG112" i="20"/>
  <c r="X111" i="20"/>
  <c r="BU113" i="20"/>
  <c r="AA112" i="20"/>
  <c r="BR115" i="20"/>
  <c r="J112" i="20"/>
  <c r="J113" i="20"/>
  <c r="BJ112" i="20"/>
  <c r="AG116" i="20"/>
  <c r="AD113" i="20"/>
  <c r="AA114" i="20"/>
  <c r="AD116" i="20"/>
  <c r="AD114" i="20"/>
  <c r="AA11" i="20"/>
  <c r="U12" i="20"/>
  <c r="BR69" i="20"/>
  <c r="AD94" i="20"/>
  <c r="AA93" i="20"/>
  <c r="J93" i="20"/>
  <c r="K93" i="20" s="1"/>
  <c r="BR72" i="20"/>
  <c r="AG30" i="20"/>
  <c r="AQ6" i="20"/>
  <c r="BF77" i="20"/>
  <c r="AG77" i="20"/>
  <c r="BU35" i="20"/>
  <c r="BJ77" i="20"/>
  <c r="J98" i="20"/>
  <c r="AD35" i="20"/>
  <c r="U77" i="20"/>
  <c r="CA35" i="20"/>
  <c r="BX56" i="20"/>
  <c r="J77" i="20"/>
  <c r="BN9" i="20"/>
  <c r="BQ8" i="20"/>
  <c r="BM8" i="20"/>
  <c r="AC11" i="33" s="1"/>
  <c r="BR10" i="20"/>
  <c r="G13" i="33" s="1"/>
  <c r="J7" i="20"/>
  <c r="BA7" i="20"/>
  <c r="T10" i="31" s="1"/>
  <c r="AL7" i="20"/>
  <c r="P10" i="29" s="1"/>
  <c r="AX7" i="20"/>
  <c r="X10" i="31" s="1"/>
  <c r="BF10" i="20"/>
  <c r="M13" i="32" s="1"/>
  <c r="BA8" i="20"/>
  <c r="T11" i="31" s="1"/>
  <c r="AT14" i="20"/>
  <c r="T22" i="31"/>
  <c r="H22" i="31" s="1"/>
  <c r="Y23" i="31"/>
  <c r="M23" i="31" s="1"/>
  <c r="Z25" i="31"/>
  <c r="N25" i="31" s="1"/>
  <c r="W25" i="31"/>
  <c r="K25" i="31" s="1"/>
  <c r="Y25" i="31"/>
  <c r="M25" i="31" s="1"/>
  <c r="T25" i="31"/>
  <c r="H25" i="31" s="1"/>
  <c r="X26" i="31"/>
  <c r="L26" i="31" s="1"/>
  <c r="AP10" i="20"/>
  <c r="L13" i="29" s="1"/>
  <c r="BR12" i="20"/>
  <c r="BO16" i="20"/>
  <c r="X7" i="20"/>
  <c r="M10" i="10" s="1"/>
  <c r="BM12" i="20"/>
  <c r="AC15" i="33" s="1"/>
  <c r="BU12" i="20"/>
  <c r="M15" i="33" s="1"/>
  <c r="AL17" i="20"/>
  <c r="X16" i="20"/>
  <c r="M19" i="10" s="1"/>
  <c r="AL12" i="20"/>
  <c r="P15" i="29" s="1"/>
  <c r="AR13" i="20"/>
  <c r="AP13" i="20"/>
  <c r="L16" i="29" s="1"/>
  <c r="T12" i="20"/>
  <c r="T13" i="20"/>
  <c r="AD13" i="20"/>
  <c r="Y16" i="10" s="1"/>
  <c r="BD16" i="20"/>
  <c r="AA19" i="31" s="1"/>
  <c r="AQ12" i="20"/>
  <c r="AQ9" i="20"/>
  <c r="BN6" i="20"/>
  <c r="BT6" i="20" s="1"/>
  <c r="BN14" i="20"/>
  <c r="BT14" i="20" s="1"/>
  <c r="S6" i="20"/>
  <c r="AG101" i="20"/>
  <c r="BF16" i="20"/>
  <c r="BX27" i="20"/>
  <c r="AA69" i="20"/>
  <c r="BX10" i="20"/>
  <c r="BU7" i="20"/>
  <c r="M10" i="33" s="1"/>
  <c r="BU48" i="20"/>
  <c r="BJ90" i="20"/>
  <c r="BU27" i="20"/>
  <c r="AD69" i="20"/>
  <c r="X27" i="20"/>
  <c r="AG27" i="20"/>
  <c r="AD27" i="20"/>
  <c r="AA27" i="20"/>
  <c r="BU49" i="20"/>
  <c r="J28" i="20"/>
  <c r="AD91" i="20"/>
  <c r="U49" i="20"/>
  <c r="J49" i="20"/>
  <c r="BF91" i="20"/>
  <c r="BR28" i="20"/>
  <c r="AD28" i="20"/>
  <c r="AG70" i="20"/>
  <c r="BX49" i="20"/>
  <c r="BY49" i="20" s="1"/>
  <c r="CA91" i="20"/>
  <c r="J91" i="20"/>
  <c r="AA70" i="20"/>
  <c r="BR49" i="20"/>
  <c r="BX70" i="20"/>
  <c r="U28" i="20"/>
  <c r="BJ70" i="20"/>
  <c r="U91" i="20"/>
  <c r="CA28" i="20"/>
  <c r="BF28" i="20"/>
  <c r="BF70" i="20"/>
  <c r="AG49" i="20"/>
  <c r="J70" i="20"/>
  <c r="CA49" i="20"/>
  <c r="AA92" i="20"/>
  <c r="U71" i="20"/>
  <c r="BJ29" i="20"/>
  <c r="AD50" i="20"/>
  <c r="J50" i="20"/>
  <c r="BX92" i="20"/>
  <c r="BJ50" i="20"/>
  <c r="CA71" i="20"/>
  <c r="AD71" i="20"/>
  <c r="X50" i="20"/>
  <c r="CA50" i="20"/>
  <c r="J29" i="20"/>
  <c r="BF92" i="20"/>
  <c r="BR29" i="20"/>
  <c r="BF71" i="20"/>
  <c r="BR50" i="20"/>
  <c r="AG92" i="20"/>
  <c r="BJ92" i="20"/>
  <c r="BK92" i="20" s="1"/>
  <c r="BF50" i="20"/>
  <c r="BU50" i="20"/>
  <c r="AD29" i="20"/>
  <c r="AG50" i="20"/>
  <c r="CA92" i="20"/>
  <c r="X71" i="20"/>
  <c r="BU93" i="20"/>
  <c r="X93" i="20"/>
  <c r="Y93" i="20" s="1"/>
  <c r="BF30" i="20"/>
  <c r="CA30" i="20"/>
  <c r="BR94" i="20"/>
  <c r="U93" i="20"/>
  <c r="CA93" i="20"/>
  <c r="AD72" i="20"/>
  <c r="X72" i="20"/>
  <c r="AA30" i="20"/>
  <c r="AG94" i="20"/>
  <c r="BU94" i="20"/>
  <c r="U30" i="20"/>
  <c r="AA51" i="20"/>
  <c r="BU51" i="20"/>
  <c r="BU30" i="20"/>
  <c r="CN6" i="20"/>
  <c r="CA73" i="20"/>
  <c r="AD31" i="20"/>
  <c r="BR31" i="20"/>
  <c r="CM14" i="20"/>
  <c r="AD73" i="20"/>
  <c r="BX31" i="20"/>
  <c r="AG31" i="20"/>
  <c r="X52" i="20"/>
  <c r="AR6" i="20"/>
  <c r="T9" i="29" s="1"/>
  <c r="AM6" i="20"/>
  <c r="Q9" i="29" s="1"/>
  <c r="CM6" i="20"/>
  <c r="CO14" i="20"/>
  <c r="AA52" i="20"/>
  <c r="I13" i="20"/>
  <c r="AK6" i="20"/>
  <c r="O9" i="29" s="1"/>
  <c r="J9" i="20"/>
  <c r="CA52" i="20"/>
  <c r="O17" i="20"/>
  <c r="E20" i="29" s="1"/>
  <c r="O11" i="20"/>
  <c r="I14" i="20"/>
  <c r="I16" i="20"/>
  <c r="AT12" i="20"/>
  <c r="G15" i="29" s="1"/>
  <c r="AQ13" i="20"/>
  <c r="O12" i="20"/>
  <c r="I11" i="20"/>
  <c r="BF53" i="20"/>
  <c r="AD74" i="20"/>
  <c r="AA53" i="20"/>
  <c r="X74" i="20"/>
  <c r="AG74" i="20"/>
  <c r="BU95" i="20"/>
  <c r="U95" i="20"/>
  <c r="BJ33" i="20"/>
  <c r="BU54" i="20"/>
  <c r="BX75" i="20"/>
  <c r="BY75" i="20" s="1"/>
  <c r="BU75" i="20"/>
  <c r="CA33" i="20"/>
  <c r="AA54" i="20"/>
  <c r="BJ75" i="20"/>
  <c r="BR33" i="20"/>
  <c r="J75" i="20"/>
  <c r="AD33" i="20"/>
  <c r="BU33" i="20"/>
  <c r="BJ54" i="20"/>
  <c r="AD75" i="20"/>
  <c r="X96" i="20"/>
  <c r="AG54" i="20"/>
  <c r="AA75" i="20"/>
  <c r="AD54" i="20"/>
  <c r="CA75" i="20"/>
  <c r="X54" i="20"/>
  <c r="U75" i="20"/>
  <c r="BF33" i="20"/>
  <c r="BF75" i="20"/>
  <c r="AG34" i="20"/>
  <c r="X97" i="20"/>
  <c r="J34" i="20"/>
  <c r="AG76" i="20"/>
  <c r="BJ97" i="20"/>
  <c r="BR76" i="20"/>
  <c r="BJ34" i="20"/>
  <c r="BU34" i="20"/>
  <c r="BJ76" i="20"/>
  <c r="AD76" i="20"/>
  <c r="AG97" i="20"/>
  <c r="U76" i="20"/>
  <c r="AD97" i="20"/>
  <c r="AD55" i="20"/>
  <c r="U55" i="20"/>
  <c r="BF76" i="20"/>
  <c r="AA55" i="20"/>
  <c r="BX97" i="20"/>
  <c r="J76" i="20"/>
  <c r="BJ55" i="20"/>
  <c r="BU55" i="20"/>
  <c r="U34" i="20"/>
  <c r="U97" i="20"/>
  <c r="AG55" i="20"/>
  <c r="AA98" i="20"/>
  <c r="J56" i="20"/>
  <c r="U98" i="20"/>
  <c r="X35" i="20"/>
  <c r="AG56" i="20"/>
  <c r="BP7" i="20"/>
  <c r="BN7" i="20"/>
  <c r="BX8" i="20"/>
  <c r="CA8" i="20"/>
  <c r="Y11" i="33" s="1"/>
  <c r="BU10" i="20"/>
  <c r="M13" i="33" s="1"/>
  <c r="BP10" i="20"/>
  <c r="BO10" i="20"/>
  <c r="BE7" i="20"/>
  <c r="BJ7" i="20"/>
  <c r="G10" i="32" s="1"/>
  <c r="BI7" i="20"/>
  <c r="I7" i="20"/>
  <c r="BJ8" i="20"/>
  <c r="G11" i="32" s="1"/>
  <c r="AW7" i="20"/>
  <c r="R10" i="31" s="1"/>
  <c r="BF9" i="20"/>
  <c r="M12" i="32" s="1"/>
  <c r="H8" i="20"/>
  <c r="E11" i="30" s="1"/>
  <c r="AU7" i="20"/>
  <c r="Q10" i="31" s="1"/>
  <c r="BC7" i="20"/>
  <c r="U10" i="31" s="1"/>
  <c r="AM7" i="20"/>
  <c r="Q10" i="29" s="1"/>
  <c r="AY7" i="20"/>
  <c r="S10" i="31" s="1"/>
  <c r="AO7" i="20"/>
  <c r="K10" i="29" s="1"/>
  <c r="O7" i="20"/>
  <c r="E10" i="29" s="1"/>
  <c r="BI9" i="20"/>
  <c r="AV7" i="20"/>
  <c r="W10" i="31" s="1"/>
  <c r="AQ7" i="20"/>
  <c r="S10" i="29" s="1"/>
  <c r="BB7" i="20"/>
  <c r="Z10" i="31" s="1"/>
  <c r="AP7" i="20"/>
  <c r="O9" i="20"/>
  <c r="BD8" i="20"/>
  <c r="AA11" i="31" s="1"/>
  <c r="AX8" i="20"/>
  <c r="X11" i="31" s="1"/>
  <c r="AY8" i="20"/>
  <c r="S11" i="31" s="1"/>
  <c r="AU8" i="20"/>
  <c r="Q11" i="31" s="1"/>
  <c r="BI10" i="20"/>
  <c r="AM9" i="20"/>
  <c r="Q12" i="29" s="1"/>
  <c r="BB8" i="20"/>
  <c r="Z11" i="31" s="1"/>
  <c r="H10" i="20"/>
  <c r="E13" i="30" s="1"/>
  <c r="AV8" i="20"/>
  <c r="W11" i="31" s="1"/>
  <c r="U24" i="29"/>
  <c r="AO14" i="20"/>
  <c r="K17" i="29" s="1"/>
  <c r="T21" i="31"/>
  <c r="H21" i="31" s="1"/>
  <c r="Z21" i="31"/>
  <c r="N21" i="31" s="1"/>
  <c r="S22" i="31"/>
  <c r="G22" i="31" s="1"/>
  <c r="R22" i="31"/>
  <c r="F22" i="31" s="1"/>
  <c r="U23" i="31"/>
  <c r="I23" i="31" s="1"/>
  <c r="T23" i="31"/>
  <c r="H23" i="31" s="1"/>
  <c r="W24" i="31"/>
  <c r="K24" i="31" s="1"/>
  <c r="AA24" i="31"/>
  <c r="O24" i="31" s="1"/>
  <c r="R24" i="31"/>
  <c r="F24" i="31" s="1"/>
  <c r="Q26" i="31"/>
  <c r="E26" i="31" s="1"/>
  <c r="Y26" i="31"/>
  <c r="M26" i="31" s="1"/>
  <c r="Z27" i="31"/>
  <c r="N27" i="31" s="1"/>
  <c r="X28" i="31"/>
  <c r="L28" i="31" s="1"/>
  <c r="AA28" i="31"/>
  <c r="O28" i="31" s="1"/>
  <c r="R28" i="31"/>
  <c r="F28" i="31" s="1"/>
  <c r="Y28" i="31"/>
  <c r="M28" i="31" s="1"/>
  <c r="W28" i="31"/>
  <c r="K28" i="31" s="1"/>
  <c r="BP15" i="20"/>
  <c r="AD15" i="20"/>
  <c r="Y18" i="10" s="1"/>
  <c r="AA7" i="20"/>
  <c r="T7" i="20"/>
  <c r="BC9" i="20"/>
  <c r="U12" i="31" s="1"/>
  <c r="BA9" i="20"/>
  <c r="T12" i="31" s="1"/>
  <c r="BP13" i="20"/>
  <c r="BN13" i="20"/>
  <c r="BP11" i="20"/>
  <c r="CA15" i="20"/>
  <c r="Y18" i="33" s="1"/>
  <c r="BQ12" i="20"/>
  <c r="AO15" i="20"/>
  <c r="K18" i="29" s="1"/>
  <c r="AO16" i="20"/>
  <c r="K19" i="29" s="1"/>
  <c r="AW9" i="20"/>
  <c r="R12" i="31" s="1"/>
  <c r="BX13" i="20"/>
  <c r="S16" i="33" s="1"/>
  <c r="BI11" i="20"/>
  <c r="AM14" i="20"/>
  <c r="AK17" i="20"/>
  <c r="O20" i="29" s="1"/>
  <c r="BO15" i="20"/>
  <c r="AR11" i="20"/>
  <c r="T14" i="29" s="1"/>
  <c r="BR16" i="20"/>
  <c r="G19" i="33" s="1"/>
  <c r="AO17" i="20"/>
  <c r="K20" i="29" s="1"/>
  <c r="BO12" i="20"/>
  <c r="BX16" i="20"/>
  <c r="S19" i="33" s="1"/>
  <c r="P15" i="20"/>
  <c r="S7" i="20"/>
  <c r="AZ9" i="20"/>
  <c r="Y12" i="31" s="1"/>
  <c r="BR13" i="20"/>
  <c r="G16" i="33" s="1"/>
  <c r="J11" i="20"/>
  <c r="AY9" i="20"/>
  <c r="S12" i="31" s="1"/>
  <c r="BX11" i="20"/>
  <c r="S14" i="33" s="1"/>
  <c r="BF11" i="20"/>
  <c r="M14" i="32" s="1"/>
  <c r="U22" i="29"/>
  <c r="H21" i="29"/>
  <c r="H22" i="29"/>
  <c r="BI12" i="20"/>
  <c r="BJ12" i="20"/>
  <c r="G15" i="32" s="1"/>
  <c r="R8" i="20"/>
  <c r="Q11" i="10" s="1"/>
  <c r="P8" i="20"/>
  <c r="E11" i="10" s="1"/>
  <c r="AP11" i="20"/>
  <c r="L14" i="29" s="1"/>
  <c r="AJ16" i="20"/>
  <c r="AN15" i="20"/>
  <c r="AS15" i="20"/>
  <c r="U18" i="29" s="1"/>
  <c r="AD8" i="20"/>
  <c r="Y11" i="10" s="1"/>
  <c r="S8" i="20"/>
  <c r="W11" i="10" s="1"/>
  <c r="BA10" i="20"/>
  <c r="T13" i="31" s="1"/>
  <c r="CA17" i="20"/>
  <c r="Y20" i="33" s="1"/>
  <c r="AN14" i="20"/>
  <c r="J17" i="29" s="1"/>
  <c r="AY10" i="20"/>
  <c r="S13" i="31" s="1"/>
  <c r="BN17" i="20"/>
  <c r="AS14" i="20"/>
  <c r="U17" i="29" s="1"/>
  <c r="AN16" i="20"/>
  <c r="J19" i="29" s="1"/>
  <c r="AL11" i="20"/>
  <c r="AV10" i="20"/>
  <c r="W13" i="31" s="1"/>
  <c r="U8" i="20"/>
  <c r="G11" i="10" s="1"/>
  <c r="S23" i="29"/>
  <c r="S16" i="20"/>
  <c r="W19" i="10" s="1"/>
  <c r="X9" i="20"/>
  <c r="M12" i="10" s="1"/>
  <c r="AZ11" i="20"/>
  <c r="Y14" i="31" s="1"/>
  <c r="AW12" i="20"/>
  <c r="R15" i="31" s="1"/>
  <c r="P16" i="20"/>
  <c r="T9" i="20"/>
  <c r="AD9" i="20"/>
  <c r="Y12" i="10" s="1"/>
  <c r="R9" i="20"/>
  <c r="Q12" i="10" s="1"/>
  <c r="AY11" i="20"/>
  <c r="S14" i="31" s="1"/>
  <c r="J13" i="20"/>
  <c r="Q16" i="20"/>
  <c r="S9" i="20"/>
  <c r="W12" i="10" s="1"/>
  <c r="BA11" i="20"/>
  <c r="T14" i="31" s="1"/>
  <c r="AG16" i="20"/>
  <c r="AE19" i="10" s="1"/>
  <c r="BI13" i="20"/>
  <c r="AX12" i="20"/>
  <c r="X15" i="31" s="1"/>
  <c r="P11" i="20"/>
  <c r="P10" i="20"/>
  <c r="E13" i="10" s="1"/>
  <c r="AV13" i="20"/>
  <c r="W16" i="31" s="1"/>
  <c r="AD17" i="20"/>
  <c r="Y20" i="10" s="1"/>
  <c r="AY12" i="20"/>
  <c r="S15" i="31" s="1"/>
  <c r="S10" i="20"/>
  <c r="J24" i="29"/>
  <c r="H24" i="29"/>
  <c r="T17" i="20"/>
  <c r="AD10" i="20"/>
  <c r="Y13" i="10" s="1"/>
  <c r="BB13" i="20"/>
  <c r="Z16" i="31" s="1"/>
  <c r="AO13" i="20"/>
  <c r="K16" i="29" s="1"/>
  <c r="BA13" i="20"/>
  <c r="T16" i="31" s="1"/>
  <c r="J25" i="29"/>
  <c r="BI16" i="20"/>
  <c r="AD12" i="20"/>
  <c r="Y15" i="10" s="1"/>
  <c r="BJ16" i="20"/>
  <c r="G19" i="32" s="1"/>
  <c r="R12" i="20"/>
  <c r="AG12" i="20"/>
  <c r="AE15" i="10" s="1"/>
  <c r="U26" i="29"/>
  <c r="J16" i="20"/>
  <c r="Q13" i="20"/>
  <c r="H26" i="29"/>
  <c r="AP8" i="20"/>
  <c r="L11" i="29" s="1"/>
  <c r="P13" i="20"/>
  <c r="AY15" i="20"/>
  <c r="S18" i="31" s="1"/>
  <c r="AT8" i="20"/>
  <c r="G11" i="29" s="1"/>
  <c r="AX15" i="20"/>
  <c r="X18" i="31" s="1"/>
  <c r="X13" i="20"/>
  <c r="M16" i="10" s="1"/>
  <c r="BI17" i="20"/>
  <c r="U27" i="29"/>
  <c r="J27" i="29"/>
  <c r="AO8" i="20"/>
  <c r="AU16" i="20"/>
  <c r="Q19" i="31" s="1"/>
  <c r="AW17" i="20"/>
  <c r="R20" i="31" s="1"/>
  <c r="AX17" i="20"/>
  <c r="X20" i="31" s="1"/>
  <c r="H28" i="29"/>
  <c r="AZ17" i="20"/>
  <c r="Y20" i="31" s="1"/>
  <c r="J28" i="29"/>
  <c r="U28" i="29"/>
  <c r="AS9" i="20"/>
  <c r="AJ11" i="20"/>
  <c r="AS12" i="20"/>
  <c r="U15" i="29" s="1"/>
  <c r="AJ13" i="20"/>
  <c r="H16" i="29" s="1"/>
  <c r="AS11" i="20"/>
  <c r="U14" i="29" s="1"/>
  <c r="AN13" i="20"/>
  <c r="J16" i="29" s="1"/>
  <c r="BP6" i="20"/>
  <c r="AN9" i="20"/>
  <c r="J12" i="29" s="1"/>
  <c r="BQ6" i="20"/>
  <c r="AQ8" i="20"/>
  <c r="BU14" i="20"/>
  <c r="BR6" i="20"/>
  <c r="AS8" i="20"/>
  <c r="R14" i="20"/>
  <c r="U14" i="20"/>
  <c r="AA14" i="20"/>
  <c r="AG6" i="20"/>
  <c r="AD14" i="20"/>
  <c r="BB6" i="20"/>
  <c r="Z9" i="31" s="1"/>
  <c r="H14" i="20"/>
  <c r="E17" i="30" s="1"/>
  <c r="AU14" i="20"/>
  <c r="Q17" i="31" s="1"/>
  <c r="AZ14" i="20"/>
  <c r="Y17" i="31" s="1"/>
  <c r="AT16" i="20"/>
  <c r="G19" i="29" s="1"/>
  <c r="BR9" i="20"/>
  <c r="BP9" i="20"/>
  <c r="CA9" i="20"/>
  <c r="Y12" i="33" s="1"/>
  <c r="BN8" i="20"/>
  <c r="BF7" i="20"/>
  <c r="M10" i="32" s="1"/>
  <c r="AZ7" i="20"/>
  <c r="Y10" i="31" s="1"/>
  <c r="BC8" i="20"/>
  <c r="U11" i="31" s="1"/>
  <c r="AK9" i="20"/>
  <c r="AW8" i="20"/>
  <c r="R11" i="31" s="1"/>
  <c r="Q21" i="31"/>
  <c r="E21" i="31" s="1"/>
  <c r="S21" i="31"/>
  <c r="G21" i="31" s="1"/>
  <c r="Z24" i="31"/>
  <c r="N24" i="31" s="1"/>
  <c r="U25" i="31"/>
  <c r="I25" i="31" s="1"/>
  <c r="Q25" i="31"/>
  <c r="E25" i="31" s="1"/>
  <c r="AA25" i="31"/>
  <c r="O25" i="31" s="1"/>
  <c r="U27" i="31"/>
  <c r="I27" i="31" s="1"/>
  <c r="T27" i="31"/>
  <c r="H27" i="31" s="1"/>
  <c r="R27" i="31"/>
  <c r="F27" i="31" s="1"/>
  <c r="Y27" i="31"/>
  <c r="M27" i="31" s="1"/>
  <c r="W27" i="31"/>
  <c r="K27" i="31" s="1"/>
  <c r="BN16" i="20"/>
  <c r="BO14" i="20"/>
  <c r="BB9" i="20"/>
  <c r="Z12" i="31" s="1"/>
  <c r="AL14" i="20"/>
  <c r="P17" i="29" s="1"/>
  <c r="AP15" i="20"/>
  <c r="BQ14" i="20"/>
  <c r="U7" i="20"/>
  <c r="AU9" i="20"/>
  <c r="Q12" i="31" s="1"/>
  <c r="AR15" i="20"/>
  <c r="T18" i="29" s="1"/>
  <c r="BU13" i="20"/>
  <c r="M16" i="33" s="1"/>
  <c r="T15" i="20"/>
  <c r="BJ11" i="20"/>
  <c r="AS17" i="20"/>
  <c r="AN17" i="20"/>
  <c r="J20" i="29" s="1"/>
  <c r="BF12" i="20"/>
  <c r="M15" i="32" s="1"/>
  <c r="AX10" i="20"/>
  <c r="X13" i="31" s="1"/>
  <c r="AW10" i="20"/>
  <c r="R13" i="31" s="1"/>
  <c r="BX17" i="20"/>
  <c r="BB10" i="20"/>
  <c r="Z13" i="31" s="1"/>
  <c r="BC10" i="20"/>
  <c r="U13" i="31" s="1"/>
  <c r="BE14" i="20"/>
  <c r="U9" i="20"/>
  <c r="G12" i="10" s="1"/>
  <c r="AO12" i="20"/>
  <c r="K15" i="29" s="1"/>
  <c r="AV11" i="20"/>
  <c r="W14" i="31" s="1"/>
  <c r="BE13" i="20"/>
  <c r="AD11" i="20"/>
  <c r="Y14" i="10" s="1"/>
  <c r="AU12" i="20"/>
  <c r="Q15" i="31" s="1"/>
  <c r="BF15" i="20"/>
  <c r="Q11" i="20"/>
  <c r="T11" i="20"/>
  <c r="AC14" i="10" s="1"/>
  <c r="AY13" i="20"/>
  <c r="S16" i="31" s="1"/>
  <c r="R17" i="20"/>
  <c r="S11" i="20"/>
  <c r="AL13" i="20"/>
  <c r="AR8" i="20"/>
  <c r="AW15" i="20"/>
  <c r="R18" i="31" s="1"/>
  <c r="BF17" i="20"/>
  <c r="AK8" i="20"/>
  <c r="AU17" i="20"/>
  <c r="Q20" i="31" s="1"/>
  <c r="BC17" i="20"/>
  <c r="U20" i="31" s="1"/>
  <c r="AQ14" i="20"/>
  <c r="AY17" i="20"/>
  <c r="S20" i="31" s="1"/>
  <c r="AJ14" i="20"/>
  <c r="H17" i="29" s="1"/>
  <c r="BA17" i="20"/>
  <c r="T20" i="31" s="1"/>
  <c r="AN10" i="20"/>
  <c r="J13" i="29" s="1"/>
  <c r="AJ12" i="20"/>
  <c r="H15" i="29" s="1"/>
  <c r="AJ10" i="20"/>
  <c r="H13" i="29" s="1"/>
  <c r="CA6" i="20"/>
  <c r="Q6" i="20"/>
  <c r="BE6" i="20"/>
  <c r="BH6" i="20" s="1"/>
  <c r="AW6" i="20"/>
  <c r="R9" i="31" s="1"/>
  <c r="BJ6" i="20"/>
  <c r="BF6" i="20"/>
  <c r="M9" i="32" s="1"/>
  <c r="AU6" i="20"/>
  <c r="Q9" i="31" s="1"/>
  <c r="E9" i="31" s="1"/>
  <c r="BC6" i="20"/>
  <c r="U9" i="31" s="1"/>
  <c r="AV6" i="20"/>
  <c r="W9" i="31" s="1"/>
  <c r="AX6" i="20"/>
  <c r="X9" i="31" s="1"/>
  <c r="H6" i="20"/>
  <c r="E9" i="30" s="1"/>
  <c r="AZ6" i="20"/>
  <c r="Y9" i="31" s="1"/>
  <c r="AY6" i="20"/>
  <c r="S9" i="31" s="1"/>
  <c r="BA6" i="20"/>
  <c r="T9" i="31" s="1"/>
  <c r="BD6" i="20"/>
  <c r="AA9" i="31" s="1"/>
  <c r="BB14" i="20"/>
  <c r="Z17" i="31" s="1"/>
  <c r="AX14" i="20"/>
  <c r="X17" i="31" s="1"/>
  <c r="Q22" i="31"/>
  <c r="E22" i="31" s="1"/>
  <c r="R23" i="31"/>
  <c r="F23" i="31" s="1"/>
  <c r="Q23" i="31"/>
  <c r="E23" i="31" s="1"/>
  <c r="S23" i="31"/>
  <c r="G23" i="31" s="1"/>
  <c r="R25" i="31"/>
  <c r="F25" i="31" s="1"/>
  <c r="Q27" i="31"/>
  <c r="E27" i="31" s="1"/>
  <c r="S27" i="31"/>
  <c r="G27" i="31" s="1"/>
  <c r="S28" i="31"/>
  <c r="G28" i="31" s="1"/>
  <c r="Q28" i="31"/>
  <c r="E28" i="31" s="1"/>
  <c r="Z28" i="31"/>
  <c r="N28" i="31" s="1"/>
  <c r="T28" i="31"/>
  <c r="H28" i="31" s="1"/>
  <c r="U28" i="31"/>
  <c r="I28" i="31" s="1"/>
  <c r="BO11" i="20"/>
  <c r="BW11" i="20" s="1"/>
  <c r="BN12" i="20"/>
  <c r="BT12" i="20" s="1"/>
  <c r="AX9" i="20"/>
  <c r="X12" i="31" s="1"/>
  <c r="BQ13" i="20"/>
  <c r="BE11" i="20"/>
  <c r="BH11" i="20" s="1"/>
  <c r="AG15" i="20"/>
  <c r="AE18" i="10" s="1"/>
  <c r="AO10" i="20"/>
  <c r="K13" i="29" s="1"/>
  <c r="BM16" i="20"/>
  <c r="AC19" i="33" s="1"/>
  <c r="BU15" i="20"/>
  <c r="M18" i="33" s="1"/>
  <c r="R15" i="20"/>
  <c r="AR17" i="20"/>
  <c r="T20" i="29" s="1"/>
  <c r="AR16" i="20"/>
  <c r="T19" i="29" s="1"/>
  <c r="AL15" i="20"/>
  <c r="P18" i="29" s="1"/>
  <c r="AL16" i="20"/>
  <c r="AR14" i="20"/>
  <c r="T17" i="29" s="1"/>
  <c r="AZ10" i="20"/>
  <c r="Y13" i="31" s="1"/>
  <c r="Q8" i="20"/>
  <c r="BQ17" i="20"/>
  <c r="BD10" i="20"/>
  <c r="AA13" i="31" s="1"/>
  <c r="BU17" i="20"/>
  <c r="M20" i="33" s="1"/>
  <c r="BJ13" i="20"/>
  <c r="G16" i="32" s="1"/>
  <c r="AG9" i="20"/>
  <c r="AE12" i="10" s="1"/>
  <c r="BC11" i="20"/>
  <c r="U14" i="31" s="1"/>
  <c r="AK12" i="20"/>
  <c r="AV12" i="20"/>
  <c r="W15" i="31" s="1"/>
  <c r="AX13" i="20"/>
  <c r="X16" i="31" s="1"/>
  <c r="AG10" i="20"/>
  <c r="AE13" i="10" s="1"/>
  <c r="AU13" i="20"/>
  <c r="Q16" i="31" s="1"/>
  <c r="BC13" i="20"/>
  <c r="U16" i="31" s="1"/>
  <c r="BD12" i="20"/>
  <c r="AA15" i="31" s="1"/>
  <c r="BA15" i="20"/>
  <c r="T18" i="31" s="1"/>
  <c r="BJ17" i="20"/>
  <c r="G20" i="32" s="1"/>
  <c r="AZ15" i="20"/>
  <c r="Y18" i="31" s="1"/>
  <c r="BB15" i="20"/>
  <c r="Z18" i="31" s="1"/>
  <c r="BD15" i="20"/>
  <c r="AA18" i="31" s="1"/>
  <c r="R13" i="20"/>
  <c r="Q16" i="10" s="1"/>
  <c r="H27" i="29"/>
  <c r="O8" i="20"/>
  <c r="E11" i="29" s="1"/>
  <c r="BA16" i="20"/>
  <c r="T19" i="31" s="1"/>
  <c r="AY16" i="20"/>
  <c r="S19" i="31" s="1"/>
  <c r="H17" i="20"/>
  <c r="E20" i="30" s="1"/>
  <c r="AW16" i="20"/>
  <c r="R19" i="31" s="1"/>
  <c r="J17" i="20"/>
  <c r="BB16" i="20"/>
  <c r="Z19" i="31" s="1"/>
  <c r="BD17" i="20"/>
  <c r="AA20" i="31" s="1"/>
  <c r="BB17" i="20"/>
  <c r="Z20" i="31" s="1"/>
  <c r="AN6" i="20"/>
  <c r="AS13" i="20"/>
  <c r="AN12" i="20"/>
  <c r="J15" i="29" s="1"/>
  <c r="AS10" i="20"/>
  <c r="U13" i="29" s="1"/>
  <c r="BX6" i="20"/>
  <c r="AN8" i="20"/>
  <c r="J11" i="29" s="1"/>
  <c r="AJ8" i="20"/>
  <c r="AD6" i="20"/>
  <c r="U6" i="20"/>
  <c r="AA6" i="20"/>
  <c r="AG14" i="20"/>
  <c r="X6" i="20"/>
  <c r="J6" i="20"/>
  <c r="BD14" i="20"/>
  <c r="AA17" i="31" s="1"/>
  <c r="AW14" i="20"/>
  <c r="R17" i="31" s="1"/>
  <c r="BA14" i="20"/>
  <c r="T17" i="31" s="1"/>
  <c r="AY14" i="20"/>
  <c r="S17" i="31" s="1"/>
  <c r="BR116" i="20"/>
  <c r="BR111" i="20"/>
  <c r="U48" i="20"/>
  <c r="J90" i="20"/>
  <c r="BJ27" i="20"/>
  <c r="BF27" i="20"/>
  <c r="CO6" i="20"/>
  <c r="BU6" i="20"/>
  <c r="CN14" i="20"/>
  <c r="CK6" i="20"/>
  <c r="AQ17" i="20"/>
  <c r="S20" i="29" s="1"/>
  <c r="O16" i="20"/>
  <c r="X32" i="20"/>
  <c r="AA74" i="20"/>
  <c r="AG32" i="20"/>
  <c r="CA53" i="20"/>
  <c r="X95" i="20"/>
  <c r="AD53" i="20"/>
  <c r="AQ11" i="20"/>
  <c r="S14" i="29" s="1"/>
  <c r="BR32" i="20"/>
  <c r="BU53" i="20"/>
  <c r="AA32" i="20"/>
  <c r="J95" i="20"/>
  <c r="CA32" i="20"/>
  <c r="BX9" i="20"/>
  <c r="S12" i="33" s="1"/>
  <c r="BN10" i="20"/>
  <c r="BD7" i="20"/>
  <c r="AA10" i="31" s="1"/>
  <c r="BJ9" i="20"/>
  <c r="G12" i="32" s="1"/>
  <c r="AZ8" i="20"/>
  <c r="Y11" i="31" s="1"/>
  <c r="AT9" i="20"/>
  <c r="G12" i="29" s="1"/>
  <c r="AL9" i="20"/>
  <c r="AP14" i="20"/>
  <c r="W21" i="31"/>
  <c r="K21" i="31" s="1"/>
  <c r="W22" i="31"/>
  <c r="K22" i="31" s="1"/>
  <c r="AA22" i="31"/>
  <c r="O22" i="31" s="1"/>
  <c r="Y22" i="31"/>
  <c r="M22" i="31" s="1"/>
  <c r="Y24" i="31"/>
  <c r="M24" i="31" s="1"/>
  <c r="U26" i="31"/>
  <c r="I26" i="31" s="1"/>
  <c r="AK14" i="20"/>
  <c r="O17" i="29" s="1"/>
  <c r="BD9" i="20"/>
  <c r="AA12" i="31" s="1"/>
  <c r="AM17" i="20"/>
  <c r="X14" i="20"/>
  <c r="M17" i="10" s="1"/>
  <c r="AK10" i="20"/>
  <c r="O13" i="29" s="1"/>
  <c r="BN15" i="20"/>
  <c r="BP16" i="20"/>
  <c r="BZ16" i="20" s="1"/>
  <c r="AA9" i="20"/>
  <c r="S12" i="10" s="1"/>
  <c r="AW11" i="20"/>
  <c r="R14" i="31" s="1"/>
  <c r="BA12" i="20"/>
  <c r="T15" i="31" s="1"/>
  <c r="BF13" i="20"/>
  <c r="M16" i="32" s="1"/>
  <c r="AZ12" i="20"/>
  <c r="Y15" i="31" s="1"/>
  <c r="BF14" i="20"/>
  <c r="M17" i="32" s="1"/>
  <c r="AU11" i="20"/>
  <c r="Q14" i="31" s="1"/>
  <c r="BD11" i="20"/>
  <c r="AA14" i="31" s="1"/>
  <c r="BJ14" i="20"/>
  <c r="G17" i="32" s="1"/>
  <c r="BB11" i="20"/>
  <c r="Z14" i="31" s="1"/>
  <c r="BC12" i="20"/>
  <c r="U15" i="31" s="1"/>
  <c r="Q12" i="20"/>
  <c r="Z12" i="20" s="1"/>
  <c r="AU15" i="20"/>
  <c r="Q18" i="31" s="1"/>
  <c r="AV15" i="20"/>
  <c r="W18" i="31" s="1"/>
  <c r="BC15" i="20"/>
  <c r="U18" i="31" s="1"/>
  <c r="BE17" i="20"/>
  <c r="AV16" i="20"/>
  <c r="W19" i="31" s="1"/>
  <c r="BC16" i="20"/>
  <c r="U19" i="31" s="1"/>
  <c r="CA14" i="20"/>
  <c r="BX14" i="20"/>
  <c r="BR14" i="20"/>
  <c r="T13" i="29" l="1"/>
  <c r="CB51" i="20"/>
  <c r="AI58" i="20"/>
  <c r="V114" i="20"/>
  <c r="K72" i="20"/>
  <c r="CB101" i="20"/>
  <c r="W94" i="20"/>
  <c r="Y20" i="29"/>
  <c r="AF32" i="20"/>
  <c r="AI55" i="20"/>
  <c r="BV92" i="20"/>
  <c r="Y26" i="29"/>
  <c r="AC53" i="20"/>
  <c r="Y24" i="29"/>
  <c r="Y25" i="29"/>
  <c r="Y22" i="29"/>
  <c r="Y23" i="29"/>
  <c r="Y27" i="29"/>
  <c r="Y21" i="29"/>
  <c r="V93" i="20"/>
  <c r="AH50" i="20"/>
  <c r="BY37" i="20"/>
  <c r="BV59" i="20"/>
  <c r="Y29" i="20"/>
  <c r="AF55" i="20"/>
  <c r="AE94" i="20"/>
  <c r="CB118" i="20"/>
  <c r="BK48" i="20"/>
  <c r="BK111" i="20"/>
  <c r="BV100" i="20"/>
  <c r="AB100" i="20"/>
  <c r="BS69" i="20"/>
  <c r="BV117" i="20"/>
  <c r="AE49" i="20"/>
  <c r="CB112" i="20"/>
  <c r="Y116" i="20"/>
  <c r="AH116" i="20"/>
  <c r="BY93" i="20"/>
  <c r="BG114" i="20"/>
  <c r="V79" i="20"/>
  <c r="AF94" i="20"/>
  <c r="AC100" i="20"/>
  <c r="K79" i="20"/>
  <c r="K30" i="20"/>
  <c r="BG120" i="20"/>
  <c r="Y50" i="20"/>
  <c r="AH27" i="20"/>
  <c r="AB69" i="20"/>
  <c r="AH113" i="20"/>
  <c r="AF71" i="20"/>
  <c r="AI28" i="20"/>
  <c r="AI90" i="20"/>
  <c r="AI96" i="20"/>
  <c r="AH32" i="20"/>
  <c r="BK97" i="20"/>
  <c r="AH48" i="20"/>
  <c r="BS97" i="20"/>
  <c r="K97" i="20"/>
  <c r="AB33" i="20"/>
  <c r="BV74" i="20"/>
  <c r="BS52" i="20"/>
  <c r="V92" i="20"/>
  <c r="AB49" i="20"/>
  <c r="K35" i="20"/>
  <c r="BS37" i="20"/>
  <c r="AE80" i="20"/>
  <c r="AE53" i="20"/>
  <c r="AB74" i="20"/>
  <c r="BY77" i="20"/>
  <c r="BK74" i="20"/>
  <c r="BY74" i="20"/>
  <c r="V69" i="20"/>
  <c r="BS79" i="20"/>
  <c r="BY101" i="20"/>
  <c r="Q10" i="10"/>
  <c r="AH118" i="20"/>
  <c r="AE114" i="20"/>
  <c r="V115" i="20"/>
  <c r="E10" i="10"/>
  <c r="AH90" i="20"/>
  <c r="BS77" i="20"/>
  <c r="AH96" i="20"/>
  <c r="BY69" i="20"/>
  <c r="AB73" i="20"/>
  <c r="AC115" i="20"/>
  <c r="W36" i="20"/>
  <c r="W99" i="20"/>
  <c r="S10" i="10"/>
  <c r="AC10" i="10"/>
  <c r="BV31" i="20"/>
  <c r="Y78" i="20"/>
  <c r="BV78" i="20"/>
  <c r="BV79" i="20"/>
  <c r="CB59" i="20"/>
  <c r="K101" i="20"/>
  <c r="AH95" i="20"/>
  <c r="E9" i="29"/>
  <c r="AE75" i="20"/>
  <c r="AE72" i="20"/>
  <c r="V90" i="20"/>
  <c r="Y30" i="20"/>
  <c r="AB91" i="20"/>
  <c r="BK30" i="20"/>
  <c r="CB37" i="20"/>
  <c r="BY78" i="20"/>
  <c r="CB120" i="20"/>
  <c r="CB33" i="20"/>
  <c r="Y74" i="20"/>
  <c r="BV113" i="20"/>
  <c r="Y113" i="20"/>
  <c r="Y80" i="20"/>
  <c r="BS30" i="20"/>
  <c r="S9" i="10"/>
  <c r="G17" i="10"/>
  <c r="AC9" i="10"/>
  <c r="G9" i="10"/>
  <c r="Q17" i="10"/>
  <c r="AI14" i="20"/>
  <c r="AC17" i="10"/>
  <c r="H9" i="29"/>
  <c r="Q9" i="10"/>
  <c r="E17" i="10"/>
  <c r="AF6" i="20"/>
  <c r="AA9" i="10" s="1"/>
  <c r="W9" i="10"/>
  <c r="CB52" i="20"/>
  <c r="BK49" i="20"/>
  <c r="AE54" i="20"/>
  <c r="CB74" i="20"/>
  <c r="AE30" i="20"/>
  <c r="V38" i="20"/>
  <c r="AH38" i="20"/>
  <c r="BY97" i="20"/>
  <c r="Y97" i="20"/>
  <c r="V75" i="20"/>
  <c r="BV75" i="20"/>
  <c r="BY31" i="20"/>
  <c r="BV51" i="20"/>
  <c r="BG30" i="20"/>
  <c r="CB92" i="20"/>
  <c r="BY70" i="20"/>
  <c r="AE91" i="20"/>
  <c r="BY56" i="20"/>
  <c r="BG77" i="20"/>
  <c r="BK114" i="20"/>
  <c r="V101" i="20"/>
  <c r="CB27" i="20"/>
  <c r="BK73" i="20"/>
  <c r="BS71" i="20"/>
  <c r="V35" i="20"/>
  <c r="AH59" i="20"/>
  <c r="Y100" i="20"/>
  <c r="Y59" i="20"/>
  <c r="BS120" i="20"/>
  <c r="V72" i="20"/>
  <c r="BS48" i="20"/>
  <c r="K114" i="20"/>
  <c r="CB114" i="20"/>
  <c r="Y38" i="20"/>
  <c r="BG37" i="20"/>
  <c r="BV80" i="20"/>
  <c r="BY59" i="20"/>
  <c r="Y121" i="20"/>
  <c r="BY120" i="20"/>
  <c r="V80" i="20"/>
  <c r="BK101" i="20"/>
  <c r="Y32" i="20"/>
  <c r="BK27" i="20"/>
  <c r="V55" i="20"/>
  <c r="BG33" i="20"/>
  <c r="BV50" i="20"/>
  <c r="AE50" i="20"/>
  <c r="BG28" i="20"/>
  <c r="V49" i="20"/>
  <c r="K117" i="20"/>
  <c r="BK38" i="20"/>
  <c r="AB59" i="20"/>
  <c r="BV58" i="20"/>
  <c r="K59" i="20"/>
  <c r="V100" i="20"/>
  <c r="AC111" i="20"/>
  <c r="K75" i="20"/>
  <c r="BS50" i="20"/>
  <c r="AE28" i="20"/>
  <c r="AB27" i="20"/>
  <c r="AB114" i="20"/>
  <c r="BY114" i="20"/>
  <c r="CB115" i="20"/>
  <c r="BV90" i="20"/>
  <c r="BY76" i="20"/>
  <c r="AB76" i="20"/>
  <c r="BK94" i="20"/>
  <c r="BG29" i="20"/>
  <c r="AH29" i="20"/>
  <c r="BV28" i="20"/>
  <c r="CB31" i="20"/>
  <c r="CB119" i="20"/>
  <c r="BV119" i="20"/>
  <c r="AE37" i="20"/>
  <c r="BY36" i="20"/>
  <c r="AB38" i="20"/>
  <c r="BK79" i="20"/>
  <c r="BS59" i="20"/>
  <c r="BK57" i="20"/>
  <c r="BV121" i="20"/>
  <c r="K120" i="20"/>
  <c r="K38" i="20"/>
  <c r="AE57" i="20"/>
  <c r="BV120" i="20"/>
  <c r="AF113" i="20"/>
  <c r="CB32" i="20"/>
  <c r="BS111" i="20"/>
  <c r="Y35" i="20"/>
  <c r="BG75" i="20"/>
  <c r="V30" i="20"/>
  <c r="Y72" i="20"/>
  <c r="BY113" i="20"/>
  <c r="AH111" i="20"/>
  <c r="K56" i="20"/>
  <c r="V34" i="20"/>
  <c r="BS33" i="20"/>
  <c r="BK31" i="20"/>
  <c r="BK52" i="20"/>
  <c r="BK35" i="20"/>
  <c r="K55" i="20"/>
  <c r="Y70" i="20"/>
  <c r="BV56" i="20"/>
  <c r="AE76" i="20"/>
  <c r="AB75" i="20"/>
  <c r="BK54" i="20"/>
  <c r="AB53" i="20"/>
  <c r="BG50" i="20"/>
  <c r="BK29" i="20"/>
  <c r="CB28" i="20"/>
  <c r="AE113" i="20"/>
  <c r="K112" i="20"/>
  <c r="Y111" i="20"/>
  <c r="V116" i="20"/>
  <c r="AB116" i="20"/>
  <c r="CB113" i="20"/>
  <c r="V117" i="20"/>
  <c r="Y48" i="20"/>
  <c r="BV97" i="20"/>
  <c r="BG96" i="20"/>
  <c r="Y33" i="20"/>
  <c r="BS96" i="20"/>
  <c r="CB72" i="20"/>
  <c r="BG94" i="20"/>
  <c r="BY50" i="20"/>
  <c r="BK91" i="20"/>
  <c r="BV91" i="20"/>
  <c r="AH91" i="20"/>
  <c r="CB48" i="20"/>
  <c r="V74" i="20"/>
  <c r="BY30" i="20"/>
  <c r="BG119" i="20"/>
  <c r="CB38" i="20"/>
  <c r="Y37" i="20"/>
  <c r="CB99" i="20"/>
  <c r="AB99" i="20"/>
  <c r="CB57" i="20"/>
  <c r="BS101" i="20"/>
  <c r="AE121" i="20"/>
  <c r="AE98" i="20"/>
  <c r="BS98" i="20"/>
  <c r="BG32" i="20"/>
  <c r="Y115" i="20"/>
  <c r="AE112" i="20"/>
  <c r="AB111" i="20"/>
  <c r="BS114" i="20"/>
  <c r="AH117" i="20"/>
  <c r="AH37" i="20"/>
  <c r="V59" i="20"/>
  <c r="AH58" i="20"/>
  <c r="BV76" i="20"/>
  <c r="AB78" i="20"/>
  <c r="AC73" i="20"/>
  <c r="AE70" i="20"/>
  <c r="AB79" i="20"/>
  <c r="BG100" i="20"/>
  <c r="AI117" i="20"/>
  <c r="AH55" i="20"/>
  <c r="Y27" i="20"/>
  <c r="AB112" i="20"/>
  <c r="K31" i="20"/>
  <c r="BG49" i="20"/>
  <c r="BY79" i="20"/>
  <c r="K100" i="20"/>
  <c r="CB121" i="20"/>
  <c r="V28" i="20"/>
  <c r="Y55" i="20"/>
  <c r="BV73" i="20"/>
  <c r="V50" i="20"/>
  <c r="W78" i="20"/>
  <c r="AI95" i="20"/>
  <c r="BK113" i="20"/>
  <c r="Y58" i="20"/>
  <c r="AH121" i="20"/>
  <c r="BS72" i="20"/>
  <c r="AE116" i="20"/>
  <c r="Y118" i="20"/>
  <c r="BS119" i="20"/>
  <c r="V78" i="20"/>
  <c r="AB57" i="20"/>
  <c r="AB120" i="20"/>
  <c r="V119" i="20"/>
  <c r="Y119" i="20"/>
  <c r="AH100" i="20"/>
  <c r="AC27" i="20"/>
  <c r="AC78" i="20"/>
  <c r="AF37" i="20"/>
  <c r="W49" i="20"/>
  <c r="AI116" i="20"/>
  <c r="W117" i="20"/>
  <c r="BY51" i="20"/>
  <c r="BS35" i="20"/>
  <c r="BK69" i="20"/>
  <c r="Y112" i="20"/>
  <c r="CB100" i="20"/>
  <c r="AB121" i="20"/>
  <c r="AE38" i="20"/>
  <c r="AI50" i="20"/>
  <c r="AF50" i="20"/>
  <c r="AC38" i="20"/>
  <c r="W59" i="20"/>
  <c r="BS91" i="20"/>
  <c r="BS38" i="20"/>
  <c r="BV99" i="20"/>
  <c r="Y57" i="20"/>
  <c r="K121" i="20"/>
  <c r="BG90" i="20"/>
  <c r="BG113" i="20"/>
  <c r="BV114" i="20"/>
  <c r="Y117" i="20"/>
  <c r="W55" i="20"/>
  <c r="AC99" i="20"/>
  <c r="AC50" i="20"/>
  <c r="AF75" i="20"/>
  <c r="AC37" i="20"/>
  <c r="AC36" i="20"/>
  <c r="AF53" i="20"/>
  <c r="W35" i="20"/>
  <c r="AI6" i="20"/>
  <c r="K57" i="20"/>
  <c r="Y51" i="20"/>
  <c r="BY72" i="20"/>
  <c r="BG79" i="20"/>
  <c r="AB37" i="20"/>
  <c r="BK36" i="20"/>
  <c r="BK93" i="20"/>
  <c r="BV72" i="20"/>
  <c r="BS112" i="20"/>
  <c r="BS118" i="20"/>
  <c r="V99" i="20"/>
  <c r="Y101" i="20"/>
  <c r="BK120" i="20"/>
  <c r="BS115" i="20"/>
  <c r="BS34" i="20"/>
  <c r="Y91" i="20"/>
  <c r="AH119" i="20"/>
  <c r="Y79" i="20"/>
  <c r="AB58" i="20"/>
  <c r="K9" i="20"/>
  <c r="J12" i="30" s="1"/>
  <c r="BS78" i="20"/>
  <c r="BG95" i="20"/>
  <c r="Y114" i="20"/>
  <c r="AB32" i="20"/>
  <c r="AE33" i="20"/>
  <c r="BV35" i="20"/>
  <c r="V113" i="20"/>
  <c r="V31" i="20"/>
  <c r="BY53" i="20"/>
  <c r="BK53" i="20"/>
  <c r="BV32" i="20"/>
  <c r="W56" i="20"/>
  <c r="AC49" i="20"/>
  <c r="AI69" i="20"/>
  <c r="BV55" i="20"/>
  <c r="AB55" i="20"/>
  <c r="BK76" i="20"/>
  <c r="AE74" i="20"/>
  <c r="AB30" i="20"/>
  <c r="AH30" i="20"/>
  <c r="V112" i="20"/>
  <c r="V32" i="20"/>
  <c r="AE93" i="20"/>
  <c r="BG78" i="20"/>
  <c r="BG111" i="20"/>
  <c r="Y96" i="20"/>
  <c r="CB73" i="20"/>
  <c r="K49" i="20"/>
  <c r="BY96" i="20"/>
  <c r="BY28" i="20"/>
  <c r="AB28" i="20"/>
  <c r="BY98" i="20"/>
  <c r="BY100" i="20"/>
  <c r="AE56" i="20"/>
  <c r="AH77" i="20"/>
  <c r="BY117" i="20"/>
  <c r="V56" i="20"/>
  <c r="BY34" i="20"/>
  <c r="Y73" i="20"/>
  <c r="BY29" i="20"/>
  <c r="BY91" i="20"/>
  <c r="V27" i="20"/>
  <c r="K74" i="20"/>
  <c r="AH72" i="20"/>
  <c r="CB69" i="20"/>
  <c r="AH115" i="20"/>
  <c r="BV116" i="20"/>
  <c r="AB36" i="20"/>
  <c r="BV57" i="20"/>
  <c r="BS58" i="20"/>
  <c r="BV101" i="20"/>
  <c r="BY58" i="20"/>
  <c r="W114" i="20"/>
  <c r="AF121" i="20"/>
  <c r="CB77" i="20"/>
  <c r="AF57" i="20"/>
  <c r="AI30" i="20"/>
  <c r="W30" i="20"/>
  <c r="AF72" i="20"/>
  <c r="AB71" i="20"/>
  <c r="BG73" i="20"/>
  <c r="V51" i="20"/>
  <c r="V57" i="20"/>
  <c r="BK121" i="20"/>
  <c r="K96" i="20"/>
  <c r="W90" i="20"/>
  <c r="CC13" i="20"/>
  <c r="AA16" i="33" s="1"/>
  <c r="E13" i="33"/>
  <c r="BT10" i="20"/>
  <c r="I13" i="33" s="1"/>
  <c r="W20" i="33"/>
  <c r="CC17" i="20"/>
  <c r="AA20" i="33" s="1"/>
  <c r="CC14" i="20"/>
  <c r="AA17" i="33" s="1"/>
  <c r="BW14" i="20"/>
  <c r="O17" i="33" s="1"/>
  <c r="BZ9" i="20"/>
  <c r="U12" i="33" s="1"/>
  <c r="CC6" i="20"/>
  <c r="AA9" i="33" s="1"/>
  <c r="BZ11" i="20"/>
  <c r="U14" i="33" s="1"/>
  <c r="Q18" i="33"/>
  <c r="BZ15" i="20"/>
  <c r="U18" i="33" s="1"/>
  <c r="BL10" i="20"/>
  <c r="I13" i="32" s="1"/>
  <c r="BH7" i="20"/>
  <c r="O10" i="32" s="1"/>
  <c r="W11" i="33"/>
  <c r="CC8" i="20"/>
  <c r="AA11" i="33" s="1"/>
  <c r="BW6" i="20"/>
  <c r="O9" i="33" s="1"/>
  <c r="K15" i="32"/>
  <c r="BH12" i="20"/>
  <c r="O15" i="32" s="1"/>
  <c r="K13" i="32"/>
  <c r="BH10" i="20"/>
  <c r="O13" i="32" s="1"/>
  <c r="Q11" i="33"/>
  <c r="BZ8" i="20"/>
  <c r="U11" i="33" s="1"/>
  <c r="Q15" i="33"/>
  <c r="BZ12" i="20"/>
  <c r="U15" i="33" s="1"/>
  <c r="K16" i="33"/>
  <c r="BW13" i="20"/>
  <c r="O16" i="33" s="1"/>
  <c r="K10" i="33"/>
  <c r="BW7" i="20"/>
  <c r="O10" i="33" s="1"/>
  <c r="W31" i="20"/>
  <c r="AF30" i="20"/>
  <c r="AF91" i="20"/>
  <c r="BH13" i="20"/>
  <c r="O16" i="32" s="1"/>
  <c r="K17" i="32"/>
  <c r="BH14" i="20"/>
  <c r="O17" i="32" s="1"/>
  <c r="BT16" i="20"/>
  <c r="I19" i="33" s="1"/>
  <c r="BL12" i="20"/>
  <c r="I15" i="32" s="1"/>
  <c r="BL11" i="20"/>
  <c r="I14" i="32" s="1"/>
  <c r="E16" i="33"/>
  <c r="BT13" i="20"/>
  <c r="I16" i="33" s="1"/>
  <c r="BW10" i="20"/>
  <c r="O13" i="33" s="1"/>
  <c r="BW16" i="20"/>
  <c r="O19" i="33" s="1"/>
  <c r="E12" i="33"/>
  <c r="BT9" i="20"/>
  <c r="I12" i="33" s="1"/>
  <c r="BH16" i="20"/>
  <c r="O19" i="32" s="1"/>
  <c r="K12" i="32"/>
  <c r="BH9" i="20"/>
  <c r="O12" i="32" s="1"/>
  <c r="E18" i="32"/>
  <c r="BL15" i="20"/>
  <c r="I18" i="32" s="1"/>
  <c r="CC16" i="20"/>
  <c r="AA19" i="33" s="1"/>
  <c r="K11" i="33"/>
  <c r="BW8" i="20"/>
  <c r="O11" i="33" s="1"/>
  <c r="W57" i="20"/>
  <c r="W112" i="20"/>
  <c r="AF54" i="20"/>
  <c r="W92" i="20"/>
  <c r="AC112" i="20"/>
  <c r="AI118" i="20"/>
  <c r="AI111" i="20"/>
  <c r="K20" i="32"/>
  <c r="BH17" i="20"/>
  <c r="O20" i="32" s="1"/>
  <c r="E18" i="33"/>
  <c r="BT15" i="20"/>
  <c r="I18" i="33" s="1"/>
  <c r="E11" i="33"/>
  <c r="BT8" i="20"/>
  <c r="I11" i="33" s="1"/>
  <c r="BZ6" i="20"/>
  <c r="U9" i="33" s="1"/>
  <c r="BL16" i="20"/>
  <c r="I19" i="32" s="1"/>
  <c r="BL13" i="20"/>
  <c r="I16" i="32" s="1"/>
  <c r="K15" i="33"/>
  <c r="BW12" i="20"/>
  <c r="O15" i="33" s="1"/>
  <c r="BW15" i="20"/>
  <c r="O18" i="33" s="1"/>
  <c r="CC12" i="20"/>
  <c r="AA15" i="33" s="1"/>
  <c r="Q16" i="33"/>
  <c r="BZ13" i="20"/>
  <c r="U16" i="33" s="1"/>
  <c r="E12" i="32"/>
  <c r="BL9" i="20"/>
  <c r="I12" i="32" s="1"/>
  <c r="BL7" i="20"/>
  <c r="I10" i="32" s="1"/>
  <c r="BZ10" i="20"/>
  <c r="U13" i="33" s="1"/>
  <c r="E10" i="33"/>
  <c r="BT7" i="20"/>
  <c r="I10" i="33" s="1"/>
  <c r="BL6" i="20"/>
  <c r="I9" i="32" s="1"/>
  <c r="K18" i="32"/>
  <c r="BH15" i="20"/>
  <c r="O18" i="32" s="1"/>
  <c r="W18" i="33"/>
  <c r="CC15" i="20"/>
  <c r="AA18" i="33" s="1"/>
  <c r="E17" i="32"/>
  <c r="BL14" i="20"/>
  <c r="I17" i="32" s="1"/>
  <c r="K20" i="33"/>
  <c r="BW17" i="20"/>
  <c r="O20" i="33" s="1"/>
  <c r="E11" i="32"/>
  <c r="BL8" i="20"/>
  <c r="I11" i="32" s="1"/>
  <c r="W51" i="20"/>
  <c r="BL17" i="20"/>
  <c r="I20" i="32" s="1"/>
  <c r="BT17" i="20"/>
  <c r="I20" i="33" s="1"/>
  <c r="Q10" i="33"/>
  <c r="BZ7" i="20"/>
  <c r="U10" i="33" s="1"/>
  <c r="CC9" i="20"/>
  <c r="AA12" i="33" s="1"/>
  <c r="W10" i="33"/>
  <c r="CC7" i="20"/>
  <c r="AA10" i="33" s="1"/>
  <c r="E14" i="33"/>
  <c r="BT11" i="20"/>
  <c r="I14" i="33" s="1"/>
  <c r="K11" i="32"/>
  <c r="BH8" i="20"/>
  <c r="O11" i="32" s="1"/>
  <c r="AC6" i="20"/>
  <c r="W14" i="20"/>
  <c r="L10" i="29"/>
  <c r="AC14" i="20"/>
  <c r="U9" i="29"/>
  <c r="I19" i="30"/>
  <c r="K16" i="20"/>
  <c r="J19" i="30" s="1"/>
  <c r="M14" i="20"/>
  <c r="L17" i="30" s="1"/>
  <c r="N14" i="20"/>
  <c r="M17" i="30" s="1"/>
  <c r="L14" i="20"/>
  <c r="K17" i="30" s="1"/>
  <c r="K10" i="10"/>
  <c r="Z7" i="20"/>
  <c r="O10" i="10" s="1"/>
  <c r="L12" i="20"/>
  <c r="K15" i="30" s="1"/>
  <c r="M12" i="20"/>
  <c r="L15" i="30" s="1"/>
  <c r="N12" i="20"/>
  <c r="M15" i="30" s="1"/>
  <c r="L17" i="20"/>
  <c r="K20" i="30" s="1"/>
  <c r="M17" i="20"/>
  <c r="L20" i="30" s="1"/>
  <c r="N17" i="20"/>
  <c r="M20" i="30" s="1"/>
  <c r="AC9" i="20"/>
  <c r="W10" i="20"/>
  <c r="W8" i="20"/>
  <c r="AI17" i="20"/>
  <c r="AF13" i="20"/>
  <c r="AA16" i="10" s="1"/>
  <c r="AI7" i="20"/>
  <c r="AF12" i="20"/>
  <c r="I17" i="30"/>
  <c r="K14" i="20"/>
  <c r="J17" i="30" s="1"/>
  <c r="K11" i="10"/>
  <c r="Z8" i="20"/>
  <c r="O11" i="10" s="1"/>
  <c r="Z16" i="20"/>
  <c r="O19" i="10" s="1"/>
  <c r="I13" i="30"/>
  <c r="K10" i="20"/>
  <c r="J13" i="30" s="1"/>
  <c r="L8" i="20"/>
  <c r="K11" i="30" s="1"/>
  <c r="N8" i="20"/>
  <c r="M11" i="30" s="1"/>
  <c r="M8" i="20"/>
  <c r="L11" i="30" s="1"/>
  <c r="G12" i="30"/>
  <c r="L9" i="20"/>
  <c r="K12" i="30" s="1"/>
  <c r="M9" i="20"/>
  <c r="L12" i="30" s="1"/>
  <c r="N9" i="20"/>
  <c r="M12" i="30" s="1"/>
  <c r="AC7" i="20"/>
  <c r="AI13" i="20"/>
  <c r="W7" i="20"/>
  <c r="W15" i="20"/>
  <c r="AF16" i="20"/>
  <c r="AC28" i="20"/>
  <c r="W32" i="20"/>
  <c r="AC55" i="20"/>
  <c r="AI8" i="20"/>
  <c r="W17" i="20"/>
  <c r="AC33" i="20"/>
  <c r="AF15" i="20"/>
  <c r="AA18" i="10" s="1"/>
  <c r="AC10" i="20"/>
  <c r="AI12" i="20"/>
  <c r="AI11" i="20"/>
  <c r="AI16" i="20"/>
  <c r="I14" i="30"/>
  <c r="K11" i="20"/>
  <c r="J14" i="30" s="1"/>
  <c r="G10" i="30"/>
  <c r="N7" i="20"/>
  <c r="M10" i="30" s="1"/>
  <c r="L7" i="20"/>
  <c r="K10" i="30" s="1"/>
  <c r="M7" i="20"/>
  <c r="L10" i="30" s="1"/>
  <c r="N15" i="20"/>
  <c r="M18" i="30" s="1"/>
  <c r="M15" i="20"/>
  <c r="L18" i="30" s="1"/>
  <c r="L15" i="20"/>
  <c r="K18" i="30" s="1"/>
  <c r="K12" i="10"/>
  <c r="Z9" i="20"/>
  <c r="O12" i="10" s="1"/>
  <c r="I16" i="30"/>
  <c r="K13" i="20"/>
  <c r="J16" i="30" s="1"/>
  <c r="G16" i="30"/>
  <c r="M13" i="20"/>
  <c r="L16" i="30" s="1"/>
  <c r="L13" i="20"/>
  <c r="K16" i="30" s="1"/>
  <c r="N13" i="20"/>
  <c r="M16" i="30" s="1"/>
  <c r="I15" i="30"/>
  <c r="K12" i="20"/>
  <c r="J15" i="30" s="1"/>
  <c r="G9" i="30"/>
  <c r="N6" i="20"/>
  <c r="M9" i="30" s="1"/>
  <c r="M6" i="20"/>
  <c r="L9" i="30" s="1"/>
  <c r="L6" i="20"/>
  <c r="K9" i="30" s="1"/>
  <c r="I18" i="30"/>
  <c r="K15" i="20"/>
  <c r="J18" i="30" s="1"/>
  <c r="I11" i="30"/>
  <c r="K8" i="20"/>
  <c r="J11" i="30" s="1"/>
  <c r="W12" i="20"/>
  <c r="AF17" i="20"/>
  <c r="W11" i="20"/>
  <c r="I14" i="10" s="1"/>
  <c r="W13" i="20"/>
  <c r="AF8" i="20"/>
  <c r="AF9" i="20"/>
  <c r="W16" i="20"/>
  <c r="AI10" i="20"/>
  <c r="AF7" i="20"/>
  <c r="AF11" i="20"/>
  <c r="AI15" i="20"/>
  <c r="AC13" i="20"/>
  <c r="AC17" i="20"/>
  <c r="I10" i="30"/>
  <c r="K7" i="20"/>
  <c r="J10" i="30" s="1"/>
  <c r="K17" i="10"/>
  <c r="Z14" i="20"/>
  <c r="O17" i="10" s="1"/>
  <c r="K20" i="10"/>
  <c r="Z17" i="20"/>
  <c r="O20" i="10" s="1"/>
  <c r="AF14" i="20"/>
  <c r="Z6" i="20"/>
  <c r="Z11" i="20"/>
  <c r="O14" i="10" s="1"/>
  <c r="K13" i="10"/>
  <c r="Z10" i="20"/>
  <c r="W6" i="20"/>
  <c r="K6" i="20"/>
  <c r="J9" i="30" s="1"/>
  <c r="I20" i="30"/>
  <c r="K17" i="20"/>
  <c r="J20" i="30" s="1"/>
  <c r="Z13" i="20"/>
  <c r="O16" i="10" s="1"/>
  <c r="G14" i="30"/>
  <c r="N11" i="20"/>
  <c r="M14" i="30" s="1"/>
  <c r="L11" i="20"/>
  <c r="K14" i="30" s="1"/>
  <c r="M11" i="20"/>
  <c r="L14" i="30" s="1"/>
  <c r="G19" i="30"/>
  <c r="L16" i="20"/>
  <c r="K19" i="30" s="1"/>
  <c r="M16" i="20"/>
  <c r="L19" i="30" s="1"/>
  <c r="N16" i="20"/>
  <c r="M19" i="30" s="1"/>
  <c r="K18" i="10"/>
  <c r="Z15" i="20"/>
  <c r="O18" i="10" s="1"/>
  <c r="M10" i="20"/>
  <c r="L13" i="30" s="1"/>
  <c r="N10" i="20"/>
  <c r="M13" i="30" s="1"/>
  <c r="L10" i="20"/>
  <c r="K13" i="30" s="1"/>
  <c r="AC11" i="20"/>
  <c r="U14" i="10" s="1"/>
  <c r="W9" i="20"/>
  <c r="AC12" i="20"/>
  <c r="AI9" i="20"/>
  <c r="AC8" i="20"/>
  <c r="AC16" i="20"/>
  <c r="AC15" i="20"/>
  <c r="AF10" i="20"/>
  <c r="AF27" i="20"/>
  <c r="AI80" i="20"/>
  <c r="H11" i="29"/>
  <c r="W11" i="29" s="1"/>
  <c r="Q17" i="29"/>
  <c r="W53" i="20"/>
  <c r="P12" i="29"/>
  <c r="U16" i="29"/>
  <c r="O15" i="29"/>
  <c r="U20" i="29"/>
  <c r="X20" i="29" s="1"/>
  <c r="S11" i="29"/>
  <c r="Z11" i="29" s="1"/>
  <c r="H14" i="29"/>
  <c r="J10" i="29"/>
  <c r="O14" i="29"/>
  <c r="G9" i="29"/>
  <c r="W71" i="20"/>
  <c r="AF93" i="20"/>
  <c r="AF34" i="20"/>
  <c r="AC98" i="20"/>
  <c r="W95" i="20"/>
  <c r="AI70" i="20"/>
  <c r="AI92" i="20"/>
  <c r="AC54" i="20"/>
  <c r="AI57" i="20"/>
  <c r="AC70" i="20"/>
  <c r="Q15" i="29"/>
  <c r="W77" i="20"/>
  <c r="Q20" i="29"/>
  <c r="E19" i="29"/>
  <c r="Y19" i="29" s="1"/>
  <c r="J9" i="29"/>
  <c r="M9" i="29" s="1"/>
  <c r="L18" i="29"/>
  <c r="U11" i="29"/>
  <c r="X11" i="29" s="1"/>
  <c r="U12" i="29"/>
  <c r="E12" i="29"/>
  <c r="W12" i="29" s="1"/>
  <c r="AB52" i="20"/>
  <c r="AE71" i="20"/>
  <c r="BG70" i="20"/>
  <c r="CB116" i="20"/>
  <c r="BG116" i="20"/>
  <c r="S19" i="29"/>
  <c r="K71" i="20"/>
  <c r="K92" i="20"/>
  <c r="V58" i="20"/>
  <c r="BG58" i="20"/>
  <c r="AE59" i="20"/>
  <c r="V120" i="20"/>
  <c r="V94" i="20"/>
  <c r="AE115" i="20"/>
  <c r="AB113" i="20"/>
  <c r="V111" i="20"/>
  <c r="Y99" i="20"/>
  <c r="K58" i="20"/>
  <c r="AH36" i="20"/>
  <c r="BG121" i="20"/>
  <c r="W93" i="20"/>
  <c r="AC30" i="20"/>
  <c r="AC113" i="20"/>
  <c r="AC32" i="20"/>
  <c r="AF80" i="20"/>
  <c r="AI101" i="20"/>
  <c r="AC51" i="20"/>
  <c r="AI115" i="20"/>
  <c r="W79" i="20"/>
  <c r="AI121" i="20"/>
  <c r="W115" i="20"/>
  <c r="W80" i="20"/>
  <c r="AF101" i="20"/>
  <c r="W120" i="20"/>
  <c r="AI59" i="20"/>
  <c r="AI27" i="20"/>
  <c r="AF52" i="20"/>
  <c r="AC71" i="20"/>
  <c r="AF70" i="20"/>
  <c r="AF33" i="20"/>
  <c r="BS32" i="20"/>
  <c r="K90" i="20"/>
  <c r="K11" i="29"/>
  <c r="K7" i="29" s="1"/>
  <c r="CB76" i="20"/>
  <c r="BG34" i="20"/>
  <c r="Y75" i="20"/>
  <c r="BS56" i="20"/>
  <c r="BK37" i="20"/>
  <c r="G10" i="29"/>
  <c r="M98" i="20"/>
  <c r="L98" i="20"/>
  <c r="N98" i="20"/>
  <c r="M28" i="20"/>
  <c r="L28" i="20"/>
  <c r="N28" i="20"/>
  <c r="N80" i="20"/>
  <c r="L80" i="20"/>
  <c r="M80" i="20"/>
  <c r="AF73" i="20"/>
  <c r="L94" i="20"/>
  <c r="N94" i="20"/>
  <c r="M94" i="20"/>
  <c r="M53" i="20"/>
  <c r="N53" i="20"/>
  <c r="L53" i="20"/>
  <c r="M48" i="20"/>
  <c r="N48" i="20"/>
  <c r="L48" i="20"/>
  <c r="AC97" i="20"/>
  <c r="L29" i="20"/>
  <c r="M29" i="20"/>
  <c r="N29" i="20"/>
  <c r="AF28" i="20"/>
  <c r="AC48" i="20"/>
  <c r="N119" i="20"/>
  <c r="L119" i="20"/>
  <c r="M119" i="20"/>
  <c r="L34" i="20"/>
  <c r="N34" i="20"/>
  <c r="M34" i="20"/>
  <c r="AI31" i="20"/>
  <c r="AI51" i="20"/>
  <c r="AC29" i="20"/>
  <c r="M91" i="20"/>
  <c r="L91" i="20"/>
  <c r="N91" i="20"/>
  <c r="N27" i="20"/>
  <c r="M27" i="20"/>
  <c r="L27" i="20"/>
  <c r="AF118" i="20"/>
  <c r="L51" i="20"/>
  <c r="M51" i="20"/>
  <c r="N51" i="20"/>
  <c r="M116" i="20"/>
  <c r="L116" i="20"/>
  <c r="N116" i="20"/>
  <c r="L113" i="20"/>
  <c r="N113" i="20"/>
  <c r="M113" i="20"/>
  <c r="AI114" i="20"/>
  <c r="AF117" i="20"/>
  <c r="W33" i="20"/>
  <c r="AF59" i="20"/>
  <c r="AC72" i="20"/>
  <c r="N50" i="20"/>
  <c r="M50" i="20"/>
  <c r="L50" i="20"/>
  <c r="L69" i="20"/>
  <c r="M69" i="20"/>
  <c r="N69" i="20"/>
  <c r="AF98" i="20"/>
  <c r="M78" i="20"/>
  <c r="N78" i="20"/>
  <c r="L78" i="20"/>
  <c r="W37" i="20"/>
  <c r="AC80" i="20"/>
  <c r="L52" i="20"/>
  <c r="N52" i="20"/>
  <c r="M52" i="20"/>
  <c r="W52" i="20"/>
  <c r="AI93" i="20"/>
  <c r="W50" i="20"/>
  <c r="AI71" i="20"/>
  <c r="AI112" i="20"/>
  <c r="AF112" i="20"/>
  <c r="AC114" i="20"/>
  <c r="AF96" i="20"/>
  <c r="W97" i="20"/>
  <c r="AC118" i="20"/>
  <c r="AF119" i="20"/>
  <c r="L36" i="20"/>
  <c r="M36" i="20"/>
  <c r="N36" i="20"/>
  <c r="W58" i="20"/>
  <c r="AF120" i="20"/>
  <c r="AI120" i="20"/>
  <c r="N92" i="20"/>
  <c r="L92" i="20"/>
  <c r="M92" i="20"/>
  <c r="M70" i="20"/>
  <c r="L70" i="20"/>
  <c r="N70" i="20"/>
  <c r="W69" i="20"/>
  <c r="W48" i="20"/>
  <c r="AC116" i="20"/>
  <c r="AC96" i="20"/>
  <c r="AI75" i="20"/>
  <c r="AI34" i="20"/>
  <c r="AI97" i="20"/>
  <c r="AF35" i="20"/>
  <c r="AI78" i="20"/>
  <c r="N58" i="20"/>
  <c r="L58" i="20"/>
  <c r="M58" i="20"/>
  <c r="AC59" i="20"/>
  <c r="AC101" i="20"/>
  <c r="AC121" i="20"/>
  <c r="M118" i="20"/>
  <c r="L118" i="20"/>
  <c r="N118" i="20"/>
  <c r="M77" i="20"/>
  <c r="L77" i="20"/>
  <c r="N77" i="20"/>
  <c r="N76" i="20"/>
  <c r="M76" i="20"/>
  <c r="L76" i="20"/>
  <c r="AF31" i="20"/>
  <c r="N99" i="20"/>
  <c r="L99" i="20"/>
  <c r="M99" i="20"/>
  <c r="M54" i="20"/>
  <c r="L54" i="20"/>
  <c r="N54" i="20"/>
  <c r="AC35" i="20"/>
  <c r="N37" i="20"/>
  <c r="M37" i="20"/>
  <c r="L37" i="20"/>
  <c r="AI99" i="20"/>
  <c r="P14" i="29"/>
  <c r="BY32" i="20"/>
  <c r="L75" i="20"/>
  <c r="N75" i="20"/>
  <c r="M75" i="20"/>
  <c r="AF38" i="20"/>
  <c r="AC69" i="20"/>
  <c r="AI76" i="20"/>
  <c r="W76" i="20"/>
  <c r="W98" i="20"/>
  <c r="L100" i="20"/>
  <c r="M100" i="20"/>
  <c r="N100" i="20"/>
  <c r="W100" i="20"/>
  <c r="L112" i="20"/>
  <c r="M112" i="20"/>
  <c r="N112" i="20"/>
  <c r="AF74" i="20"/>
  <c r="AF115" i="20"/>
  <c r="W111" i="20"/>
  <c r="AF90" i="20"/>
  <c r="W75" i="20"/>
  <c r="L117" i="20"/>
  <c r="N117" i="20"/>
  <c r="M117" i="20"/>
  <c r="W34" i="20"/>
  <c r="W118" i="20"/>
  <c r="AF56" i="20"/>
  <c r="AC119" i="20"/>
  <c r="AI79" i="20"/>
  <c r="M38" i="20"/>
  <c r="L38" i="20"/>
  <c r="N38" i="20"/>
  <c r="M101" i="20"/>
  <c r="L101" i="20"/>
  <c r="N101" i="20"/>
  <c r="N59" i="20"/>
  <c r="L59" i="20"/>
  <c r="M59" i="20"/>
  <c r="L31" i="20"/>
  <c r="N31" i="20"/>
  <c r="M31" i="20"/>
  <c r="AI91" i="20"/>
  <c r="AI49" i="20"/>
  <c r="AF95" i="20"/>
  <c r="AI54" i="20"/>
  <c r="AI98" i="20"/>
  <c r="AC56" i="20"/>
  <c r="AI38" i="20"/>
  <c r="AI37" i="20"/>
  <c r="W101" i="20"/>
  <c r="AC57" i="20"/>
  <c r="AF100" i="20"/>
  <c r="L120" i="20"/>
  <c r="M120" i="20"/>
  <c r="N120" i="20"/>
  <c r="W121" i="20"/>
  <c r="AC120" i="20"/>
  <c r="L33" i="20"/>
  <c r="M33" i="20"/>
  <c r="N33" i="20"/>
  <c r="L95" i="20"/>
  <c r="N95" i="20"/>
  <c r="M95" i="20"/>
  <c r="N32" i="20"/>
  <c r="L32" i="20"/>
  <c r="M32" i="20"/>
  <c r="AI53" i="20"/>
  <c r="AC93" i="20"/>
  <c r="L73" i="20"/>
  <c r="M73" i="20"/>
  <c r="N73" i="20"/>
  <c r="AI94" i="20"/>
  <c r="AC92" i="20"/>
  <c r="N71" i="20"/>
  <c r="L71" i="20"/>
  <c r="M71" i="20"/>
  <c r="W70" i="20"/>
  <c r="N115" i="20"/>
  <c r="M115" i="20"/>
  <c r="L115" i="20"/>
  <c r="N111" i="20"/>
  <c r="M111" i="20"/>
  <c r="L111" i="20"/>
  <c r="AC52" i="20"/>
  <c r="T11" i="29"/>
  <c r="Y11" i="29" s="1"/>
  <c r="O12" i="29"/>
  <c r="J18" i="29"/>
  <c r="J8" i="29" s="1"/>
  <c r="AE55" i="20"/>
  <c r="P20" i="29"/>
  <c r="BY118" i="20"/>
  <c r="AB34" i="20"/>
  <c r="O10" i="29"/>
  <c r="L90" i="20"/>
  <c r="N90" i="20"/>
  <c r="M90" i="20"/>
  <c r="AI33" i="20"/>
  <c r="L97" i="20"/>
  <c r="M97" i="20"/>
  <c r="N97" i="20"/>
  <c r="L17" i="29"/>
  <c r="M17" i="29" s="1"/>
  <c r="P19" i="29"/>
  <c r="O11" i="29"/>
  <c r="P16" i="29"/>
  <c r="H19" i="29"/>
  <c r="S12" i="29"/>
  <c r="T16" i="29"/>
  <c r="S9" i="29"/>
  <c r="J14" i="29"/>
  <c r="J7" i="29" s="1"/>
  <c r="U19" i="29"/>
  <c r="U10" i="29"/>
  <c r="Q14" i="29"/>
  <c r="AF116" i="20"/>
  <c r="L55" i="20"/>
  <c r="N55" i="20"/>
  <c r="M55" i="20"/>
  <c r="N56" i="20"/>
  <c r="L56" i="20"/>
  <c r="M56" i="20"/>
  <c r="AF97" i="20"/>
  <c r="AC31" i="20"/>
  <c r="AC94" i="20"/>
  <c r="L49" i="20"/>
  <c r="N49" i="20"/>
  <c r="M49" i="20"/>
  <c r="AF48" i="20"/>
  <c r="AC76" i="20"/>
  <c r="AI77" i="20"/>
  <c r="AF79" i="20"/>
  <c r="L96" i="20"/>
  <c r="N96" i="20"/>
  <c r="M96" i="20"/>
  <c r="AI73" i="20"/>
  <c r="AF69" i="20"/>
  <c r="N79" i="20"/>
  <c r="L79" i="20"/>
  <c r="M79" i="20"/>
  <c r="L57" i="20"/>
  <c r="N57" i="20"/>
  <c r="M57" i="20"/>
  <c r="L74" i="20"/>
  <c r="N74" i="20"/>
  <c r="M74" i="20"/>
  <c r="W73" i="20"/>
  <c r="AI113" i="20"/>
  <c r="W96" i="20"/>
  <c r="M72" i="20"/>
  <c r="N72" i="20"/>
  <c r="L72" i="20"/>
  <c r="W91" i="20"/>
  <c r="W74" i="20"/>
  <c r="AI48" i="20"/>
  <c r="AF111" i="20"/>
  <c r="AC117" i="20"/>
  <c r="AF76" i="20"/>
  <c r="W119" i="20"/>
  <c r="AI35" i="20"/>
  <c r="AF58" i="20"/>
  <c r="AF51" i="20"/>
  <c r="W29" i="20"/>
  <c r="AF92" i="20"/>
  <c r="AC91" i="20"/>
  <c r="L114" i="20"/>
  <c r="M114" i="20"/>
  <c r="N114" i="20"/>
  <c r="AC90" i="20"/>
  <c r="AC95" i="20"/>
  <c r="W113" i="20"/>
  <c r="W54" i="20"/>
  <c r="AI119" i="20"/>
  <c r="AI56" i="20"/>
  <c r="AC77" i="20"/>
  <c r="W38" i="20"/>
  <c r="L35" i="20"/>
  <c r="N35" i="20"/>
  <c r="M35" i="20"/>
  <c r="AI52" i="20"/>
  <c r="M30" i="20"/>
  <c r="L30" i="20"/>
  <c r="N30" i="20"/>
  <c r="AI72" i="20"/>
  <c r="L93" i="20"/>
  <c r="M93" i="20"/>
  <c r="N93" i="20"/>
  <c r="AF29" i="20"/>
  <c r="AI29" i="20"/>
  <c r="W28" i="20"/>
  <c r="AF49" i="20"/>
  <c r="AC74" i="20"/>
  <c r="AI32" i="20"/>
  <c r="W116" i="20"/>
  <c r="W27" i="20"/>
  <c r="AC75" i="20"/>
  <c r="AF77" i="20"/>
  <c r="AC79" i="20"/>
  <c r="AF36" i="20"/>
  <c r="AI36" i="20"/>
  <c r="AI100" i="20"/>
  <c r="AC58" i="20"/>
  <c r="L121" i="20"/>
  <c r="M121" i="20"/>
  <c r="N121" i="20"/>
  <c r="BG51" i="20"/>
  <c r="Y34" i="20"/>
  <c r="CB70" i="20"/>
  <c r="BG69" i="20"/>
  <c r="AE32" i="20"/>
  <c r="BK115" i="20"/>
  <c r="BK117" i="20"/>
  <c r="BY119" i="20"/>
  <c r="BK80" i="20"/>
  <c r="Y36" i="20"/>
  <c r="CB79" i="20"/>
  <c r="BG80" i="20"/>
  <c r="BG27" i="20"/>
  <c r="Y54" i="20"/>
  <c r="BV33" i="20"/>
  <c r="BS31" i="20"/>
  <c r="BK50" i="20"/>
  <c r="K70" i="20"/>
  <c r="V73" i="20"/>
  <c r="BV96" i="20"/>
  <c r="AH71" i="20"/>
  <c r="V29" i="20"/>
  <c r="BK78" i="20"/>
  <c r="K111" i="20"/>
  <c r="BV53" i="20"/>
  <c r="BK55" i="20"/>
  <c r="BG53" i="20"/>
  <c r="AB51" i="20"/>
  <c r="BS29" i="20"/>
  <c r="BY92" i="20"/>
  <c r="V71" i="20"/>
  <c r="BS49" i="20"/>
  <c r="BK116" i="20"/>
  <c r="BK72" i="20"/>
  <c r="BS51" i="20"/>
  <c r="BV69" i="20"/>
  <c r="CB36" i="20"/>
  <c r="BG59" i="20"/>
  <c r="K73" i="20"/>
  <c r="CB94" i="20"/>
  <c r="CB111" i="20"/>
  <c r="K115" i="20"/>
  <c r="AE117" i="20"/>
  <c r="BG36" i="20"/>
  <c r="V37" i="20"/>
  <c r="BS100" i="20"/>
  <c r="BG72" i="20"/>
  <c r="AH54" i="20"/>
  <c r="BG71" i="20"/>
  <c r="BV115" i="20"/>
  <c r="BY33" i="20"/>
  <c r="Y49" i="20"/>
  <c r="BS53" i="20"/>
  <c r="BY111" i="20"/>
  <c r="BY112" i="20"/>
  <c r="BG118" i="20"/>
  <c r="BK119" i="20"/>
  <c r="CB58" i="20"/>
  <c r="BS28" i="20"/>
  <c r="BV27" i="20"/>
  <c r="BY116" i="20"/>
  <c r="Y53" i="20"/>
  <c r="AE92" i="20"/>
  <c r="AE100" i="20"/>
  <c r="BG98" i="20"/>
  <c r="BV111" i="20"/>
  <c r="AH57" i="20"/>
  <c r="AH120" i="20"/>
  <c r="BS116" i="20"/>
  <c r="BK90" i="20"/>
  <c r="AE95" i="20"/>
  <c r="AE111" i="20"/>
  <c r="AB98" i="20"/>
  <c r="AE97" i="20"/>
  <c r="CB91" i="20"/>
  <c r="AE27" i="20"/>
  <c r="BS75" i="20"/>
  <c r="BG52" i="20"/>
  <c r="BY94" i="20"/>
  <c r="BS92" i="20"/>
  <c r="AB94" i="20"/>
  <c r="AE58" i="20"/>
  <c r="AB54" i="20"/>
  <c r="BG91" i="20"/>
  <c r="BS117" i="20"/>
  <c r="BS70" i="20"/>
  <c r="BV36" i="20"/>
  <c r="BK100" i="20"/>
  <c r="V121" i="20"/>
  <c r="CB95" i="20"/>
  <c r="BG48" i="20"/>
  <c r="AB115" i="20"/>
  <c r="CB117" i="20"/>
  <c r="CB78" i="20"/>
  <c r="K36" i="20"/>
  <c r="BK99" i="20"/>
  <c r="BK58" i="20"/>
  <c r="CB53" i="20"/>
  <c r="BK34" i="20"/>
  <c r="Y52" i="20"/>
  <c r="BV93" i="20"/>
  <c r="AH92" i="20"/>
  <c r="BG92" i="20"/>
  <c r="BK70" i="20"/>
  <c r="AB70" i="20"/>
  <c r="AH70" i="20"/>
  <c r="BV49" i="20"/>
  <c r="AE35" i="20"/>
  <c r="BG117" i="20"/>
  <c r="BK118" i="20"/>
  <c r="CB80" i="20"/>
  <c r="BY35" i="20"/>
  <c r="AE34" i="20"/>
  <c r="CB29" i="20"/>
  <c r="BV70" i="20"/>
  <c r="BY90" i="20"/>
  <c r="BK56" i="20"/>
  <c r="V36" i="20"/>
  <c r="BK59" i="20"/>
  <c r="BS95" i="20"/>
  <c r="BS90" i="20"/>
  <c r="AE90" i="20"/>
  <c r="BV112" i="20"/>
  <c r="AB118" i="20"/>
  <c r="AH78" i="20"/>
  <c r="BY99" i="20"/>
  <c r="BS121" i="20"/>
  <c r="BY38" i="20"/>
  <c r="AH80" i="20"/>
  <c r="BG57" i="20"/>
  <c r="AH74" i="20"/>
  <c r="V91" i="20"/>
  <c r="V77" i="20"/>
  <c r="BG112" i="20"/>
  <c r="AH73" i="20"/>
  <c r="CB97" i="20"/>
  <c r="AH75" i="20"/>
  <c r="AB96" i="20"/>
  <c r="AH98" i="20"/>
  <c r="BV77" i="20"/>
  <c r="BS36" i="20"/>
  <c r="V95" i="20"/>
  <c r="BV94" i="20"/>
  <c r="AE69" i="20"/>
  <c r="AB72" i="20"/>
  <c r="BY52" i="20"/>
  <c r="BV29" i="20"/>
  <c r="AH28" i="20"/>
  <c r="BS80" i="20"/>
  <c r="BS27" i="20"/>
  <c r="BY80" i="20"/>
  <c r="BY73" i="20"/>
  <c r="BG74" i="20"/>
  <c r="BS55" i="20"/>
  <c r="AB29" i="20"/>
  <c r="AB95" i="20"/>
  <c r="AH114" i="20"/>
  <c r="BS76" i="20"/>
  <c r="CB55" i="20"/>
  <c r="BV37" i="20"/>
  <c r="AE96" i="20"/>
  <c r="AH94" i="20"/>
  <c r="AB56" i="20"/>
  <c r="AB80" i="20"/>
  <c r="Y77" i="20"/>
  <c r="K119" i="20"/>
  <c r="K113" i="20"/>
  <c r="K52" i="20"/>
  <c r="K51" i="20"/>
  <c r="K34" i="20"/>
  <c r="K50" i="20"/>
  <c r="K48" i="20"/>
  <c r="K94" i="20"/>
  <c r="K91" i="20"/>
  <c r="K116" i="20"/>
  <c r="K27" i="20"/>
  <c r="K53" i="20"/>
  <c r="K78" i="20"/>
  <c r="K69" i="20"/>
  <c r="BG76" i="20"/>
  <c r="AH49" i="20"/>
  <c r="AE52" i="20"/>
  <c r="AB119" i="20"/>
  <c r="Y120" i="20"/>
  <c r="AE73" i="20"/>
  <c r="K28" i="20"/>
  <c r="AE48" i="20"/>
  <c r="CB34" i="20"/>
  <c r="BG54" i="20"/>
  <c r="BY54" i="20"/>
  <c r="AE77" i="20"/>
  <c r="AE29" i="20"/>
  <c r="K80" i="20"/>
  <c r="AH31" i="20"/>
  <c r="K29" i="20"/>
  <c r="BV98" i="20"/>
  <c r="V53" i="20"/>
  <c r="Y94" i="20"/>
  <c r="BS113" i="20"/>
  <c r="BG56" i="20"/>
  <c r="AH34" i="20"/>
  <c r="BK75" i="20"/>
  <c r="BV95" i="20"/>
  <c r="CB93" i="20"/>
  <c r="CB50" i="20"/>
  <c r="AH101" i="20"/>
  <c r="CB35" i="20"/>
  <c r="BK77" i="20"/>
  <c r="AH112" i="20"/>
  <c r="AB117" i="20"/>
  <c r="BY48" i="20"/>
  <c r="BG35" i="20"/>
  <c r="Y76" i="20"/>
  <c r="BG97" i="20"/>
  <c r="CB54" i="20"/>
  <c r="BS74" i="20"/>
  <c r="BV52" i="20"/>
  <c r="Y92" i="20"/>
  <c r="BS57" i="20"/>
  <c r="BY121" i="20"/>
  <c r="Y98" i="20"/>
  <c r="AH51" i="20"/>
  <c r="V96" i="20"/>
  <c r="V98" i="20"/>
  <c r="K76" i="20"/>
  <c r="V48" i="20"/>
  <c r="BS93" i="20"/>
  <c r="AE79" i="20"/>
  <c r="AE120" i="20"/>
  <c r="CB56" i="20"/>
  <c r="V118" i="20"/>
  <c r="K37" i="20"/>
  <c r="BV38" i="20"/>
  <c r="BG101" i="20"/>
  <c r="AH79" i="20"/>
  <c r="AB101" i="20"/>
  <c r="BK28" i="20"/>
  <c r="Y95" i="20"/>
  <c r="BV54" i="20"/>
  <c r="V97" i="20"/>
  <c r="BK33" i="20"/>
  <c r="AB92" i="20"/>
  <c r="BY27" i="20"/>
  <c r="AE51" i="20"/>
  <c r="AB90" i="20"/>
  <c r="K54" i="20"/>
  <c r="AH33" i="20"/>
  <c r="BG99" i="20"/>
  <c r="AB35" i="20"/>
  <c r="AB31" i="20"/>
  <c r="BG31" i="20"/>
  <c r="BK51" i="20"/>
  <c r="Y69" i="20"/>
  <c r="AB48" i="20"/>
  <c r="BV118" i="20"/>
  <c r="AE78" i="20"/>
  <c r="AE36" i="20"/>
  <c r="BK32" i="20"/>
  <c r="V70" i="20"/>
  <c r="K32" i="20"/>
  <c r="BS94" i="20"/>
  <c r="AH97" i="20"/>
  <c r="BV48" i="20"/>
  <c r="K77" i="20"/>
  <c r="CB30" i="20"/>
  <c r="Y71" i="20"/>
  <c r="CB49" i="20"/>
  <c r="AB93" i="20"/>
  <c r="Y90" i="20"/>
  <c r="BY55" i="20"/>
  <c r="BS54" i="20"/>
  <c r="V54" i="20"/>
  <c r="BK71" i="20"/>
  <c r="K99" i="20"/>
  <c r="AH52" i="20"/>
  <c r="BS73" i="20"/>
  <c r="BY115" i="20"/>
  <c r="AE119" i="20"/>
  <c r="AH76" i="20"/>
  <c r="V33" i="20"/>
  <c r="AH93" i="20"/>
  <c r="V52" i="20"/>
  <c r="AE118" i="20"/>
  <c r="AB77" i="20"/>
  <c r="BG38" i="20"/>
  <c r="M15" i="31"/>
  <c r="AE14" i="20"/>
  <c r="Z17" i="10" s="1"/>
  <c r="BV30" i="20"/>
  <c r="K98" i="20"/>
  <c r="AH35" i="20"/>
  <c r="AH56" i="20"/>
  <c r="CB98" i="20"/>
  <c r="AB97" i="20"/>
  <c r="BG55" i="20"/>
  <c r="BK96" i="20"/>
  <c r="BV71" i="20"/>
  <c r="K33" i="20"/>
  <c r="AH99" i="20"/>
  <c r="I19" i="31"/>
  <c r="CB71" i="20"/>
  <c r="O14" i="31"/>
  <c r="F20" i="31"/>
  <c r="K95" i="20"/>
  <c r="F19" i="31"/>
  <c r="L12" i="31"/>
  <c r="E15" i="31"/>
  <c r="M10" i="31"/>
  <c r="V76" i="20"/>
  <c r="BV34" i="20"/>
  <c r="CB75" i="20"/>
  <c r="AE31" i="20"/>
  <c r="BK112" i="20"/>
  <c r="K118" i="20"/>
  <c r="AH53" i="20"/>
  <c r="CB96" i="20"/>
  <c r="Y31" i="20"/>
  <c r="BG115" i="20"/>
  <c r="BY95" i="20"/>
  <c r="Y56" i="20"/>
  <c r="BK98" i="20"/>
  <c r="E14" i="31"/>
  <c r="BG16" i="20"/>
  <c r="N19" i="32" s="1"/>
  <c r="E16" i="31"/>
  <c r="F13" i="31"/>
  <c r="M14" i="31"/>
  <c r="Y12" i="20"/>
  <c r="N15" i="10" s="1"/>
  <c r="O13" i="31"/>
  <c r="I13" i="31"/>
  <c r="L13" i="31"/>
  <c r="X27" i="29"/>
  <c r="G14" i="31"/>
  <c r="AH14" i="20"/>
  <c r="AF17" i="10" s="1"/>
  <c r="G20" i="31"/>
  <c r="N13" i="31"/>
  <c r="E19" i="31"/>
  <c r="F10" i="31"/>
  <c r="O19" i="31"/>
  <c r="M22" i="29"/>
  <c r="K19" i="31"/>
  <c r="O17" i="31"/>
  <c r="F12" i="31"/>
  <c r="AB11" i="20"/>
  <c r="L10" i="31"/>
  <c r="AE6" i="20"/>
  <c r="N9" i="31"/>
  <c r="G13" i="31"/>
  <c r="G19" i="31"/>
  <c r="BY8" i="20"/>
  <c r="T11" i="33" s="1"/>
  <c r="G9" i="31"/>
  <c r="BK6" i="20"/>
  <c r="H9" i="32" s="1"/>
  <c r="H20" i="31"/>
  <c r="I18" i="31"/>
  <c r="O18" i="31"/>
  <c r="M19" i="31"/>
  <c r="BY14" i="20"/>
  <c r="T17" i="33" s="1"/>
  <c r="E18" i="31"/>
  <c r="AH6" i="20"/>
  <c r="W24" i="29"/>
  <c r="X22" i="29"/>
  <c r="X23" i="29"/>
  <c r="H18" i="31"/>
  <c r="M27" i="29"/>
  <c r="L17" i="31"/>
  <c r="F18" i="31"/>
  <c r="K18" i="31"/>
  <c r="I15" i="31"/>
  <c r="N18" i="31"/>
  <c r="O15" i="31"/>
  <c r="N17" i="31"/>
  <c r="M28" i="29"/>
  <c r="W26" i="29"/>
  <c r="X26" i="29"/>
  <c r="W22" i="29"/>
  <c r="X24" i="29"/>
  <c r="G10" i="31"/>
  <c r="Z21" i="29"/>
  <c r="N19" i="31"/>
  <c r="K17" i="31"/>
  <c r="S13" i="29"/>
  <c r="Z26" i="29"/>
  <c r="AH8" i="20"/>
  <c r="AF11" i="10" s="1"/>
  <c r="AB9" i="20"/>
  <c r="M11" i="31"/>
  <c r="S17" i="33"/>
  <c r="AE15" i="20"/>
  <c r="Z18" i="10" s="1"/>
  <c r="AC19" i="10"/>
  <c r="W18" i="10"/>
  <c r="CB14" i="20"/>
  <c r="Z17" i="33" s="1"/>
  <c r="BS11" i="20"/>
  <c r="H14" i="33" s="1"/>
  <c r="H15" i="31"/>
  <c r="BY16" i="20"/>
  <c r="T19" i="33" s="1"/>
  <c r="G16" i="31"/>
  <c r="W28" i="29"/>
  <c r="F14" i="31"/>
  <c r="O10" i="31"/>
  <c r="F17" i="31"/>
  <c r="BY6" i="20"/>
  <c r="T9" i="33" s="1"/>
  <c r="I16" i="31"/>
  <c r="K15" i="31"/>
  <c r="M13" i="31"/>
  <c r="I11" i="31"/>
  <c r="X28" i="29"/>
  <c r="L20" i="31"/>
  <c r="L18" i="31"/>
  <c r="N16" i="31"/>
  <c r="O11" i="31"/>
  <c r="E10" i="31"/>
  <c r="BV7" i="20"/>
  <c r="N10" i="33" s="1"/>
  <c r="AE11" i="10"/>
  <c r="N15" i="31"/>
  <c r="BS14" i="20"/>
  <c r="H17" i="33" s="1"/>
  <c r="O12" i="31"/>
  <c r="I9" i="30"/>
  <c r="N20" i="31"/>
  <c r="H19" i="31"/>
  <c r="I9" i="31"/>
  <c r="E20" i="31"/>
  <c r="E12" i="31"/>
  <c r="H16" i="31"/>
  <c r="M24" i="29"/>
  <c r="K11" i="31"/>
  <c r="K10" i="31"/>
  <c r="BG9" i="20"/>
  <c r="N12" i="32" s="1"/>
  <c r="M19" i="32"/>
  <c r="M21" i="29"/>
  <c r="K19" i="32"/>
  <c r="E12" i="10"/>
  <c r="N14" i="31"/>
  <c r="I10" i="31"/>
  <c r="BV16" i="20"/>
  <c r="N19" i="33" s="1"/>
  <c r="Z28" i="29"/>
  <c r="N11" i="31"/>
  <c r="M13" i="10"/>
  <c r="Y10" i="20"/>
  <c r="L16" i="31"/>
  <c r="I14" i="31"/>
  <c r="BG11" i="20"/>
  <c r="N14" i="32" s="1"/>
  <c r="M9" i="31"/>
  <c r="CB6" i="20"/>
  <c r="Z9" i="33" s="1"/>
  <c r="K16" i="32"/>
  <c r="W17" i="33"/>
  <c r="N12" i="31"/>
  <c r="BG7" i="20"/>
  <c r="N10" i="32" s="1"/>
  <c r="BS6" i="20"/>
  <c r="H9" i="33" s="1"/>
  <c r="Y13" i="20"/>
  <c r="N16" i="10" s="1"/>
  <c r="E19" i="10"/>
  <c r="I12" i="31"/>
  <c r="G11" i="31"/>
  <c r="K13" i="33"/>
  <c r="K20" i="31"/>
  <c r="W16" i="33"/>
  <c r="I20" i="31"/>
  <c r="AE9" i="20"/>
  <c r="Z12" i="10" s="1"/>
  <c r="E20" i="33"/>
  <c r="AE7" i="20"/>
  <c r="Z10" i="10" s="1"/>
  <c r="BV12" i="20"/>
  <c r="N15" i="33" s="1"/>
  <c r="S15" i="29"/>
  <c r="AE13" i="20"/>
  <c r="Z16" i="10" s="1"/>
  <c r="Y9" i="10"/>
  <c r="Y7" i="10" s="1"/>
  <c r="O20" i="31"/>
  <c r="BK13" i="20"/>
  <c r="H16" i="32" s="1"/>
  <c r="AH15" i="20"/>
  <c r="AF18" i="10" s="1"/>
  <c r="K9" i="10"/>
  <c r="K14" i="31"/>
  <c r="E19" i="33"/>
  <c r="W13" i="10"/>
  <c r="E14" i="10"/>
  <c r="Y9" i="20"/>
  <c r="N12" i="10" s="1"/>
  <c r="V8" i="20"/>
  <c r="G17" i="30"/>
  <c r="G11" i="30"/>
  <c r="U20" i="33"/>
  <c r="Q20" i="33"/>
  <c r="BY12" i="20"/>
  <c r="T15" i="33" s="1"/>
  <c r="I15" i="33"/>
  <c r="E15" i="33"/>
  <c r="S20" i="33"/>
  <c r="BY17" i="20"/>
  <c r="T20" i="33" s="1"/>
  <c r="BK14" i="20"/>
  <c r="H17" i="32" s="1"/>
  <c r="G17" i="33"/>
  <c r="G8" i="33" s="1"/>
  <c r="Y17" i="33"/>
  <c r="Y8" i="33" s="1"/>
  <c r="BG13" i="20"/>
  <c r="N16" i="32" s="1"/>
  <c r="Y14" i="20"/>
  <c r="N17" i="10" s="1"/>
  <c r="M9" i="33"/>
  <c r="BV6" i="20"/>
  <c r="N9" i="33" s="1"/>
  <c r="Y6" i="20"/>
  <c r="S9" i="33"/>
  <c r="K19" i="10"/>
  <c r="AC12" i="10"/>
  <c r="K13" i="31"/>
  <c r="BY13" i="20"/>
  <c r="T16" i="33" s="1"/>
  <c r="AB7" i="20"/>
  <c r="E13" i="32"/>
  <c r="BV10" i="20"/>
  <c r="N13" i="33" s="1"/>
  <c r="E14" i="29"/>
  <c r="X14" i="29" s="1"/>
  <c r="BY10" i="20"/>
  <c r="T13" i="33" s="1"/>
  <c r="AA14" i="33"/>
  <c r="W14" i="33"/>
  <c r="G12" i="31"/>
  <c r="M12" i="31"/>
  <c r="S16" i="29"/>
  <c r="I9" i="33"/>
  <c r="E9" i="33"/>
  <c r="S14" i="10"/>
  <c r="Z25" i="29"/>
  <c r="Y9" i="33"/>
  <c r="BV14" i="20"/>
  <c r="N17" i="33" s="1"/>
  <c r="E11" i="31"/>
  <c r="G15" i="10"/>
  <c r="V12" i="20"/>
  <c r="Q20" i="10"/>
  <c r="V9" i="20"/>
  <c r="Q9" i="33"/>
  <c r="K16" i="10"/>
  <c r="G15" i="31"/>
  <c r="CB8" i="20"/>
  <c r="Z11" i="33" s="1"/>
  <c r="I12" i="30"/>
  <c r="CB11" i="20"/>
  <c r="Z14" i="33" s="1"/>
  <c r="Y14" i="33"/>
  <c r="CB7" i="20"/>
  <c r="Z10" i="33" s="1"/>
  <c r="Q13" i="10"/>
  <c r="AB10" i="20"/>
  <c r="W19" i="33"/>
  <c r="CB16" i="20"/>
  <c r="Z19" i="33" s="1"/>
  <c r="S15" i="33"/>
  <c r="G20" i="30"/>
  <c r="E16" i="29"/>
  <c r="BG8" i="20"/>
  <c r="N11" i="32" s="1"/>
  <c r="L7" i="29"/>
  <c r="M15" i="29"/>
  <c r="M20" i="29"/>
  <c r="Z23" i="29"/>
  <c r="M26" i="29"/>
  <c r="E8" i="30"/>
  <c r="Z27" i="29"/>
  <c r="W23" i="29"/>
  <c r="M13" i="29"/>
  <c r="M16" i="29"/>
  <c r="X8" i="31"/>
  <c r="L8" i="31" s="1"/>
  <c r="Z24" i="29"/>
  <c r="E7" i="30"/>
  <c r="M12" i="29"/>
  <c r="O8" i="29"/>
  <c r="H11" i="31"/>
  <c r="X21" i="29"/>
  <c r="X25" i="29"/>
  <c r="W25" i="29"/>
  <c r="T8" i="29"/>
  <c r="M7" i="32"/>
  <c r="M25" i="29"/>
  <c r="W21" i="29"/>
  <c r="O9" i="31"/>
  <c r="AA7" i="31"/>
  <c r="O7" i="31" s="1"/>
  <c r="Q7" i="31"/>
  <c r="E7" i="31" s="1"/>
  <c r="R7" i="31"/>
  <c r="F7" i="31" s="1"/>
  <c r="F9" i="31"/>
  <c r="W7" i="31"/>
  <c r="K7" i="31" s="1"/>
  <c r="T8" i="31"/>
  <c r="H8" i="31" s="1"/>
  <c r="H17" i="31"/>
  <c r="Y8" i="31"/>
  <c r="M8" i="31" s="1"/>
  <c r="M17" i="31"/>
  <c r="R8" i="31"/>
  <c r="F8" i="31" s="1"/>
  <c r="W27" i="29"/>
  <c r="BV17" i="20"/>
  <c r="N20" i="33" s="1"/>
  <c r="Q18" i="10"/>
  <c r="BV11" i="20"/>
  <c r="N14" i="33" s="1"/>
  <c r="O14" i="33"/>
  <c r="S7" i="31"/>
  <c r="G7" i="31" s="1"/>
  <c r="Y7" i="31"/>
  <c r="M7" i="31" s="1"/>
  <c r="U7" i="31"/>
  <c r="I7" i="31" s="1"/>
  <c r="G9" i="32"/>
  <c r="S17" i="29"/>
  <c r="W14" i="10"/>
  <c r="BG12" i="20"/>
  <c r="N15" i="32" s="1"/>
  <c r="BV13" i="20"/>
  <c r="N16" i="33" s="1"/>
  <c r="AA8" i="31"/>
  <c r="O8" i="31" s="1"/>
  <c r="G18" i="31"/>
  <c r="L11" i="31"/>
  <c r="BS15" i="20"/>
  <c r="H18" i="33" s="1"/>
  <c r="G17" i="31"/>
  <c r="S8" i="31"/>
  <c r="G8" i="31" s="1"/>
  <c r="Z8" i="31"/>
  <c r="N8" i="31" s="1"/>
  <c r="O9" i="32"/>
  <c r="K9" i="32"/>
  <c r="AC18" i="10"/>
  <c r="O14" i="32"/>
  <c r="G12" i="33"/>
  <c r="BS9" i="20"/>
  <c r="H12" i="33" s="1"/>
  <c r="E17" i="31"/>
  <c r="Q8" i="31"/>
  <c r="E8" i="31" s="1"/>
  <c r="M20" i="31"/>
  <c r="F15" i="31"/>
  <c r="K8" i="29"/>
  <c r="W8" i="31"/>
  <c r="K8" i="31" s="1"/>
  <c r="K15" i="10"/>
  <c r="BG14" i="20"/>
  <c r="N17" i="32" s="1"/>
  <c r="Q19" i="33"/>
  <c r="BS10" i="20"/>
  <c r="H13" i="33" s="1"/>
  <c r="BY9" i="20"/>
  <c r="T12" i="33" s="1"/>
  <c r="Z20" i="29"/>
  <c r="M9" i="10"/>
  <c r="AE17" i="10"/>
  <c r="AE8" i="10" s="1"/>
  <c r="AB6" i="20"/>
  <c r="V6" i="20"/>
  <c r="BK17" i="20"/>
  <c r="H20" i="32" s="1"/>
  <c r="AH9" i="20"/>
  <c r="AF12" i="10" s="1"/>
  <c r="T7" i="31"/>
  <c r="H7" i="31" s="1"/>
  <c r="H9" i="31"/>
  <c r="L9" i="31"/>
  <c r="X7" i="31"/>
  <c r="L7" i="31" s="1"/>
  <c r="K9" i="31"/>
  <c r="BG6" i="20"/>
  <c r="N9" i="32" s="1"/>
  <c r="M20" i="32"/>
  <c r="BG17" i="20"/>
  <c r="N20" i="32" s="1"/>
  <c r="M18" i="32"/>
  <c r="BG15" i="20"/>
  <c r="N18" i="32" s="1"/>
  <c r="U19" i="33"/>
  <c r="F11" i="31"/>
  <c r="Z7" i="31"/>
  <c r="N7" i="31" s="1"/>
  <c r="BK9" i="20"/>
  <c r="H12" i="32" s="1"/>
  <c r="AB13" i="20"/>
  <c r="M18" i="31"/>
  <c r="O15" i="10"/>
  <c r="AH10" i="20"/>
  <c r="CB17" i="20"/>
  <c r="Z20" i="33" s="1"/>
  <c r="Y8" i="20"/>
  <c r="N11" i="10" s="1"/>
  <c r="BV15" i="20"/>
  <c r="N18" i="33" s="1"/>
  <c r="K14" i="32"/>
  <c r="K14" i="33"/>
  <c r="K14" i="10"/>
  <c r="AE11" i="20"/>
  <c r="Z14" i="10" s="1"/>
  <c r="G14" i="32"/>
  <c r="BK11" i="20"/>
  <c r="H14" i="32" s="1"/>
  <c r="G10" i="10"/>
  <c r="V7" i="20"/>
  <c r="Q12" i="33"/>
  <c r="L15" i="31"/>
  <c r="M19" i="29"/>
  <c r="AB12" i="20"/>
  <c r="AH17" i="20"/>
  <c r="AF20" i="10" s="1"/>
  <c r="K16" i="31"/>
  <c r="H14" i="31"/>
  <c r="V15" i="20"/>
  <c r="N10" i="31"/>
  <c r="I17" i="33"/>
  <c r="E17" i="33"/>
  <c r="G16" i="10"/>
  <c r="V13" i="20"/>
  <c r="M20" i="10"/>
  <c r="M8" i="10" s="1"/>
  <c r="Y17" i="20"/>
  <c r="N20" i="10" s="1"/>
  <c r="S11" i="33"/>
  <c r="Q19" i="10"/>
  <c r="Z22" i="29"/>
  <c r="E18" i="29"/>
  <c r="Y18" i="29" s="1"/>
  <c r="E9" i="10"/>
  <c r="AH11" i="20"/>
  <c r="AF14" i="10" s="1"/>
  <c r="K17" i="33"/>
  <c r="CB9" i="20"/>
  <c r="Z12" i="33" s="1"/>
  <c r="Y17" i="10"/>
  <c r="Y8" i="10" s="1"/>
  <c r="AE9" i="10"/>
  <c r="S17" i="10"/>
  <c r="E20" i="32"/>
  <c r="AH12" i="20"/>
  <c r="AF15" i="10" s="1"/>
  <c r="AE12" i="20"/>
  <c r="Z15" i="10" s="1"/>
  <c r="AE10" i="20"/>
  <c r="AE17" i="20"/>
  <c r="Z20" i="10" s="1"/>
  <c r="AE16" i="20"/>
  <c r="Z19" i="10" s="1"/>
  <c r="AE8" i="20"/>
  <c r="Z11" i="10" s="1"/>
  <c r="E15" i="32"/>
  <c r="BY11" i="20"/>
  <c r="T14" i="33" s="1"/>
  <c r="BS13" i="20"/>
  <c r="H16" i="33" s="1"/>
  <c r="W10" i="10"/>
  <c r="BS16" i="20"/>
  <c r="H19" i="33" s="1"/>
  <c r="K18" i="33"/>
  <c r="E14" i="32"/>
  <c r="W15" i="33"/>
  <c r="CB15" i="20"/>
  <c r="Z18" i="33" s="1"/>
  <c r="Q14" i="33"/>
  <c r="H12" i="31"/>
  <c r="BK7" i="20"/>
  <c r="H10" i="32" s="1"/>
  <c r="BY7" i="20"/>
  <c r="T10" i="33" s="1"/>
  <c r="E15" i="29"/>
  <c r="Y15" i="29" s="1"/>
  <c r="S13" i="33"/>
  <c r="AB14" i="20"/>
  <c r="G15" i="33"/>
  <c r="BS12" i="20"/>
  <c r="H15" i="33" s="1"/>
  <c r="L19" i="31"/>
  <c r="AC13" i="10"/>
  <c r="BS17" i="20"/>
  <c r="H20" i="33" s="1"/>
  <c r="V14" i="20"/>
  <c r="G9" i="33"/>
  <c r="M17" i="33"/>
  <c r="M8" i="33" s="1"/>
  <c r="W9" i="33"/>
  <c r="E16" i="10"/>
  <c r="BK16" i="20"/>
  <c r="H19" i="32" s="1"/>
  <c r="AH16" i="20"/>
  <c r="AF19" i="10" s="1"/>
  <c r="H13" i="31"/>
  <c r="BK8" i="20"/>
  <c r="H11" i="32" s="1"/>
  <c r="E10" i="32"/>
  <c r="AC16" i="10"/>
  <c r="I17" i="31"/>
  <c r="U8" i="31"/>
  <c r="I8" i="31" s="1"/>
  <c r="E13" i="31"/>
  <c r="AC7" i="33"/>
  <c r="AH13" i="20"/>
  <c r="AF16" i="10" s="1"/>
  <c r="AE16" i="10"/>
  <c r="W20" i="10"/>
  <c r="Y16" i="33"/>
  <c r="CB13" i="20"/>
  <c r="Z16" i="33" s="1"/>
  <c r="Q15" i="10"/>
  <c r="E19" i="32"/>
  <c r="AC20" i="10"/>
  <c r="V10" i="20"/>
  <c r="E16" i="32"/>
  <c r="BK12" i="20"/>
  <c r="H15" i="32" s="1"/>
  <c r="E18" i="10"/>
  <c r="AH7" i="20"/>
  <c r="AF10" i="10" s="1"/>
  <c r="K10" i="32"/>
  <c r="Q13" i="33"/>
  <c r="K19" i="33"/>
  <c r="H10" i="31"/>
  <c r="W17" i="10"/>
  <c r="G20" i="10"/>
  <c r="V17" i="20"/>
  <c r="G13" i="32"/>
  <c r="BK10" i="20"/>
  <c r="H13" i="32" s="1"/>
  <c r="AB8" i="20"/>
  <c r="W20" i="29"/>
  <c r="AA13" i="33"/>
  <c r="W13" i="33"/>
  <c r="AC15" i="10"/>
  <c r="Y16" i="20"/>
  <c r="N19" i="10" s="1"/>
  <c r="Y7" i="20"/>
  <c r="N10" i="10" s="1"/>
  <c r="G17" i="29"/>
  <c r="BG10" i="20"/>
  <c r="N13" i="32" s="1"/>
  <c r="G18" i="30"/>
  <c r="Y15" i="20"/>
  <c r="N18" i="10" s="1"/>
  <c r="Y13" i="33"/>
  <c r="CB10" i="20"/>
  <c r="Z13" i="33" s="1"/>
  <c r="G11" i="33"/>
  <c r="BS8" i="20"/>
  <c r="H11" i="33" s="1"/>
  <c r="G20" i="29"/>
  <c r="E17" i="29"/>
  <c r="Y17" i="29" s="1"/>
  <c r="S19" i="10"/>
  <c r="AB16" i="20"/>
  <c r="O16" i="31"/>
  <c r="L14" i="31"/>
  <c r="K12" i="31"/>
  <c r="E9" i="32"/>
  <c r="K9" i="33"/>
  <c r="BY15" i="20"/>
  <c r="T18" i="33" s="1"/>
  <c r="BV9" i="20"/>
  <c r="N12" i="33" s="1"/>
  <c r="W12" i="33"/>
  <c r="G16" i="29"/>
  <c r="V11" i="20"/>
  <c r="G14" i="10"/>
  <c r="F16" i="31"/>
  <c r="G13" i="30"/>
  <c r="AC8" i="33"/>
  <c r="G18" i="29"/>
  <c r="M16" i="31"/>
  <c r="AB15" i="20"/>
  <c r="S18" i="10"/>
  <c r="W15" i="10"/>
  <c r="BK15" i="20"/>
  <c r="H18" i="32" s="1"/>
  <c r="G18" i="32"/>
  <c r="G8" i="32" s="1"/>
  <c r="Q17" i="33"/>
  <c r="U17" i="33"/>
  <c r="M14" i="10"/>
  <c r="Y11" i="20"/>
  <c r="N14" i="10" s="1"/>
  <c r="CB12" i="20"/>
  <c r="Z15" i="33" s="1"/>
  <c r="Y15" i="33"/>
  <c r="AB17" i="20"/>
  <c r="BS7" i="20"/>
  <c r="H10" i="33" s="1"/>
  <c r="G10" i="33"/>
  <c r="M11" i="33"/>
  <c r="BV8" i="20"/>
  <c r="N11" i="33" s="1"/>
  <c r="G15" i="30"/>
  <c r="M23" i="29"/>
  <c r="O12" i="33"/>
  <c r="K12" i="33"/>
  <c r="G13" i="29"/>
  <c r="V16" i="20"/>
  <c r="G19" i="10"/>
  <c r="E13" i="29"/>
  <c r="Y13" i="29" l="1"/>
  <c r="AF13" i="10"/>
  <c r="N13" i="10"/>
  <c r="Z13" i="10"/>
  <c r="O13" i="10"/>
  <c r="W19" i="29"/>
  <c r="Y16" i="29"/>
  <c r="Y12" i="29"/>
  <c r="Y14" i="29"/>
  <c r="Z12" i="29"/>
  <c r="AG9" i="10"/>
  <c r="S7" i="10"/>
  <c r="U11" i="10"/>
  <c r="U12" i="10"/>
  <c r="AG12" i="10"/>
  <c r="AA12" i="10"/>
  <c r="AA10" i="10"/>
  <c r="AA11" i="10"/>
  <c r="AG11" i="10"/>
  <c r="AG10" i="10"/>
  <c r="I12" i="10"/>
  <c r="I15" i="10"/>
  <c r="U10" i="10"/>
  <c r="H9" i="10"/>
  <c r="I16" i="10"/>
  <c r="H10" i="10"/>
  <c r="N9" i="10"/>
  <c r="U9" i="10"/>
  <c r="T11" i="10"/>
  <c r="T9" i="10"/>
  <c r="T13" i="10"/>
  <c r="H15" i="10"/>
  <c r="T10" i="10"/>
  <c r="T12" i="10"/>
  <c r="I10" i="10"/>
  <c r="Z9" i="10"/>
  <c r="O9" i="10"/>
  <c r="H12" i="10"/>
  <c r="H11" i="10"/>
  <c r="AF9" i="10"/>
  <c r="U18" i="10"/>
  <c r="I9" i="10"/>
  <c r="AG15" i="10"/>
  <c r="AG16" i="10"/>
  <c r="I11" i="10"/>
  <c r="T14" i="10"/>
  <c r="I19" i="10"/>
  <c r="AA13" i="10"/>
  <c r="AG19" i="10"/>
  <c r="P8" i="29"/>
  <c r="K8" i="32"/>
  <c r="O8" i="32" s="1"/>
  <c r="M10" i="29"/>
  <c r="U20" i="10"/>
  <c r="U7" i="29"/>
  <c r="Z19" i="29"/>
  <c r="X16" i="29"/>
  <c r="H7" i="29"/>
  <c r="P7" i="29"/>
  <c r="Q8" i="29"/>
  <c r="X19" i="29"/>
  <c r="Q7" i="29"/>
  <c r="M11" i="29"/>
  <c r="E7" i="33"/>
  <c r="I7" i="33" s="1"/>
  <c r="I8" i="30"/>
  <c r="U8" i="29"/>
  <c r="M14" i="29"/>
  <c r="X12" i="29"/>
  <c r="H8" i="29"/>
  <c r="T7" i="29"/>
  <c r="O7" i="29"/>
  <c r="K8" i="10"/>
  <c r="N8" i="10" s="1"/>
  <c r="M18" i="29"/>
  <c r="L8" i="29"/>
  <c r="M8" i="29" s="1"/>
  <c r="U13" i="10"/>
  <c r="I20" i="10"/>
  <c r="S8" i="33"/>
  <c r="E8" i="10"/>
  <c r="Z15" i="29"/>
  <c r="Z16" i="29"/>
  <c r="W8" i="33"/>
  <c r="Z8" i="33" s="1"/>
  <c r="W14" i="29"/>
  <c r="M7" i="33"/>
  <c r="G8" i="30"/>
  <c r="L8" i="30" s="1"/>
  <c r="Z14" i="29"/>
  <c r="I7" i="30"/>
  <c r="S7" i="29"/>
  <c r="G8" i="10"/>
  <c r="E8" i="29"/>
  <c r="Y8" i="29" s="1"/>
  <c r="Q7" i="10"/>
  <c r="W18" i="29"/>
  <c r="AC7" i="10"/>
  <c r="X18" i="29"/>
  <c r="Z13" i="29"/>
  <c r="W16" i="29"/>
  <c r="K7" i="10"/>
  <c r="M8" i="32"/>
  <c r="G7" i="30"/>
  <c r="G8" i="29"/>
  <c r="G7" i="10"/>
  <c r="G7" i="29"/>
  <c r="E8" i="32"/>
  <c r="I8" i="32" s="1"/>
  <c r="Z18" i="29"/>
  <c r="S7" i="33"/>
  <c r="W7" i="10"/>
  <c r="Z7" i="10" s="1"/>
  <c r="Y7" i="33"/>
  <c r="Q8" i="10"/>
  <c r="Q7" i="33"/>
  <c r="U7" i="33" s="1"/>
  <c r="Q8" i="33"/>
  <c r="H20" i="10"/>
  <c r="AA17" i="10"/>
  <c r="H13" i="10"/>
  <c r="AA20" i="10"/>
  <c r="G7" i="33"/>
  <c r="AG13" i="10"/>
  <c r="T17" i="10"/>
  <c r="S8" i="10"/>
  <c r="H18" i="10"/>
  <c r="X17" i="29"/>
  <c r="W13" i="29"/>
  <c r="T16" i="10"/>
  <c r="W17" i="29"/>
  <c r="W15" i="29"/>
  <c r="T18" i="10"/>
  <c r="W8" i="10"/>
  <c r="Z8" i="10" s="1"/>
  <c r="I17" i="10"/>
  <c r="AG17" i="10"/>
  <c r="K7" i="33"/>
  <c r="T19" i="10"/>
  <c r="H19" i="10"/>
  <c r="T20" i="10"/>
  <c r="H14" i="10"/>
  <c r="E7" i="32"/>
  <c r="I7" i="32" s="1"/>
  <c r="I13" i="10"/>
  <c r="AE7" i="10"/>
  <c r="K8" i="33"/>
  <c r="O8" i="33" s="1"/>
  <c r="E7" i="10"/>
  <c r="U19" i="10"/>
  <c r="E8" i="33"/>
  <c r="H8" i="33" s="1"/>
  <c r="I18" i="10"/>
  <c r="T15" i="10"/>
  <c r="U16" i="10"/>
  <c r="M7" i="10"/>
  <c r="AC8" i="10"/>
  <c r="AF8" i="10" s="1"/>
  <c r="AA14" i="10"/>
  <c r="G7" i="32"/>
  <c r="E7" i="29"/>
  <c r="X13" i="29"/>
  <c r="W7" i="33"/>
  <c r="AA7" i="33" s="1"/>
  <c r="H17" i="10"/>
  <c r="AA19" i="10"/>
  <c r="U17" i="10"/>
  <c r="U15" i="10"/>
  <c r="X15" i="29"/>
  <c r="AG18" i="10"/>
  <c r="Z17" i="29"/>
  <c r="S8" i="29"/>
  <c r="M7" i="29"/>
  <c r="AA15" i="10"/>
  <c r="AG14" i="10"/>
  <c r="H16" i="10"/>
  <c r="AG20" i="10"/>
  <c r="K7" i="32"/>
  <c r="N7" i="32" s="1"/>
  <c r="Y7" i="29" l="1"/>
  <c r="O8" i="10"/>
  <c r="T7" i="10"/>
  <c r="O7" i="10"/>
  <c r="N8" i="32"/>
  <c r="W7" i="29"/>
  <c r="H7" i="33"/>
  <c r="W8" i="29"/>
  <c r="AF7" i="10"/>
  <c r="AA8" i="33"/>
  <c r="K8" i="30"/>
  <c r="M8" i="30"/>
  <c r="T8" i="33"/>
  <c r="H8" i="10"/>
  <c r="J7" i="30"/>
  <c r="N7" i="33"/>
  <c r="X8" i="29"/>
  <c r="J8" i="30"/>
  <c r="T8" i="10"/>
  <c r="N8" i="33"/>
  <c r="U8" i="33"/>
  <c r="H8" i="32"/>
  <c r="N7" i="10"/>
  <c r="AA8" i="10"/>
  <c r="H7" i="10"/>
  <c r="AA7" i="10"/>
  <c r="L7" i="30"/>
  <c r="M7" i="30"/>
  <c r="K7" i="30"/>
  <c r="H7" i="32"/>
  <c r="U7" i="10"/>
  <c r="U8" i="10"/>
  <c r="I8" i="10"/>
  <c r="AG8" i="10"/>
  <c r="AG7" i="10"/>
  <c r="T7" i="33"/>
  <c r="Z7" i="29"/>
  <c r="O7" i="33"/>
  <c r="I7" i="10"/>
  <c r="I8" i="33"/>
  <c r="X7" i="29"/>
  <c r="Z8" i="29"/>
  <c r="O7" i="32"/>
  <c r="Z7" i="33"/>
</calcChain>
</file>

<file path=xl/sharedStrings.xml><?xml version="1.0" encoding="utf-8"?>
<sst xmlns="http://schemas.openxmlformats.org/spreadsheetml/2006/main" count="2657" uniqueCount="962">
  <si>
    <t>ENG</t>
  </si>
  <si>
    <t>CCG name</t>
  </si>
  <si>
    <t>E38000130</t>
  </si>
  <si>
    <t>00L</t>
  </si>
  <si>
    <t>NHS Northumberland CCG</t>
  </si>
  <si>
    <t>North</t>
  </si>
  <si>
    <t>North East Ambulance Service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</si>
  <si>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</si>
  <si>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</si>
  <si>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</si>
  <si>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</si>
  <si>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</si>
  <si>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</si>
  <si>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</si>
  <si>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</si>
  <si>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</si>
  <si>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E38000127</t>
  </si>
  <si>
    <t>99C</t>
  </si>
  <si>
    <t>NHS North Tyneside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</si>
  <si>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</si>
  <si>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</si>
  <si>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</si>
  <si>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</si>
  <si>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</si>
  <si>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</si>
  <si>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E38000116</t>
  </si>
  <si>
    <t>00J</t>
  </si>
  <si>
    <t>NHS North Durham CCG</t>
  </si>
  <si>
    <t>E38000075</t>
  </si>
  <si>
    <t>00K</t>
  </si>
  <si>
    <t>NHS Hartlepool and Stockton-On-Tees CCG</t>
  </si>
  <si>
    <t>E38000162</t>
  </si>
  <si>
    <t>00M</t>
  </si>
  <si>
    <t>NHS South Tees CCG</t>
  </si>
  <si>
    <t>E38000099</t>
  </si>
  <si>
    <t>03T</t>
  </si>
  <si>
    <t>NHS Lincolnshire East CCG</t>
  </si>
  <si>
    <t>E38000100</t>
  </si>
  <si>
    <t>04D</t>
  </si>
  <si>
    <t>NHS Lincolnshire West CCG</t>
  </si>
  <si>
    <t>E38000165</t>
  </si>
  <si>
    <t>04Q</t>
  </si>
  <si>
    <t>NHS South West Lincolnshire CCG</t>
  </si>
  <si>
    <t>E38000157</t>
  </si>
  <si>
    <t>99D</t>
  </si>
  <si>
    <t>NHS South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</si>
  <si>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</si>
  <si>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</si>
  <si>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</si>
  <si>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</si>
  <si>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</si>
  <si>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</si>
  <si>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</si>
  <si>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</si>
  <si>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</si>
  <si>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E38000103</t>
  </si>
  <si>
    <t>04E</t>
  </si>
  <si>
    <t>NHS Mansfield and Ashfield CCG</t>
  </si>
  <si>
    <t>E38000109</t>
  </si>
  <si>
    <t>04H</t>
  </si>
  <si>
    <t>E38000142</t>
  </si>
  <si>
    <t>04N</t>
  </si>
  <si>
    <t>NHS Rushcliffe CCG</t>
  </si>
  <si>
    <t>E38000071</t>
  </si>
  <si>
    <t>03Y</t>
  </si>
  <si>
    <t>NHS Hardwick CCG</t>
  </si>
  <si>
    <t>E38000115</t>
  </si>
  <si>
    <t>04J</t>
  </si>
  <si>
    <t>NHS North Derbyshire CCG</t>
  </si>
  <si>
    <t>E38000169</t>
  </si>
  <si>
    <t>04R</t>
  </si>
  <si>
    <t>NHS Southern Derbyshire CCG</t>
  </si>
  <si>
    <t>E38000058</t>
  </si>
  <si>
    <t>03X</t>
  </si>
  <si>
    <t>NHS Erewash CCG</t>
  </si>
  <si>
    <t>E38000087</t>
  </si>
  <si>
    <t>10L</t>
  </si>
  <si>
    <t>NHS Isle of Wight CCG</t>
  </si>
  <si>
    <t>E38000070</t>
  </si>
  <si>
    <t>08C</t>
  </si>
  <si>
    <t>NHS Hammersmith and Fulham CCG</t>
  </si>
  <si>
    <t>London</t>
  </si>
  <si>
    <t>E38000202</t>
  </si>
  <si>
    <t>08Y</t>
  </si>
  <si>
    <t>NHS West London CCG</t>
  </si>
  <si>
    <t>E38000031</t>
  </si>
  <si>
    <t>09A</t>
  </si>
  <si>
    <t>NHS Central London (Westminster) CCG</t>
  </si>
  <si>
    <t>E38000082</t>
  </si>
  <si>
    <t>08G</t>
  </si>
  <si>
    <t>NHS Hillingdon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</si>
  <si>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</si>
  <si>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</si>
  <si>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</si>
  <si>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</si>
  <si>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</si>
  <si>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</si>
  <si>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E38000136</t>
  </si>
  <si>
    <t>10Q</t>
  </si>
  <si>
    <t>NHS Oxfordshire CCG</t>
  </si>
  <si>
    <t>South Central Ambulance Service</t>
  </si>
  <si>
    <t>E38000086</t>
  </si>
  <si>
    <t>06L</t>
  </si>
  <si>
    <t>NHS Ipswich and East Suffolk CCG</t>
  </si>
  <si>
    <t>E38000204</t>
  </si>
  <si>
    <t>07K</t>
  </si>
  <si>
    <t>NHS West Suffolk CCG</t>
  </si>
  <si>
    <t>E38000117</t>
  </si>
  <si>
    <t>06T</t>
  </si>
  <si>
    <t>NHS North East Essex CCG</t>
  </si>
  <si>
    <t>E38000197</t>
  </si>
  <si>
    <t>07H</t>
  </si>
  <si>
    <t>NHS West Essex CCG</t>
  </si>
  <si>
    <t>E38000106</t>
  </si>
  <si>
    <t>06Q</t>
  </si>
  <si>
    <t>NHS Mid Essex CCG</t>
  </si>
  <si>
    <t>E38000185</t>
  </si>
  <si>
    <t>07G</t>
  </si>
  <si>
    <t>NHS Thurrock CCG</t>
  </si>
  <si>
    <t>E38000007</t>
  </si>
  <si>
    <t>99E</t>
  </si>
  <si>
    <t>NHS Basildon and Brentwood CCG</t>
  </si>
  <si>
    <t>E38000030</t>
  </si>
  <si>
    <t>99F</t>
  </si>
  <si>
    <t>NHS Castle Point and Rochford CCG</t>
  </si>
  <si>
    <t>E38000168</t>
  </si>
  <si>
    <t>99G</t>
  </si>
  <si>
    <t>NHS Southend CCG</t>
  </si>
  <si>
    <t>E38000026</t>
  </si>
  <si>
    <t>06H</t>
  </si>
  <si>
    <t>NHS Cambridgeshire and Peterborough CCG</t>
  </si>
  <si>
    <t>E38000037</t>
  </si>
  <si>
    <t>03V</t>
  </si>
  <si>
    <t>NHS Corby CCG</t>
  </si>
  <si>
    <t>E38000108</t>
  </si>
  <si>
    <t>04G</t>
  </si>
  <si>
    <t>NHS Nene CCG</t>
  </si>
  <si>
    <t>E38000107</t>
  </si>
  <si>
    <t>04F</t>
  </si>
  <si>
    <t>NHS Milton Keynes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</si>
  <si>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</si>
  <si>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</si>
  <si>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</si>
  <si>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</si>
  <si>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</si>
  <si>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</si>
  <si>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E38000201</t>
  </si>
  <si>
    <t>04V</t>
  </si>
  <si>
    <t>NHS West Leicestershire CCG</t>
  </si>
  <si>
    <t>E38000147</t>
  </si>
  <si>
    <t>05N</t>
  </si>
  <si>
    <t>NHS Shropshire CCG</t>
  </si>
  <si>
    <t>E38000183</t>
  </si>
  <si>
    <t>05X</t>
  </si>
  <si>
    <t>NHS Telford and Wrekin CCG</t>
  </si>
  <si>
    <t>E38000191</t>
  </si>
  <si>
    <t>05Y</t>
  </si>
  <si>
    <t>NHS Walsall CCG</t>
  </si>
  <si>
    <t>E38000210</t>
  </si>
  <si>
    <t>06A</t>
  </si>
  <si>
    <t>NHS Wolverhampton CCG</t>
  </si>
  <si>
    <t>E38000046</t>
  </si>
  <si>
    <t>05C</t>
  </si>
  <si>
    <t>NHS Dudley CCG</t>
  </si>
  <si>
    <t>E38000144</t>
  </si>
  <si>
    <t>05L</t>
  </si>
  <si>
    <t>NHS Sandwell and West Birmingham CCG</t>
  </si>
  <si>
    <t>E38000038</t>
  </si>
  <si>
    <t>05A</t>
  </si>
  <si>
    <t>NHS Coventry and Rugby CCG</t>
  </si>
  <si>
    <t>E38000195</t>
  </si>
  <si>
    <t>05H</t>
  </si>
  <si>
    <t>NHS Warwickshire North CCG</t>
  </si>
  <si>
    <t>E38000164</t>
  </si>
  <si>
    <t>05R</t>
  </si>
  <si>
    <t>NHS South Warwickshire CCG</t>
  </si>
  <si>
    <t>E38000078</t>
  </si>
  <si>
    <t>05F</t>
  </si>
  <si>
    <t>NHS Herefordshire CCG</t>
  </si>
  <si>
    <t>E38000139</t>
  </si>
  <si>
    <t>05J</t>
  </si>
  <si>
    <t>NHS Redditch and Bromsgrove CCG</t>
  </si>
  <si>
    <t>E38000166</t>
  </si>
  <si>
    <t>05T</t>
  </si>
  <si>
    <t>NHS South Worcestershire CCG</t>
  </si>
  <si>
    <t>E38000211</t>
  </si>
  <si>
    <t>06D</t>
  </si>
  <si>
    <t>NHS Wyre Forest CCG</t>
  </si>
  <si>
    <t>E38000020</t>
  </si>
  <si>
    <t>07P</t>
  </si>
  <si>
    <t>NHS Brent CCG</t>
  </si>
  <si>
    <t>E38000048</t>
  </si>
  <si>
    <t>07W</t>
  </si>
  <si>
    <t>NHS Ealing CCG</t>
  </si>
  <si>
    <t>E38000084</t>
  </si>
  <si>
    <t>07Y</t>
  </si>
  <si>
    <t>NHS Hounslow CCG</t>
  </si>
  <si>
    <t>E38000074</t>
  </si>
  <si>
    <t>08E</t>
  </si>
  <si>
    <t>NHS Harrow CCG</t>
  </si>
  <si>
    <t>E38000005</t>
  </si>
  <si>
    <t>07M</t>
  </si>
  <si>
    <t>NHS Barnet CCG</t>
  </si>
  <si>
    <t>E38000027</t>
  </si>
  <si>
    <t>07R</t>
  </si>
  <si>
    <t>NHS Camden CCG</t>
  </si>
  <si>
    <t>E38000057</t>
  </si>
  <si>
    <t>07X</t>
  </si>
  <si>
    <t>NHS Enfield CCG</t>
  </si>
  <si>
    <t>E38000072</t>
  </si>
  <si>
    <t>08D</t>
  </si>
  <si>
    <t>NHS Haringey CCG</t>
  </si>
  <si>
    <t>E38000088</t>
  </si>
  <si>
    <t>08H</t>
  </si>
  <si>
    <t>NHS Islington CCG</t>
  </si>
  <si>
    <t>E38000004</t>
  </si>
  <si>
    <t>07L</t>
  </si>
  <si>
    <t>NHS Barking and Dagenham CCG</t>
  </si>
  <si>
    <t>E38000077</t>
  </si>
  <si>
    <t>08F</t>
  </si>
  <si>
    <t>NHS Havering CCG</t>
  </si>
  <si>
    <t>E38000138</t>
  </si>
  <si>
    <t>08N</t>
  </si>
  <si>
    <t>NHS Redbridge CCG</t>
  </si>
  <si>
    <t>E38000192</t>
  </si>
  <si>
    <t>08W</t>
  </si>
  <si>
    <t>NHS Waltham Forest CCG</t>
  </si>
  <si>
    <t>E38000011</t>
  </si>
  <si>
    <t>07N</t>
  </si>
  <si>
    <t>NHS Bexley CCG</t>
  </si>
  <si>
    <t>London Ambulance Service</t>
  </si>
  <si>
    <t>E38000023</t>
  </si>
  <si>
    <t>07Q</t>
  </si>
  <si>
    <t>NHS Bromley CCG</t>
  </si>
  <si>
    <t>E38000066</t>
  </si>
  <si>
    <t>08A</t>
  </si>
  <si>
    <t>NHS Greenwich CCG</t>
  </si>
  <si>
    <t>E38000092</t>
  </si>
  <si>
    <t>08K</t>
  </si>
  <si>
    <t>NHS Lambeth CCG</t>
  </si>
  <si>
    <t>E38000098</t>
  </si>
  <si>
    <t>08L</t>
  </si>
  <si>
    <t>NHS Lewisham CCG</t>
  </si>
  <si>
    <t>E38000171</t>
  </si>
  <si>
    <t>08Q</t>
  </si>
  <si>
    <t>NHS Southwark CCG</t>
  </si>
  <si>
    <t>E38000035</t>
  </si>
  <si>
    <t>07T</t>
  </si>
  <si>
    <t>NHS City and Hackney CCG</t>
  </si>
  <si>
    <t>E38000113</t>
  </si>
  <si>
    <t>08M</t>
  </si>
  <si>
    <t>NHS Newham CCG</t>
  </si>
  <si>
    <t>E38000186</t>
  </si>
  <si>
    <t>08V</t>
  </si>
  <si>
    <t>NHS Tower Hamlets CCG</t>
  </si>
  <si>
    <t>E38000069</t>
  </si>
  <si>
    <t>03D</t>
  </si>
  <si>
    <t>NHS Hambleton, Richmondshire and Whitby CCG</t>
  </si>
  <si>
    <t>Yorkshire Ambulance Service</t>
  </si>
  <si>
    <t>E38000001</t>
  </si>
  <si>
    <t>02N</t>
  </si>
  <si>
    <t>NHS Airedale, Wharfedale and Craven CCG</t>
  </si>
  <si>
    <t>E38000019</t>
  </si>
  <si>
    <t>02R</t>
  </si>
  <si>
    <t>NHS Bradford Districts CCG</t>
  </si>
  <si>
    <t>E38000025</t>
  </si>
  <si>
    <t>02T</t>
  </si>
  <si>
    <t>NHS Calderdale CCG</t>
  </si>
  <si>
    <t>E38000018</t>
  </si>
  <si>
    <t>02W</t>
  </si>
  <si>
    <t>NHS Bradford City CCG</t>
  </si>
  <si>
    <t>E38000064</t>
  </si>
  <si>
    <t>03A</t>
  </si>
  <si>
    <t>NHS Greater Huddersfield CCG</t>
  </si>
  <si>
    <t>E38000121</t>
  </si>
  <si>
    <t>03J</t>
  </si>
  <si>
    <t>NHS North Kirklees CCG</t>
  </si>
  <si>
    <t>E38000073</t>
  </si>
  <si>
    <t>03E</t>
  </si>
  <si>
    <t>NHS Harrogate and Rural District CCG</t>
  </si>
  <si>
    <t>E38000190</t>
  </si>
  <si>
    <t>03R</t>
  </si>
  <si>
    <t>NHS Wakefield CCG</t>
  </si>
  <si>
    <t>E38000052</t>
  </si>
  <si>
    <t>02Y</t>
  </si>
  <si>
    <t>NHS East Riding of Yorkshire CCG</t>
  </si>
  <si>
    <t>E38000085</t>
  </si>
  <si>
    <t>03F</t>
  </si>
  <si>
    <t>NHS Hull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</si>
  <si>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</si>
  <si>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</si>
  <si>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</si>
  <si>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</si>
  <si>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</si>
  <si>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</si>
  <si>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E38000145</t>
  </si>
  <si>
    <t>03M</t>
  </si>
  <si>
    <t>NHS Scarborough and Ryedale CCG</t>
  </si>
  <si>
    <t>E38000188</t>
  </si>
  <si>
    <t>03Q</t>
  </si>
  <si>
    <t>NHS Vale of York CCG</t>
  </si>
  <si>
    <t>E38000006</t>
  </si>
  <si>
    <t>02P</t>
  </si>
  <si>
    <t>NHS Barnsley CCG</t>
  </si>
  <si>
    <t>E38000008</t>
  </si>
  <si>
    <t>02Q</t>
  </si>
  <si>
    <t>NHS Bassetlaw CCG</t>
  </si>
  <si>
    <t>E38000044</t>
  </si>
  <si>
    <t>02X</t>
  </si>
  <si>
    <t>NHS Doncaster CCG</t>
  </si>
  <si>
    <t>E38000141</t>
  </si>
  <si>
    <t>03L</t>
  </si>
  <si>
    <t>NHS Rotherham CCG</t>
  </si>
  <si>
    <t>E38000146</t>
  </si>
  <si>
    <t>03N</t>
  </si>
  <si>
    <t>NHS Sheffield CCG</t>
  </si>
  <si>
    <t>E38000118</t>
  </si>
  <si>
    <t>99M</t>
  </si>
  <si>
    <t>NHS North East Hampshire and Farnham CCG</t>
  </si>
  <si>
    <t>E38000120</t>
  </si>
  <si>
    <t>10J</t>
  </si>
  <si>
    <t>NHS North Hampshire CCG</t>
  </si>
  <si>
    <t>E38000137</t>
  </si>
  <si>
    <t>10R</t>
  </si>
  <si>
    <t>NHS Portsmouth CCG</t>
  </si>
  <si>
    <t>E38000167</t>
  </si>
  <si>
    <t>10X</t>
  </si>
  <si>
    <t>NHS Southampton CCG</t>
  </si>
  <si>
    <t>E38000198</t>
  </si>
  <si>
    <t>11A</t>
  </si>
  <si>
    <t>NHS West Hampshire CCG</t>
  </si>
  <si>
    <t>E38000059</t>
  </si>
  <si>
    <t>10K</t>
  </si>
  <si>
    <t>NHS Fareham and Gosport CCG</t>
  </si>
  <si>
    <t>E38000154</t>
  </si>
  <si>
    <t>10V</t>
  </si>
  <si>
    <t>NHS South Eastern Hampshire CCG</t>
  </si>
  <si>
    <t>E38000045</t>
  </si>
  <si>
    <t>11J</t>
  </si>
  <si>
    <t>NHS Dorset CCG</t>
  </si>
  <si>
    <t>E38000009</t>
  </si>
  <si>
    <t>11E</t>
  </si>
  <si>
    <t>NHS Bath and North East Somerset CCG</t>
  </si>
  <si>
    <t>E38000206</t>
  </si>
  <si>
    <t>99N</t>
  </si>
  <si>
    <t>NHS Wiltshire CCG</t>
  </si>
  <si>
    <t>E38000181</t>
  </si>
  <si>
    <t>12D</t>
  </si>
  <si>
    <t>NHS Swindon CCG</t>
  </si>
  <si>
    <t>E38000062</t>
  </si>
  <si>
    <t>11M</t>
  </si>
  <si>
    <t>NHS Gloucestershire CCG</t>
  </si>
  <si>
    <t>E38000150</t>
  </si>
  <si>
    <t>11X</t>
  </si>
  <si>
    <t>NHS Somerset CCG</t>
  </si>
  <si>
    <t>E38000089</t>
  </si>
  <si>
    <t>11N</t>
  </si>
  <si>
    <t>NHS Kernow CCG</t>
  </si>
  <si>
    <t>E38000129</t>
  </si>
  <si>
    <t>99P</t>
  </si>
  <si>
    <t>NHS Northern, Eastern and Western Devon CCG</t>
  </si>
  <si>
    <t>E38000152</t>
  </si>
  <si>
    <t>99Q</t>
  </si>
  <si>
    <t>NHS South Devon and Torbay CCG</t>
  </si>
  <si>
    <t>E38000028</t>
  </si>
  <si>
    <t>04Y</t>
  </si>
  <si>
    <t>NHS Cannock Chase CCG</t>
  </si>
  <si>
    <t>E38000053</t>
  </si>
  <si>
    <t>05D</t>
  </si>
  <si>
    <t>NHS East Staffordshire CCG</t>
  </si>
  <si>
    <t>E38000126</t>
  </si>
  <si>
    <t>05G</t>
  </si>
  <si>
    <t>NHS North Staffordshire CCG</t>
  </si>
  <si>
    <t>E38000153</t>
  </si>
  <si>
    <t>05Q</t>
  </si>
  <si>
    <t>NHS South East Staffordshire and Seisdon Peninsula CCG</t>
  </si>
  <si>
    <t>E38000173</t>
  </si>
  <si>
    <t>05V</t>
  </si>
  <si>
    <t>NHS Stafford and Surrounds CCG</t>
  </si>
  <si>
    <t>E38000175</t>
  </si>
  <si>
    <t>05W</t>
  </si>
  <si>
    <t>NHS Stoke On Trent CCG</t>
  </si>
  <si>
    <t>E38000215</t>
  </si>
  <si>
    <t>01H</t>
  </si>
  <si>
    <t>North West Ambulance Service</t>
  </si>
  <si>
    <t>E38000014</t>
  </si>
  <si>
    <t>00Q</t>
  </si>
  <si>
    <t>NHS Blackburn With Darwen CCG</t>
  </si>
  <si>
    <t>E38000034</t>
  </si>
  <si>
    <t>00X</t>
  </si>
  <si>
    <t>NHS Chorley and South Ribble CCG</t>
  </si>
  <si>
    <t>E38000050</t>
  </si>
  <si>
    <t>01A</t>
  </si>
  <si>
    <t>NHS East Lancashire CCG</t>
  </si>
  <si>
    <t>01E</t>
  </si>
  <si>
    <t>NHS Greater Preston CCG</t>
  </si>
  <si>
    <t>E38000200</t>
  </si>
  <si>
    <t>02G</t>
  </si>
  <si>
    <t>NHS West Lancashire CCG</t>
  </si>
  <si>
    <t>E38000015</t>
  </si>
  <si>
    <t>00R</t>
  </si>
  <si>
    <t>NHS Blackpool CCG</t>
  </si>
  <si>
    <t>02M</t>
  </si>
  <si>
    <t>01K</t>
  </si>
  <si>
    <t>NHS Morecambe Bay CCG</t>
  </si>
  <si>
    <t>E38000016</t>
  </si>
  <si>
    <t>00T</t>
  </si>
  <si>
    <t>NHS Bolton CCG</t>
  </si>
  <si>
    <t>E38000024</t>
  </si>
  <si>
    <t>00V</t>
  </si>
  <si>
    <t>NHS Bury CCG</t>
  </si>
  <si>
    <t>E38000217</t>
  </si>
  <si>
    <t>14L</t>
  </si>
  <si>
    <t>NHS Manchester CCG</t>
  </si>
  <si>
    <t>E38000135</t>
  </si>
  <si>
    <t>00Y</t>
  </si>
  <si>
    <t>NHS Oldham CCG</t>
  </si>
  <si>
    <t>E38000080</t>
  </si>
  <si>
    <t>01D</t>
  </si>
  <si>
    <t>NHS Heywood, Middleton and Rochdale CCG</t>
  </si>
  <si>
    <t>E38000143</t>
  </si>
  <si>
    <t>01G</t>
  </si>
  <si>
    <t>NHS Salford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</si>
  <si>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</si>
  <si>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</si>
  <si>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</si>
  <si>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</si>
  <si>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</si>
  <si>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</si>
  <si>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</si>
  <si>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</si>
  <si>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</si>
  <si>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E38000205</t>
  </si>
  <si>
    <t>02H</t>
  </si>
  <si>
    <t>NHS Wigan Borough CCG</t>
  </si>
  <si>
    <t>E38000056</t>
  </si>
  <si>
    <t>01C</t>
  </si>
  <si>
    <t>NHS Eastern Cheshire CCG</t>
  </si>
  <si>
    <t>E38000068</t>
  </si>
  <si>
    <t>01F</t>
  </si>
  <si>
    <t>NHS Halton CCG</t>
  </si>
  <si>
    <t>E38000091</t>
  </si>
  <si>
    <t>01J</t>
  </si>
  <si>
    <t>NHS Knowsley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</si>
  <si>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</si>
  <si>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</si>
  <si>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</si>
  <si>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</si>
  <si>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</si>
  <si>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</si>
  <si>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</si>
  <si>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</si>
  <si>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</si>
  <si>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</si>
  <si>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</si>
  <si>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</si>
  <si>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</si>
  <si>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</si>
  <si>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</si>
  <si>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</si>
  <si>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</si>
  <si>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</si>
  <si>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</si>
  <si>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</si>
  <si>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</si>
  <si>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E38000208</t>
  </si>
  <si>
    <t>12F</t>
  </si>
  <si>
    <t>NHS Wirral CCG</t>
  </si>
  <si>
    <t>E38000101</t>
  </si>
  <si>
    <t>99A</t>
  </si>
  <si>
    <t>NHS Liverpool CCG</t>
  </si>
  <si>
    <t>E38000002</t>
  </si>
  <si>
    <t>09C</t>
  </si>
  <si>
    <t>NHS Ashford CCG</t>
  </si>
  <si>
    <t>E38000156</t>
  </si>
  <si>
    <t>10A</t>
  </si>
  <si>
    <t>NHS South Kent Coast CCG</t>
  </si>
  <si>
    <t>E38000184</t>
  </si>
  <si>
    <t>10E</t>
  </si>
  <si>
    <t>NHS Thanet CCG</t>
  </si>
  <si>
    <t>E38000029</t>
  </si>
  <si>
    <t>09E</t>
  </si>
  <si>
    <t>NHS Canterbury and Coastal CCG</t>
  </si>
  <si>
    <t>E38000040</t>
  </si>
  <si>
    <t>07V</t>
  </si>
  <si>
    <t>NHS Croydon CCG</t>
  </si>
  <si>
    <t>E38000090</t>
  </si>
  <si>
    <t>08J</t>
  </si>
  <si>
    <t>NHS Kingston CCG</t>
  </si>
  <si>
    <t>E38000140</t>
  </si>
  <si>
    <t>08P</t>
  </si>
  <si>
    <t>NHS Richmond CCG</t>
  </si>
  <si>
    <t>E38000105</t>
  </si>
  <si>
    <t>08R</t>
  </si>
  <si>
    <t>NHS Merton CCG</t>
  </si>
  <si>
    <t>E38000179</t>
  </si>
  <si>
    <t>08T</t>
  </si>
  <si>
    <t>NHS Sutton CCG</t>
  </si>
  <si>
    <t>E38000193</t>
  </si>
  <si>
    <t>08X</t>
  </si>
  <si>
    <t>NHS Wandsworth CCG</t>
  </si>
  <si>
    <t>E38000043</t>
  </si>
  <si>
    <t>09J</t>
  </si>
  <si>
    <t>NHS Dartford, Gravesham and Swanley CCG</t>
  </si>
  <si>
    <t>South East Coast Ambulance Service</t>
  </si>
  <si>
    <t>E38000104</t>
  </si>
  <si>
    <t>09W</t>
  </si>
  <si>
    <t>NHS Medway CCG</t>
  </si>
  <si>
    <t>E38000180</t>
  </si>
  <si>
    <t>10D</t>
  </si>
  <si>
    <t>NHS Swale CCG</t>
  </si>
  <si>
    <t>E38000199</t>
  </si>
  <si>
    <t>99J</t>
  </si>
  <si>
    <t>NHS West Kent CCG</t>
  </si>
  <si>
    <t>E38000021</t>
  </si>
  <si>
    <t>09D</t>
  </si>
  <si>
    <t>NHS Brighton and Hove CCG</t>
  </si>
  <si>
    <t>E38000055</t>
  </si>
  <si>
    <t>09F</t>
  </si>
  <si>
    <t>NHS Eastbourne, Hailsham and Seaford CCG</t>
  </si>
  <si>
    <t>E38000213</t>
  </si>
  <si>
    <t>09G</t>
  </si>
  <si>
    <t>NHS Coastal West Sussex CCG</t>
  </si>
  <si>
    <t>E38000039</t>
  </si>
  <si>
    <t>09H</t>
  </si>
  <si>
    <t>NHS Crawley CCG</t>
  </si>
  <si>
    <t>E38000054</t>
  </si>
  <si>
    <t>09L</t>
  </si>
  <si>
    <t>NHS East Surrey CCG</t>
  </si>
  <si>
    <t>E38000076</t>
  </si>
  <si>
    <t>09P</t>
  </si>
  <si>
    <t>NHS Hastings and Rother CCG</t>
  </si>
  <si>
    <t>E38000083</t>
  </si>
  <si>
    <t>09X</t>
  </si>
  <si>
    <t>NHS Horsham and Mid Sussex CCG</t>
  </si>
  <si>
    <t>E38000081</t>
  </si>
  <si>
    <t>99K</t>
  </si>
  <si>
    <t>NHS High Weald Lewes Havens CCG</t>
  </si>
  <si>
    <t>E38000178</t>
  </si>
  <si>
    <t>10C</t>
  </si>
  <si>
    <t>NHS Surrey Heath CCG</t>
  </si>
  <si>
    <t>E38000214</t>
  </si>
  <si>
    <t>09N</t>
  </si>
  <si>
    <t>NHS Guildford and Waverley CCG</t>
  </si>
  <si>
    <t>E38000128</t>
  </si>
  <si>
    <t>09Y</t>
  </si>
  <si>
    <t>NHS North West Surrey CCG</t>
  </si>
  <si>
    <t>E38000177</t>
  </si>
  <si>
    <t>99H</t>
  </si>
  <si>
    <t>NHS Surrey Downs CCG</t>
  </si>
  <si>
    <t>E38000010</t>
  </si>
  <si>
    <t>06F</t>
  </si>
  <si>
    <t>NHS Bedfordshire CCG</t>
  </si>
  <si>
    <t>E38000102</t>
  </si>
  <si>
    <t>06P</t>
  </si>
  <si>
    <t>NHS Luton CCG</t>
  </si>
  <si>
    <t>E38000124</t>
  </si>
  <si>
    <t>06V</t>
  </si>
  <si>
    <t>NHS North Norfolk CCG</t>
  </si>
  <si>
    <t>06W</t>
  </si>
  <si>
    <t>NHS Norwich CCG</t>
  </si>
  <si>
    <t>06Y</t>
  </si>
  <si>
    <t>NHS South Norfolk CCG</t>
  </si>
  <si>
    <t>E38000203</t>
  </si>
  <si>
    <t>07J</t>
  </si>
  <si>
    <t>NHS West Norfolk CCG</t>
  </si>
  <si>
    <t>E38000063</t>
  </si>
  <si>
    <t>06M</t>
  </si>
  <si>
    <t>NHS Great Yarmouth and Waveney CCG</t>
  </si>
  <si>
    <t>England</t>
  </si>
  <si>
    <t>Code</t>
  </si>
  <si>
    <t>Region Long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</si>
  <si>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</si>
  <si>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</si>
  <si>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</si>
  <si>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</si>
  <si>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</si>
  <si>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</si>
  <si>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</si>
  <si>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</si>
  <si>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Numerator:</t>
  </si>
  <si>
    <t>Denominator:</t>
  </si>
  <si>
    <t>NEAS</t>
  </si>
  <si>
    <t>NWAS</t>
  </si>
  <si>
    <t>YAS</t>
  </si>
  <si>
    <t>LAS</t>
  </si>
  <si>
    <t>SECAmb</t>
  </si>
  <si>
    <t>SCAS</t>
  </si>
  <si>
    <t>IOW</t>
  </si>
  <si>
    <t>SWAS</t>
  </si>
  <si>
    <t>Source:</t>
  </si>
  <si>
    <t>Published:</t>
  </si>
  <si>
    <t>Contact:</t>
  </si>
  <si>
    <t>i.kay@nhs.net</t>
  </si>
  <si>
    <t>Ian Kay, 0113 825 4606</t>
  </si>
  <si>
    <t>Geography</t>
  </si>
  <si>
    <t xml:space="preserve"> --REGION--</t>
  </si>
  <si>
    <t xml:space="preserve"> --AREA--</t>
  </si>
  <si>
    <t>E40000001</t>
  </si>
  <si>
    <t>E40000002</t>
  </si>
  <si>
    <t>E40000003</t>
  </si>
  <si>
    <t>Midlands and East</t>
  </si>
  <si>
    <t>Ian Kay</t>
  </si>
  <si>
    <t>Room 5E24, Quarry House, Leeds LS2 7UE</t>
  </si>
  <si>
    <t>0113 825 4606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</si>
  <si>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</si>
  <si>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</si>
  <si>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</si>
  <si>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</si>
  <si>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</si>
  <si>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</si>
  <si>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</si>
  <si>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</si>
  <si>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</si>
  <si>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</si>
  <si>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</si>
  <si>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</si>
  <si>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</si>
  <si>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</si>
  <si>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</si>
  <si>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</si>
  <si>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</si>
  <si>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</si>
  <si>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</si>
  <si>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</si>
  <si>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</si>
  <si>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</si>
  <si>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</si>
  <si>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</si>
  <si>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</si>
  <si>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</si>
  <si>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</si>
  <si>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</si>
  <si>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A17</t>
  </si>
  <si>
    <t>A18</t>
  </si>
  <si>
    <t>A19</t>
  </si>
  <si>
    <t>A20</t>
  </si>
  <si>
    <t>A21</t>
  </si>
  <si>
    <t>A22</t>
  </si>
  <si>
    <t>A23</t>
  </si>
  <si>
    <t>A53</t>
  </si>
  <si>
    <t>A54</t>
  </si>
  <si>
    <t>A55</t>
  </si>
  <si>
    <t>A56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</si>
  <si>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</si>
  <si>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</si>
  <si>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</si>
  <si>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</si>
  <si>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</si>
  <si>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</si>
  <si>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</si>
  <si>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</si>
  <si>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</si>
  <si>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</si>
  <si>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</si>
  <si>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</si>
  <si>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</si>
  <si>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</si>
  <si>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A13</t>
  </si>
  <si>
    <t>A14</t>
  </si>
  <si>
    <t>A15</t>
  </si>
  <si>
    <t>A16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</si>
  <si>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</si>
  <si>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</si>
  <si>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</si>
  <si>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</si>
  <si>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</si>
  <si>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</si>
  <si>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</si>
  <si>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</si>
  <si>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</si>
  <si>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</si>
  <si>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</si>
  <si>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</si>
  <si>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</si>
  <si>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</si>
  <si>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</si>
  <si>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</si>
  <si>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</si>
  <si>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Year</t>
  </si>
  <si>
    <t>2017-18</t>
  </si>
  <si>
    <t>AUGUST</t>
  </si>
  <si>
    <t>R1F</t>
  </si>
  <si>
    <t>ISLE OF WIGHT NHS TRUST</t>
  </si>
  <si>
    <t>Y56</t>
  </si>
  <si>
    <t>RRU</t>
  </si>
  <si>
    <t>LONDON AMBULANCE SERVICE NHS TRUST</t>
  </si>
  <si>
    <t>Y54</t>
  </si>
  <si>
    <t>RX6</t>
  </si>
  <si>
    <t>NORTH EAST AMBULANCE SERVICE NHS FOUNDATION TRUST</t>
  </si>
  <si>
    <t>RX7</t>
  </si>
  <si>
    <t>NORTH WEST AMBULANCE SERVICE NHS TRUST</t>
  </si>
  <si>
    <t>RX8</t>
  </si>
  <si>
    <t>YORKSHIRE AMBULANCE SERVICE NHS TRUST</t>
  </si>
  <si>
    <t>Y55</t>
  </si>
  <si>
    <t>RX9</t>
  </si>
  <si>
    <t>EAST MIDLANDS AMBULANCE SERVICE NHS TRUST</t>
  </si>
  <si>
    <t>RYA</t>
  </si>
  <si>
    <t>WEST MIDLANDS AMBULANCE SERVICE NHS FOUNDATION TRUST</t>
  </si>
  <si>
    <t>RYC</t>
  </si>
  <si>
    <t>EAST OF ENGLAND AMBULANCE SERVICE NHS TRUST</t>
  </si>
  <si>
    <t>RYD</t>
  </si>
  <si>
    <t>SOUTH EAST COAST AMBULANCE SERVICE NHS FOUNDATION TRUST</t>
  </si>
  <si>
    <t>RYE</t>
  </si>
  <si>
    <t>SOUTH CENTRAL AMBULANCE SERVICE NHS FOUNDATION TRUST</t>
  </si>
  <si>
    <t>RYF</t>
  </si>
  <si>
    <t>SOUTH WESTERN AMBULANCE SERVICE NHS FOUNDATION TRUST</t>
  </si>
  <si>
    <t>SEPTEMBER</t>
  </si>
  <si>
    <t>Category 1</t>
  </si>
  <si>
    <t>Count of Incidents</t>
  </si>
  <si>
    <t>Total (hours)</t>
  </si>
  <si>
    <t>Category 1T</t>
  </si>
  <si>
    <t>Category 2</t>
  </si>
  <si>
    <t>Category 3</t>
  </si>
  <si>
    <t>Category 4</t>
  </si>
  <si>
    <t>Data item:</t>
  </si>
  <si>
    <t>EMAS</t>
  </si>
  <si>
    <t>WMAS</t>
  </si>
  <si>
    <t>Eng</t>
  </si>
  <si>
    <t>www.england.nhs.uk/statistics/statistical-work-areas/ambulance-quality-indicators</t>
  </si>
  <si>
    <t>East Midlands Ambulance Service</t>
  </si>
  <si>
    <t>East of England Ambulance Service</t>
  </si>
  <si>
    <t>South Western Ambulance Service</t>
  </si>
  <si>
    <t>West Midlands Ambulance Service</t>
  </si>
  <si>
    <t>Mean (min:sec)</t>
  </si>
  <si>
    <t>Response times</t>
  </si>
  <si>
    <t>Isle of Wight Ambulance Service</t>
  </si>
  <si>
    <t>Clinical Commissioning Groups (CCG): Ambulance Service provider</t>
  </si>
  <si>
    <t>NHS CCG code</t>
  </si>
  <si>
    <t xml:space="preserve">Ambulance Service </t>
  </si>
  <si>
    <t>No face to face response</t>
  </si>
  <si>
    <t>Closed with advice</t>
  </si>
  <si>
    <t>Referred to other service</t>
  </si>
  <si>
    <t>Call back before response on scene</t>
  </si>
  <si>
    <t>All incidents</t>
  </si>
  <si>
    <t>No transport</t>
  </si>
  <si>
    <t>A21+A22</t>
  </si>
  <si>
    <t>A21:A23</t>
  </si>
  <si>
    <t>Face to face response</t>
  </si>
  <si>
    <t>Hear &amp; Treat</t>
  </si>
  <si>
    <t>See &amp; Treat</t>
  </si>
  <si>
    <t>Incidents</t>
  </si>
  <si>
    <t>Transport to Emergency Department</t>
  </si>
  <si>
    <t>Transport not to Emergency Department</t>
  </si>
  <si>
    <t>Calls</t>
  </si>
  <si>
    <t>Contact count</t>
  </si>
  <si>
    <t>Calls answered</t>
  </si>
  <si>
    <t>Total</t>
  </si>
  <si>
    <t>Mean</t>
  </si>
  <si>
    <t>Median</t>
  </si>
  <si>
    <t>95th centile</t>
  </si>
  <si>
    <t>99th centile</t>
  </si>
  <si>
    <t>90th centile (min:sec)</t>
  </si>
  <si>
    <t>90th centile (hour: min:sec)</t>
  </si>
  <si>
    <t>Mean (hour: min:sec)</t>
  </si>
  <si>
    <t>Mean average resources allocated</t>
  </si>
  <si>
    <t>Mean average resources arriving on scene</t>
  </si>
  <si>
    <t>Category
1</t>
  </si>
  <si>
    <t>Category
2</t>
  </si>
  <si>
    <t>Category
3</t>
  </si>
  <si>
    <t>Category
4</t>
  </si>
  <si>
    <t>Total resources allocated</t>
  </si>
  <si>
    <t>Total resources arriving on scene</t>
  </si>
  <si>
    <t>Resources</t>
  </si>
  <si>
    <t>NoC, CPR</t>
  </si>
  <si>
    <t>OCTOBER</t>
  </si>
  <si>
    <t>-</t>
  </si>
  <si>
    <t>1 hour response</t>
  </si>
  <si>
    <t>2 hour response</t>
  </si>
  <si>
    <t>3 hour response</t>
  </si>
  <si>
    <t>4 hour response</t>
  </si>
  <si>
    <t>NOVEMBER</t>
  </si>
  <si>
    <t>Trust</t>
  </si>
  <si>
    <t>Count of HCP</t>
  </si>
  <si>
    <t>incidents with non-emergency conveyance</t>
  </si>
  <si>
    <t>HCP response times</t>
  </si>
  <si>
    <t>DECEMBER</t>
  </si>
  <si>
    <t>C1</t>
  </si>
  <si>
    <t>C2</t>
  </si>
  <si>
    <t>C4</t>
  </si>
  <si>
    <t>C3</t>
  </si>
  <si>
    <t>Region</t>
  </si>
  <si>
    <t>C1T</t>
  </si>
  <si>
    <t>90th</t>
  </si>
  <si>
    <t>All</t>
  </si>
  <si>
    <t>99th</t>
  </si>
  <si>
    <t>95th</t>
  </si>
  <si>
    <t>50th</t>
  </si>
  <si>
    <t>Total time</t>
  </si>
  <si>
    <t>Count</t>
  </si>
  <si>
    <t>Contacts</t>
  </si>
  <si>
    <t>Raw data</t>
  </si>
  <si>
    <t>EEAST</t>
  </si>
  <si>
    <t>Back to Introduction</t>
  </si>
  <si>
    <t>Convey to ED</t>
  </si>
  <si>
    <t>Days</t>
  </si>
  <si>
    <t>Closed</t>
  </si>
  <si>
    <t>Referred</t>
  </si>
  <si>
    <t>Call back</t>
  </si>
  <si>
    <t>Elsew</t>
  </si>
  <si>
    <t>F2F</t>
  </si>
  <si>
    <t>Nature of Call</t>
  </si>
  <si>
    <t>Bystander CPR</t>
  </si>
  <si>
    <t>HCP calls</t>
  </si>
  <si>
    <t>No T</t>
  </si>
  <si>
    <t>1h</t>
  </si>
  <si>
    <t>2h</t>
  </si>
  <si>
    <t>3h</t>
  </si>
  <si>
    <t>4h</t>
  </si>
  <si>
    <t>Alloc</t>
  </si>
  <si>
    <t>Arriv</t>
  </si>
  <si>
    <t>To ED</t>
  </si>
  <si>
    <t>No Tran</t>
  </si>
  <si>
    <t>ME</t>
  </si>
  <si>
    <t>JANUARY</t>
  </si>
  <si>
    <r>
      <t>Ambulance Systems Indicators</t>
    </r>
    <r>
      <rPr>
        <b/>
        <vertAlign val="superscript"/>
        <sz val="12"/>
        <rFont val="Arial"/>
        <family val="2"/>
      </rPr>
      <t>1</t>
    </r>
  </si>
  <si>
    <t>Ambulance CCG lookup</t>
  </si>
  <si>
    <r>
      <t>Response times</t>
    </r>
    <r>
      <rPr>
        <vertAlign val="superscript"/>
        <sz val="10"/>
        <rFont val="Arial"/>
        <family val="2"/>
      </rPr>
      <t>2</t>
    </r>
  </si>
  <si>
    <t>Month</t>
  </si>
  <si>
    <t>FEBRUARY</t>
  </si>
  <si>
    <t>MARCH</t>
  </si>
  <si>
    <t>2018-19</t>
  </si>
  <si>
    <t>APRIL</t>
  </si>
  <si>
    <t>April</t>
  </si>
  <si>
    <t>May</t>
  </si>
  <si>
    <t>June</t>
  </si>
  <si>
    <t>July</t>
  </si>
  <si>
    <t>E40000005</t>
  </si>
  <si>
    <t>E40000006</t>
  </si>
  <si>
    <t>South East</t>
  </si>
  <si>
    <t>South West</t>
  </si>
  <si>
    <t>Y58</t>
  </si>
  <si>
    <t>Y59</t>
  </si>
  <si>
    <t>NHS Newark and Sherwood CCG</t>
  </si>
  <si>
    <t>E38000218</t>
  </si>
  <si>
    <t>E38000219</t>
  </si>
  <si>
    <t>NHS North Cumbria CCG</t>
  </si>
  <si>
    <t>E38000226</t>
  </si>
  <si>
    <t>NHS Fylde and Wyre CCG</t>
  </si>
  <si>
    <t>E38000227</t>
  </si>
  <si>
    <t>E38000228</t>
  </si>
  <si>
    <t>15A</t>
  </si>
  <si>
    <t>E38000221</t>
  </si>
  <si>
    <t>NHS Berkshire West CCG</t>
  </si>
  <si>
    <t>14Y</t>
  </si>
  <si>
    <t>E38000223</t>
  </si>
  <si>
    <t>NHS Buckinghamshire CCG</t>
  </si>
  <si>
    <t>15D</t>
  </si>
  <si>
    <t>E38000224</t>
  </si>
  <si>
    <t>NHS East Berkshire CCG</t>
  </si>
  <si>
    <t>15C</t>
  </si>
  <si>
    <t>E38000222</t>
  </si>
  <si>
    <t>NHS Bristol, North Somerset and South Gloucestershire CCG</t>
  </si>
  <si>
    <t>15E</t>
  </si>
  <si>
    <t>E38000220</t>
  </si>
  <si>
    <t>NHS Birmingham and Solihull CCG</t>
  </si>
  <si>
    <t>15F</t>
  </si>
  <si>
    <t>E38000225</t>
  </si>
  <si>
    <t>NHS Leeds CCG</t>
  </si>
  <si>
    <t>Office for National Statistics April 2018 CCG codes</t>
  </si>
  <si>
    <t>A 90th centile incident response time of 13 minutes means that 9 out of 10</t>
  </si>
  <si>
    <t>incidents were responded to in less than 13 minutes.</t>
  </si>
  <si>
    <t>answered in less than 7 seconds. The median is identical to the 50th centile.</t>
  </si>
  <si>
    <t>A median call answer time of 7 seconds means that half the calls were</t>
  </si>
  <si>
    <r>
      <t>Call answer times (seconds)</t>
    </r>
    <r>
      <rPr>
        <vertAlign val="superscript"/>
        <sz val="10"/>
        <rFont val="Arial"/>
        <family val="2"/>
      </rPr>
      <t>2</t>
    </r>
  </si>
  <si>
    <t>denotes not available.</t>
  </si>
  <si>
    <r>
      <t>Time to identify C1</t>
    </r>
    <r>
      <rPr>
        <vertAlign val="superscript"/>
        <sz val="10"/>
        <rFont val="Arial"/>
        <family val="2"/>
      </rPr>
      <t>2</t>
    </r>
  </si>
  <si>
    <r>
      <t>Time until CPR started</t>
    </r>
    <r>
      <rPr>
        <vertAlign val="superscript"/>
        <sz val="10"/>
        <rFont val="Arial"/>
        <family val="2"/>
      </rPr>
      <t>2</t>
    </r>
  </si>
  <si>
    <t>MAY</t>
  </si>
  <si>
    <t>Concatenated</t>
  </si>
  <si>
    <t>H&amp;T</t>
  </si>
  <si>
    <t>2017-18 Aug-Mar</t>
  </si>
  <si>
    <t>2017-18 Oct-Mar</t>
  </si>
  <si>
    <t>Products for 90th centiles on graphs tab (N90)</t>
  </si>
  <si>
    <t>Category 1 calls identified with Nature of Call (NoC)</t>
  </si>
  <si>
    <t>or pre-triage questions (PTQ)</t>
  </si>
  <si>
    <t>(CPR) is started by a bystander</t>
  </si>
  <si>
    <t>Incidents where cardio-pulmonary resuscitation</t>
  </si>
  <si>
    <t>Incidents where a 1 to 4 hour response is agreed with a Healthcare Professional (HCP)</t>
  </si>
  <si>
    <t>Isle of Wight (IOW)</t>
  </si>
  <si>
    <t>About the Ambulance Quality Indicators (AQI)</t>
  </si>
  <si>
    <t>Ambulance Services in England supply both to NHS England, through the AmbSYS and AmbCO</t>
  </si>
  <si>
    <t>AmbSYS data collection from Ambulance Services</t>
  </si>
  <si>
    <t>collections respectively in the NHS Digital Strategic Data Collection System (SDCS),</t>
  </si>
  <si>
    <t>and formerly through the Unify2 system.</t>
  </si>
  <si>
    <t xml:space="preserve">Red 1 / Red 2 / Green categories operationally, and then assign each incident to the </t>
  </si>
  <si>
    <t>category used for each incident, rather than the new category assigned to.</t>
  </si>
  <si>
    <t>See notes under individual tables for data items not supplied until later than these dates.</t>
  </si>
  <si>
    <t>JUNE</t>
  </si>
  <si>
    <t>Start</t>
  </si>
  <si>
    <t>date</t>
  </si>
  <si>
    <t>JULY</t>
  </si>
  <si>
    <t>NHS England publishes monthly these Systems Indicators, other spreadsheets, a Statistical Note</t>
  </si>
  <si>
    <t>summarising the data, the specification for each data item, and other supporting material, at</t>
  </si>
  <si>
    <t>Contents of this Systems Indicators spreadsheet</t>
  </si>
  <si>
    <t>Medians</t>
  </si>
  <si>
    <t>Centiles</t>
  </si>
  <si>
    <t>Coverage</t>
  </si>
  <si>
    <t>East Midlands (EM)</t>
  </si>
  <si>
    <t>North West (NW)</t>
  </si>
  <si>
    <t>Yorkshire (Y)</t>
  </si>
  <si>
    <t>West Midlands (WM)</t>
  </si>
  <si>
    <t>North East, East of England, London, South Central (NE, EE, L, SC)</t>
  </si>
  <si>
    <t>South Western (SW)</t>
  </si>
  <si>
    <t>South East Coast (SEC)</t>
  </si>
  <si>
    <t>2018 specification</t>
  </si>
  <si>
    <t>Services to make definitional changes - details are in the 20180525 specification PDF</t>
  </si>
  <si>
    <t>on the above website. The Ambulance Services made changes on these dates in 2018:</t>
  </si>
  <si>
    <t>Change</t>
  </si>
  <si>
    <t>EM</t>
  </si>
  <si>
    <t>EE</t>
  </si>
  <si>
    <t>L</t>
  </si>
  <si>
    <t>NE</t>
  </si>
  <si>
    <t>NW</t>
  </si>
  <si>
    <t>SC</t>
  </si>
  <si>
    <t>SEC</t>
  </si>
  <si>
    <t>SW</t>
  </si>
  <si>
    <t>WM</t>
  </si>
  <si>
    <t>Y</t>
  </si>
  <si>
    <t>C1 can be downgraded</t>
  </si>
  <si>
    <t>x</t>
  </si>
  <si>
    <t>Re-categorisation during call</t>
  </si>
  <si>
    <t>"</t>
  </si>
  <si>
    <t>Categorise as per Care Plan</t>
  </si>
  <si>
    <t>Clock start at time of upgrade</t>
  </si>
  <si>
    <t>Already in use, no change needed</t>
  </si>
  <si>
    <t>Produced by</t>
  </si>
  <si>
    <t>Publication date</t>
  </si>
  <si>
    <t>CPR</t>
  </si>
  <si>
    <t>NoC</t>
  </si>
  <si>
    <t>HCP1</t>
  </si>
  <si>
    <t>HCP2</t>
  </si>
  <si>
    <t>HCP3</t>
  </si>
  <si>
    <t>HCP4</t>
  </si>
  <si>
    <t>Products for call centiles</t>
  </si>
  <si>
    <t>Change not made</t>
  </si>
  <si>
    <t>Ambulance Services provided Systems Indicators starting from the following dates:</t>
  </si>
  <si>
    <t>Defibrillator will not stop clock</t>
  </si>
  <si>
    <r>
      <t>Isle of Wight</t>
    </r>
    <r>
      <rPr>
        <sz val="10"/>
        <rFont val="Arial"/>
        <family val="2"/>
      </rPr>
      <t xml:space="preserve"> (IOW)</t>
    </r>
  </si>
  <si>
    <t>NHS England published a new specification in spring 2018, which allowed Ambulance</t>
  </si>
  <si>
    <t>Convey elsewhere</t>
  </si>
  <si>
    <t>Until 9 October 2018, IOW Ambulance Service continued to use the old</t>
  </si>
  <si>
    <t xml:space="preserve">new categories C1 to C4 for data reporting, so its response times reflected the old </t>
  </si>
  <si>
    <t>Centiles (including medians) for England, regions and years in this table are</t>
  </si>
  <si>
    <t>means of trusts' monthly centiles, weighted by their counts of calls.</t>
  </si>
  <si>
    <t>A49 to A52 not available for EMAS until Oct 2017, SWAS until Feb 2018, IOW until Oct 2018,</t>
  </si>
  <si>
    <t>or for LAS, NWAS, or YAS in any month.</t>
  </si>
  <si>
    <t>Initially Category 5</t>
  </si>
  <si>
    <t>Initially not Category 5</t>
  </si>
  <si>
    <t>C5 identification</t>
  </si>
  <si>
    <t>Initially non-C5</t>
  </si>
  <si>
    <t>Initially C5</t>
  </si>
  <si>
    <t>See Introduction tab for general notes, including first date of data supply for each Ambulance Service, and Isle of Wight estimates.</t>
  </si>
  <si>
    <t>Centiles for England, regions and years in this table are means of trusts' monthly centiles, weighted by their counts of incidents.</t>
  </si>
  <si>
    <t>each Ambulance Service, and Isle of Wight estimates.</t>
  </si>
  <si>
    <t>See Introduction tab for general notes, including first date of data supply for</t>
  </si>
  <si>
    <t>See Introduction tab for general notes, including first date of data supply for other Ambulance Services, and Isle of Wight estimates.</t>
  </si>
  <si>
    <t>The AQI comprise these Systems Indicators, and a separate spreadsheet of Clinical Outcomes.</t>
  </si>
  <si>
    <t>Category
1T</t>
  </si>
  <si>
    <t>A13 to A16 not available for EMAS until Oct 2017, SWAS until Feb 2018, or IOW in May 2018.</t>
  </si>
  <si>
    <t>Finance, Performance and Planning Directorate, NHS England and NHS Improvement</t>
  </si>
  <si>
    <t>A7 and A17 to A23 not available for NWAS until Oct 2017, so percentages using them and other items are not shown until Oct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</si>
</sst>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d\ mmm\ yyyy"/>
    <numFmt numFmtId="167" formatCode="#,##0;[Red]\-#,##0;\-"/>
    <numFmt numFmtId="168" formatCode="[h]:mm:ss;;\-"/>
    <numFmt numFmtId="169" formatCode="m:ss;;\-"/>
    <numFmt numFmtId="170" formatCode="#,##0.00;[Red]\-#,##0.00;\-"/>
    <numFmt numFmtId="171" formatCode="d\ mmm"/>
    <numFmt numFmtId="172" formatCode="0.000000"/>
  </numFmts>
  <fonts count="33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u/>
      <sz val="8"/>
      <color rgb="FF005EB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5EB8"/>
      <name val="Arial"/>
      <family val="2"/>
    </font>
    <font>
      <vertAlign val="superscript"/>
      <sz val="10"/>
      <name val="Arial"/>
      <family val="2"/>
    </font>
    <font>
      <sz val="10"/>
      <color rgb="FF41B6E6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b/>
      <vertAlign val="superscript"/>
      <sz val="12"/>
      <name val="Arial"/>
      <family val="2"/>
    </font>
    <font>
      <sz val="8"/>
      <color rgb="FFC00000"/>
      <name val="Arial"/>
      <family val="2"/>
    </font>
    <font>
      <sz val="8"/>
      <color theme="3"/>
      <name val="Arial"/>
      <family val="2"/>
    </font>
    <font>
      <sz val="8"/>
      <color theme="6" tint="-0.499984740745262"/>
      <name val="Arial"/>
      <family val="2"/>
    </font>
    <font>
      <sz val="8"/>
      <color rgb="FF7030A0"/>
      <name val="Arial"/>
      <family val="2"/>
    </font>
    <font>
      <sz val="8"/>
      <color theme="9" tint="-0.249977111117893"/>
      <name val="Arial"/>
      <family val="2"/>
    </font>
    <font>
      <sz val="10"/>
      <color rgb="FFFF0000"/>
      <name val="Arial"/>
      <family val="2"/>
    </font>
    <font>
      <sz val="8"/>
      <color rgb="FF005EB8"/>
      <name val="Arial"/>
      <family val="2"/>
    </font>
    <font>
      <sz val="8"/>
      <color theme="2" tint="-0.749992370372631"/>
      <name val="Arial"/>
      <family val="2"/>
    </font>
    <font>
      <b/>
      <sz val="8"/>
      <color theme="2" tint="-0.749992370372631"/>
      <name val="Arial"/>
      <family val="2"/>
    </font>
    <font>
      <sz val="10"/>
      <color theme="0" tint="-0.34998626667073579"/>
      <name val="Arial"/>
      <family val="2"/>
    </font>
    <font>
      <b/>
      <sz val="8"/>
      <color theme="2" tint="-0.499984740745262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1"/>
      <name val="Arial"/>
      <family val="2"/>
    </font>
    <font>
      <b/>
      <sz val="11"/>
      <color theme="3"/>
      <name val="Calibri"/>
      <family val="2"/>
      <scheme val="minor"/>
    </font>
    <font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41B6E6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</borders>
  <cellStyleXfs count="10">
    <xf numFmtId="0" fontId="0" fillId="0" borderId="0"/>
    <xf numFmtId="0" fontId="29" fillId="0" borderId="10" applyNumberFormat="0" applyFill="0" applyAlignment="0" applyProtection="0"/>
    <xf numFmtId="0" fontId="2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12" applyNumberFormat="0" applyFill="0" applyAlignment="0" applyProtection="0"/>
    <xf numFmtId="0" fontId="30" fillId="4" borderId="11" applyNumberFormat="0" applyProtection="0">
      <alignment horizontal="center" vertical="center" wrapText="1"/>
    </xf>
  </cellStyleXfs>
  <cellXfs count="245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14" fontId="2" fillId="2" borderId="0" xfId="0" applyNumberFormat="1" applyFont="1" applyFill="1"/>
    <xf numFmtId="0" fontId="6" fillId="2" borderId="0" xfId="0" applyFont="1" applyFill="1" applyBorder="1" applyAlignment="1"/>
    <xf numFmtId="0" fontId="1" fillId="2" borderId="1" xfId="5" applyNumberFormat="1" applyFont="1" applyFill="1" applyBorder="1" applyAlignment="1">
      <alignment horizontal="center" wrapText="1"/>
    </xf>
    <xf numFmtId="0" fontId="1" fillId="2" borderId="0" xfId="5" applyNumberFormat="1" applyFont="1" applyFill="1" applyBorder="1" applyAlignment="1">
      <alignment horizontal="center" wrapText="1"/>
    </xf>
    <xf numFmtId="0" fontId="1" fillId="2" borderId="0" xfId="0" applyFont="1" applyFill="1" applyBorder="1" applyAlignme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9" fillId="2" borderId="0" xfId="6" applyNumberFormat="1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1" fillId="2" borderId="1" xfId="4" applyNumberFormat="1" applyFont="1" applyFill="1" applyBorder="1" applyAlignment="1"/>
    <xf numFmtId="166" fontId="1" fillId="2" borderId="0" xfId="0" applyNumberFormat="1" applyFont="1" applyFill="1" applyBorder="1" applyAlignment="1"/>
    <xf numFmtId="14" fontId="2" fillId="2" borderId="0" xfId="0" applyNumberFormat="1" applyFont="1" applyFill="1" applyBorder="1"/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49" fontId="11" fillId="2" borderId="0" xfId="5" applyNumberFormat="1" applyFont="1" applyFill="1" applyBorder="1" applyAlignment="1">
      <alignment horizontal="right" vertical="top"/>
    </xf>
    <xf numFmtId="49" fontId="11" fillId="2" borderId="0" xfId="0" applyNumberFormat="1" applyFont="1" applyFill="1" applyBorder="1" applyAlignment="1">
      <alignment horizontal="right"/>
    </xf>
    <xf numFmtId="49" fontId="11" fillId="2" borderId="0" xfId="5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right"/>
    </xf>
    <xf numFmtId="49" fontId="11" fillId="2" borderId="0" xfId="0" applyNumberFormat="1" applyFont="1" applyFill="1"/>
    <xf numFmtId="0" fontId="5" fillId="2" borderId="0" xfId="0" applyFont="1" applyFill="1"/>
    <xf numFmtId="0" fontId="8" fillId="2" borderId="0" xfId="0" applyFont="1" applyFill="1" applyAlignment="1">
      <alignment wrapText="1"/>
    </xf>
    <xf numFmtId="0" fontId="1" fillId="2" borderId="0" xfId="5" applyNumberFormat="1" applyFont="1" applyFill="1" applyBorder="1" applyAlignment="1">
      <alignment horizontal="left" wrapText="1"/>
    </xf>
    <xf numFmtId="167" fontId="1" fillId="2" borderId="0" xfId="4" applyNumberFormat="1" applyFont="1" applyFill="1" applyBorder="1" applyAlignment="1">
      <alignment horizontal="right"/>
    </xf>
    <xf numFmtId="167" fontId="1" fillId="2" borderId="1" xfId="4" applyNumberFormat="1" applyFont="1" applyFill="1" applyBorder="1" applyAlignment="1">
      <alignment horizontal="right"/>
    </xf>
    <xf numFmtId="165" fontId="2" fillId="2" borderId="0" xfId="4" applyNumberFormat="1" applyFont="1" applyFill="1" applyBorder="1" applyAlignment="1"/>
    <xf numFmtId="0" fontId="1" fillId="2" borderId="0" xfId="4" applyNumberFormat="1" applyFont="1" applyFill="1" applyBorder="1" applyAlignme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7" fontId="3" fillId="0" borderId="0" xfId="0" applyNumberFormat="1" applyFont="1"/>
    <xf numFmtId="167" fontId="1" fillId="2" borderId="0" xfId="0" applyNumberFormat="1" applyFont="1" applyFill="1" applyAlignment="1">
      <alignment horizontal="right"/>
    </xf>
    <xf numFmtId="167" fontId="1" fillId="2" borderId="0" xfId="0" applyNumberFormat="1" applyFont="1" applyFill="1" applyBorder="1" applyAlignment="1">
      <alignment horizontal="right"/>
    </xf>
    <xf numFmtId="167" fontId="1" fillId="2" borderId="0" xfId="0" applyNumberFormat="1" applyFont="1" applyFill="1" applyAlignment="1"/>
    <xf numFmtId="167" fontId="1" fillId="2" borderId="0" xfId="0" applyNumberFormat="1" applyFont="1" applyFill="1" applyBorder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 wrapText="1"/>
    </xf>
    <xf numFmtId="0" fontId="15" fillId="2" borderId="0" xfId="0" applyFont="1" applyFill="1" applyAlignment="1"/>
    <xf numFmtId="0" fontId="2" fillId="2" borderId="0" xfId="0" applyFont="1" applyFill="1" applyAlignment="1"/>
    <xf numFmtId="0" fontId="6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5" fillId="2" borderId="0" xfId="0" applyFont="1" applyFill="1" applyBorder="1" applyAlignment="1"/>
    <xf numFmtId="164" fontId="1" fillId="2" borderId="1" xfId="0" applyNumberFormat="1" applyFont="1" applyFill="1" applyBorder="1" applyAlignment="1">
      <alignment horizontal="centerContinuous"/>
    </xf>
    <xf numFmtId="0" fontId="1" fillId="2" borderId="2" xfId="3" applyNumberFormat="1" applyFont="1" applyFill="1" applyBorder="1" applyAlignment="1" applyProtection="1">
      <alignment horizontal="center" wrapText="1"/>
      <protection hidden="1"/>
    </xf>
    <xf numFmtId="0" fontId="1" fillId="2" borderId="2" xfId="0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168" fontId="11" fillId="2" borderId="0" xfId="0" applyNumberFormat="1" applyFont="1" applyFill="1" applyBorder="1" applyAlignment="1">
      <alignment horizontal="center"/>
    </xf>
    <xf numFmtId="0" fontId="9" fillId="2" borderId="0" xfId="6" applyNumberFormat="1" applyFont="1" applyFill="1" applyBorder="1" applyAlignment="1"/>
    <xf numFmtId="49" fontId="11" fillId="2" borderId="3" xfId="5" applyNumberFormat="1" applyFont="1" applyFill="1" applyBorder="1" applyAlignment="1">
      <alignment horizontal="center"/>
    </xf>
    <xf numFmtId="168" fontId="11" fillId="2" borderId="3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Continuous"/>
    </xf>
    <xf numFmtId="0" fontId="14" fillId="2" borderId="0" xfId="0" applyFont="1" applyFill="1" applyBorder="1" applyAlignment="1">
      <alignment horizontal="left"/>
    </xf>
    <xf numFmtId="0" fontId="5" fillId="2" borderId="0" xfId="0" applyFont="1" applyFill="1" applyAlignment="1"/>
    <xf numFmtId="49" fontId="11" fillId="2" borderId="0" xfId="5" applyNumberFormat="1" applyFont="1" applyFill="1" applyBorder="1" applyAlignment="1">
      <alignment horizontal="right"/>
    </xf>
    <xf numFmtId="49" fontId="11" fillId="2" borderId="0" xfId="0" applyNumberFormat="1" applyFont="1" applyFill="1" applyBorder="1" applyAlignment="1"/>
    <xf numFmtId="14" fontId="2" fillId="2" borderId="0" xfId="0" applyNumberFormat="1" applyFont="1" applyFill="1" applyBorder="1" applyAlignment="1"/>
    <xf numFmtId="14" fontId="2" fillId="2" borderId="0" xfId="0" applyNumberFormat="1" applyFont="1" applyFill="1" applyAlignment="1"/>
    <xf numFmtId="0" fontId="0" fillId="2" borderId="0" xfId="0" applyFont="1" applyFill="1" applyAlignment="1"/>
    <xf numFmtId="166" fontId="1" fillId="2" borderId="0" xfId="0" applyNumberFormat="1" applyFont="1" applyFill="1" applyBorder="1" applyAlignment="1">
      <alignment horizontal="left"/>
    </xf>
    <xf numFmtId="168" fontId="1" fillId="2" borderId="1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49" fontId="11" fillId="2" borderId="0" xfId="0" applyNumberFormat="1" applyFont="1" applyFill="1" applyAlignment="1"/>
    <xf numFmtId="0" fontId="1" fillId="2" borderId="0" xfId="0" applyFont="1" applyFill="1" applyAlignment="1">
      <alignment wrapText="1"/>
    </xf>
    <xf numFmtId="167" fontId="1" fillId="0" borderId="1" xfId="0" applyNumberFormat="1" applyFont="1" applyFill="1" applyBorder="1" applyAlignment="1">
      <alignment horizontal="centerContinuous"/>
    </xf>
    <xf numFmtId="0" fontId="1" fillId="2" borderId="1" xfId="0" applyFont="1" applyFill="1" applyBorder="1" applyAlignment="1"/>
    <xf numFmtId="0" fontId="1" fillId="2" borderId="1" xfId="0" applyFont="1" applyFill="1" applyBorder="1"/>
    <xf numFmtId="168" fontId="11" fillId="2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69" fontId="1" fillId="2" borderId="0" xfId="4" applyNumberFormat="1" applyFont="1" applyFill="1" applyBorder="1" applyAlignment="1">
      <alignment horizontal="right"/>
    </xf>
    <xf numFmtId="169" fontId="1" fillId="2" borderId="1" xfId="4" applyNumberFormat="1" applyFont="1" applyFill="1" applyBorder="1" applyAlignment="1">
      <alignment horizontal="right"/>
    </xf>
    <xf numFmtId="168" fontId="1" fillId="2" borderId="0" xfId="4" applyNumberFormat="1" applyFont="1" applyFill="1" applyBorder="1" applyAlignment="1">
      <alignment horizontal="right"/>
    </xf>
    <xf numFmtId="168" fontId="1" fillId="2" borderId="1" xfId="4" applyNumberFormat="1" applyFont="1" applyFill="1" applyBorder="1" applyAlignment="1">
      <alignment horizontal="right"/>
    </xf>
    <xf numFmtId="0" fontId="9" fillId="2" borderId="0" xfId="6" applyNumberFormat="1" applyFont="1" applyFill="1"/>
    <xf numFmtId="167" fontId="1" fillId="2" borderId="0" xfId="4" applyNumberFormat="1" applyFont="1" applyFill="1" applyBorder="1" applyAlignment="1">
      <alignment horizontal="right" indent="1"/>
    </xf>
    <xf numFmtId="167" fontId="1" fillId="2" borderId="1" xfId="4" applyNumberFormat="1" applyFont="1" applyFill="1" applyBorder="1" applyAlignment="1">
      <alignment horizontal="right" indent="1"/>
    </xf>
    <xf numFmtId="167" fontId="1" fillId="2" borderId="0" xfId="4" applyNumberFormat="1" applyFont="1" applyFill="1" applyBorder="1" applyAlignment="1">
      <alignment horizontal="right" indent="2"/>
    </xf>
    <xf numFmtId="167" fontId="1" fillId="2" borderId="1" xfId="4" applyNumberFormat="1" applyFont="1" applyFill="1" applyBorder="1" applyAlignment="1">
      <alignment horizontal="right" indent="2"/>
    </xf>
    <xf numFmtId="170" fontId="1" fillId="2" borderId="0" xfId="4" applyNumberFormat="1" applyFont="1" applyFill="1" applyBorder="1" applyAlignment="1">
      <alignment horizontal="right" indent="2"/>
    </xf>
    <xf numFmtId="170" fontId="1" fillId="2" borderId="1" xfId="4" applyNumberFormat="1" applyFont="1" applyFill="1" applyBorder="1" applyAlignment="1">
      <alignment horizontal="right" indent="2"/>
    </xf>
    <xf numFmtId="169" fontId="1" fillId="2" borderId="0" xfId="4" applyNumberFormat="1" applyFont="1" applyFill="1" applyBorder="1" applyAlignment="1">
      <alignment horizontal="right" indent="1"/>
    </xf>
    <xf numFmtId="169" fontId="1" fillId="2" borderId="1" xfId="4" applyNumberFormat="1" applyFont="1" applyFill="1" applyBorder="1" applyAlignment="1">
      <alignment horizontal="right" indent="1"/>
    </xf>
    <xf numFmtId="170" fontId="1" fillId="2" borderId="0" xfId="4" applyNumberFormat="1" applyFont="1" applyFill="1" applyBorder="1" applyAlignment="1">
      <alignment horizontal="right" indent="1"/>
    </xf>
    <xf numFmtId="170" fontId="1" fillId="2" borderId="1" xfId="4" applyNumberFormat="1" applyFont="1" applyFill="1" applyBorder="1" applyAlignment="1">
      <alignment horizontal="right" indent="1"/>
    </xf>
    <xf numFmtId="167" fontId="1" fillId="2" borderId="0" xfId="4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167" fontId="3" fillId="0" borderId="0" xfId="0" applyNumberFormat="1" applyFont="1" applyAlignment="1">
      <alignment horizontal="right" wrapText="1"/>
    </xf>
    <xf numFmtId="1" fontId="1" fillId="2" borderId="0" xfId="0" quotePrefix="1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" fillId="2" borderId="1" xfId="4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7" fontId="1" fillId="2" borderId="0" xfId="0" applyNumberFormat="1" applyFont="1" applyFill="1" applyAlignment="1">
      <alignment horizontal="left"/>
    </xf>
    <xf numFmtId="167" fontId="3" fillId="0" borderId="1" xfId="0" applyNumberFormat="1" applyFont="1" applyBorder="1" applyAlignment="1">
      <alignment horizontal="center"/>
    </xf>
    <xf numFmtId="167" fontId="3" fillId="0" borderId="0" xfId="0" applyNumberFormat="1" applyFont="1" applyFill="1"/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Border="1" applyAlignment="1">
      <alignment horizontal="center"/>
    </xf>
    <xf numFmtId="0" fontId="19" fillId="0" borderId="0" xfId="0" applyFont="1"/>
    <xf numFmtId="167" fontId="19" fillId="0" borderId="0" xfId="0" applyNumberFormat="1" applyFont="1" applyAlignment="1">
      <alignment horizontal="right"/>
    </xf>
    <xf numFmtId="167" fontId="19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1" fontId="3" fillId="0" borderId="0" xfId="0" applyNumberFormat="1" applyFont="1"/>
    <xf numFmtId="1" fontId="22" fillId="2" borderId="0" xfId="0" applyNumberFormat="1" applyFont="1" applyFill="1" applyAlignment="1"/>
    <xf numFmtId="9" fontId="1" fillId="2" borderId="0" xfId="0" applyNumberFormat="1" applyFont="1" applyFill="1" applyAlignment="1"/>
    <xf numFmtId="10" fontId="0" fillId="2" borderId="0" xfId="0" applyNumberFormat="1" applyFont="1" applyFill="1" applyAlignment="1"/>
    <xf numFmtId="0" fontId="1" fillId="2" borderId="0" xfId="4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0" fontId="13" fillId="2" borderId="0" xfId="4" applyNumberFormat="1" applyFont="1" applyFill="1" applyBorder="1" applyAlignment="1">
      <alignment horizontal="center"/>
    </xf>
    <xf numFmtId="0" fontId="9" fillId="2" borderId="0" xfId="6" applyNumberFormat="1" applyFont="1" applyFill="1"/>
    <xf numFmtId="167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right"/>
    </xf>
    <xf numFmtId="0" fontId="23" fillId="0" borderId="0" xfId="0" applyFont="1"/>
    <xf numFmtId="167" fontId="23" fillId="0" borderId="0" xfId="0" applyNumberFormat="1" applyFont="1" applyAlignment="1">
      <alignment horizontal="right"/>
    </xf>
    <xf numFmtId="167" fontId="23" fillId="0" borderId="0" xfId="0" applyNumberFormat="1" applyFont="1" applyFill="1" applyAlignment="1">
      <alignment horizontal="right" wrapText="1"/>
    </xf>
    <xf numFmtId="0" fontId="24" fillId="0" borderId="0" xfId="0" applyFont="1"/>
    <xf numFmtId="167" fontId="24" fillId="0" borderId="0" xfId="0" applyNumberFormat="1" applyFont="1"/>
    <xf numFmtId="0" fontId="24" fillId="0" borderId="0" xfId="0" applyFont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167" fontId="24" fillId="3" borderId="0" xfId="0" applyNumberFormat="1" applyFont="1" applyFill="1"/>
    <xf numFmtId="167" fontId="25" fillId="3" borderId="0" xfId="0" applyNumberFormat="1" applyFont="1" applyFill="1"/>
    <xf numFmtId="167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/>
    <xf numFmtId="167" fontId="23" fillId="0" borderId="4" xfId="0" applyNumberFormat="1" applyFont="1" applyBorder="1" applyAlignment="1">
      <alignment horizontal="right"/>
    </xf>
    <xf numFmtId="167" fontId="23" fillId="0" borderId="4" xfId="0" applyNumberFormat="1" applyFont="1" applyBorder="1" applyAlignment="1">
      <alignment horizontal="right" wrapText="1"/>
    </xf>
    <xf numFmtId="167" fontId="23" fillId="0" borderId="4" xfId="0" applyNumberFormat="1" applyFont="1" applyFill="1" applyBorder="1" applyAlignment="1">
      <alignment horizontal="right" wrapText="1"/>
    </xf>
    <xf numFmtId="167" fontId="19" fillId="0" borderId="4" xfId="0" applyNumberFormat="1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0" fontId="23" fillId="0" borderId="4" xfId="0" applyFont="1" applyBorder="1"/>
    <xf numFmtId="0" fontId="19" fillId="0" borderId="4" xfId="0" applyFont="1" applyBorder="1"/>
    <xf numFmtId="0" fontId="26" fillId="2" borderId="0" xfId="0" applyFont="1" applyFill="1" applyAlignment="1"/>
    <xf numFmtId="0" fontId="26" fillId="2" borderId="0" xfId="0" applyFont="1" applyFill="1"/>
    <xf numFmtId="0" fontId="1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4" applyNumberFormat="1" applyFont="1" applyFill="1" applyBorder="1" applyAlignment="1">
      <alignment horizontal="center"/>
    </xf>
    <xf numFmtId="0" fontId="12" fillId="2" borderId="0" xfId="4" applyNumberFormat="1" applyFont="1" applyFill="1" applyBorder="1" applyAlignment="1">
      <alignment horizontal="center"/>
    </xf>
    <xf numFmtId="0" fontId="2" fillId="2" borderId="1" xfId="4" applyNumberFormat="1" applyFont="1" applyFill="1" applyBorder="1" applyAlignment="1">
      <alignment horizontal="center"/>
    </xf>
    <xf numFmtId="9" fontId="1" fillId="2" borderId="0" xfId="1" applyNumberFormat="1" applyFont="1" applyFill="1" applyBorder="1" applyAlignment="1">
      <alignment horizontal="right" indent="1"/>
    </xf>
    <xf numFmtId="9" fontId="1" fillId="2" borderId="1" xfId="1" applyNumberFormat="1" applyFont="1" applyFill="1" applyBorder="1" applyAlignment="1">
      <alignment horizontal="right" indent="1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2" borderId="0" xfId="0" applyFont="1" applyFill="1" applyAlignment="1"/>
    <xf numFmtId="0" fontId="0" fillId="2" borderId="1" xfId="0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right" indent="1"/>
    </xf>
    <xf numFmtId="1" fontId="0" fillId="2" borderId="0" xfId="0" applyNumberFormat="1" applyFont="1" applyFill="1" applyAlignment="1"/>
    <xf numFmtId="14" fontId="3" fillId="0" borderId="0" xfId="8" applyNumberFormat="1" applyFont="1" applyFill="1" applyBorder="1" applyAlignment="1"/>
    <xf numFmtId="164" fontId="1" fillId="2" borderId="1" xfId="1" applyNumberFormat="1" applyFont="1" applyFill="1" applyBorder="1" applyAlignment="1">
      <alignment horizontal="right" indent="1"/>
    </xf>
    <xf numFmtId="167" fontId="11" fillId="2" borderId="0" xfId="0" applyNumberFormat="1" applyFont="1" applyFill="1" applyBorder="1" applyAlignment="1">
      <alignment horizontal="center"/>
    </xf>
    <xf numFmtId="167" fontId="1" fillId="0" borderId="0" xfId="4" applyNumberFormat="1" applyFont="1" applyFill="1" applyBorder="1" applyAlignment="1">
      <alignment horizontal="right"/>
    </xf>
    <xf numFmtId="169" fontId="0" fillId="2" borderId="0" xfId="0" applyNumberFormat="1" applyFont="1" applyFill="1" applyAlignment="1"/>
    <xf numFmtId="1" fontId="3" fillId="0" borderId="0" xfId="0" applyNumberFormat="1" applyFont="1" applyFill="1"/>
    <xf numFmtId="1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right" wrapText="1"/>
    </xf>
    <xf numFmtId="166" fontId="23" fillId="0" borderId="0" xfId="0" applyNumberFormat="1" applyFont="1" applyFill="1" applyBorder="1" applyAlignment="1">
      <alignment horizontal="right" wrapText="1"/>
    </xf>
    <xf numFmtId="1" fontId="2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horizontal="right" wrapText="1"/>
    </xf>
    <xf numFmtId="167" fontId="23" fillId="0" borderId="1" xfId="0" applyNumberFormat="1" applyFont="1" applyFill="1" applyBorder="1" applyAlignment="1">
      <alignment horizontal="right" wrapText="1"/>
    </xf>
    <xf numFmtId="1" fontId="23" fillId="0" borderId="1" xfId="0" applyNumberFormat="1" applyFont="1" applyFill="1" applyBorder="1"/>
    <xf numFmtId="1" fontId="3" fillId="0" borderId="1" xfId="0" applyNumberFormat="1" applyFont="1" applyFill="1" applyBorder="1"/>
    <xf numFmtId="167" fontId="23" fillId="0" borderId="0" xfId="0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6" fontId="23" fillId="0" borderId="1" xfId="0" applyNumberFormat="1" applyFont="1" applyFill="1" applyBorder="1" applyAlignment="1">
      <alignment horizontal="right" wrapText="1"/>
    </xf>
    <xf numFmtId="167" fontId="19" fillId="0" borderId="4" xfId="0" applyNumberFormat="1" applyFont="1" applyFill="1" applyBorder="1" applyAlignment="1">
      <alignment horizontal="right"/>
    </xf>
    <xf numFmtId="167" fontId="19" fillId="0" borderId="0" xfId="0" applyNumberFormat="1" applyFont="1" applyFill="1" applyAlignment="1">
      <alignment horizontal="right"/>
    </xf>
    <xf numFmtId="167" fontId="19" fillId="0" borderId="0" xfId="0" applyNumberFormat="1" applyFont="1" applyFill="1"/>
    <xf numFmtId="1" fontId="27" fillId="0" borderId="0" xfId="0" applyNumberFormat="1" applyFont="1" applyFill="1" applyBorder="1" applyAlignment="1">
      <alignment horizontal="left"/>
    </xf>
    <xf numFmtId="0" fontId="0" fillId="2" borderId="1" xfId="5" applyNumberFormat="1" applyFont="1" applyFill="1" applyBorder="1" applyAlignment="1">
      <alignment horizontal="center" wrapText="1"/>
    </xf>
    <xf numFmtId="165" fontId="1" fillId="2" borderId="0" xfId="7" applyNumberFormat="1" applyFont="1" applyFill="1" applyBorder="1" applyAlignment="1"/>
    <xf numFmtId="9" fontId="1" fillId="2" borderId="0" xfId="3" applyFont="1" applyFill="1" applyBorder="1" applyAlignment="1"/>
    <xf numFmtId="9" fontId="1" fillId="2" borderId="0" xfId="3" applyNumberFormat="1" applyFont="1" applyFill="1" applyBorder="1" applyAlignment="1"/>
    <xf numFmtId="1" fontId="32" fillId="0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centerContinuous"/>
    </xf>
    <xf numFmtId="0" fontId="0" fillId="0" borderId="1" xfId="3" applyNumberFormat="1" applyFont="1" applyFill="1" applyBorder="1" applyAlignment="1" applyProtection="1">
      <alignment horizontal="center" wrapText="1"/>
      <protection hidden="1"/>
    </xf>
    <xf numFmtId="0" fontId="6" fillId="2" borderId="0" xfId="0" applyFont="1" applyFill="1"/>
    <xf numFmtId="0" fontId="0" fillId="2" borderId="0" xfId="0" applyFill="1"/>
    <xf numFmtId="0" fontId="0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6" quotePrefix="1" applyNumberFormat="1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0" fillId="2" borderId="0" xfId="0" applyFill="1" applyAlignment="1"/>
    <xf numFmtId="166" fontId="1" fillId="2" borderId="0" xfId="0" quotePrefix="1" applyNumberFormat="1" applyFont="1" applyFill="1"/>
    <xf numFmtId="166" fontId="1" fillId="2" borderId="0" xfId="0" quotePrefix="1" applyNumberFormat="1" applyFont="1" applyFill="1" applyAlignment="1">
      <alignment horizontal="right"/>
    </xf>
    <xf numFmtId="0" fontId="0" fillId="2" borderId="1" xfId="0" applyFont="1" applyFill="1" applyBorder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71" fontId="3" fillId="2" borderId="0" xfId="0" applyNumberFormat="1" applyFont="1" applyFill="1" applyAlignment="1">
      <alignment horizontal="center"/>
    </xf>
    <xf numFmtId="0" fontId="3" fillId="2" borderId="0" xfId="0" quotePrefix="1" applyNumberFormat="1" applyFont="1" applyFill="1" applyAlignment="1">
      <alignment horizontal="center"/>
    </xf>
    <xf numFmtId="0" fontId="0" fillId="2" borderId="1" xfId="0" applyFill="1" applyBorder="1" applyAlignment="1">
      <alignment horizontal="left"/>
    </xf>
    <xf numFmtId="171" fontId="3" fillId="2" borderId="1" xfId="0" applyNumberFormat="1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3" fillId="2" borderId="0" xfId="0" quotePrefix="1" applyNumberFormat="1" applyFont="1" applyFill="1" applyAlignment="1">
      <alignment horizontal="right"/>
    </xf>
    <xf numFmtId="171" fontId="3" fillId="2" borderId="0" xfId="0" applyNumberFormat="1" applyFont="1" applyFill="1" applyAlignment="1"/>
    <xf numFmtId="0" fontId="3" fillId="2" borderId="0" xfId="2" applyNumberFormat="1" applyFont="1" applyFill="1" applyBorder="1" applyAlignment="1"/>
    <xf numFmtId="0" fontId="8" fillId="2" borderId="0" xfId="2" applyNumberFormat="1" applyFont="1" applyFill="1" applyBorder="1" applyAlignment="1"/>
    <xf numFmtId="0" fontId="6" fillId="2" borderId="0" xfId="2" applyNumberFormat="1" applyFont="1" applyFill="1" applyBorder="1" applyAlignment="1"/>
    <xf numFmtId="0" fontId="7" fillId="2" borderId="1" xfId="2" applyNumberFormat="1" applyFont="1" applyFill="1" applyBorder="1" applyAlignment="1">
      <alignment horizontal="center" wrapText="1"/>
    </xf>
    <xf numFmtId="0" fontId="1" fillId="2" borderId="1" xfId="2" applyNumberFormat="1" applyFont="1" applyFill="1" applyBorder="1" applyAlignment="1">
      <alignment horizontal="center" wrapText="1"/>
    </xf>
    <xf numFmtId="0" fontId="1" fillId="2" borderId="0" xfId="2" applyNumberFormat="1" applyFont="1" applyFill="1" applyBorder="1" applyAlignment="1"/>
    <xf numFmtId="166" fontId="0" fillId="2" borderId="0" xfId="0" applyNumberForma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169" fontId="1" fillId="2" borderId="0" xfId="4" applyNumberFormat="1" applyFont="1" applyFill="1" applyBorder="1" applyAlignment="1">
      <alignment horizontal="center"/>
    </xf>
    <xf numFmtId="167" fontId="1" fillId="2" borderId="0" xfId="0" applyNumberFormat="1" applyFont="1" applyFill="1" applyAlignment="1">
      <alignment horizontal="center"/>
    </xf>
    <xf numFmtId="167" fontId="0" fillId="2" borderId="1" xfId="0" applyNumberFormat="1" applyFont="1" applyFill="1" applyBorder="1" applyAlignment="1">
      <alignment horizontal="center" wrapText="1"/>
    </xf>
    <xf numFmtId="0" fontId="9" fillId="2" borderId="0" xfId="6" applyNumberFormat="1" applyFont="1" applyFill="1" applyBorder="1" applyAlignment="1">
      <alignment horizontal="right"/>
    </xf>
    <xf numFmtId="0" fontId="1" fillId="2" borderId="0" xfId="0" applyNumberFormat="1" applyFont="1" applyFill="1" applyAlignment="1"/>
    <xf numFmtId="0" fontId="0" fillId="2" borderId="0" xfId="4" applyNumberFormat="1" applyFont="1" applyFill="1" applyBorder="1" applyAlignment="1"/>
    <xf numFmtId="172" fontId="0" fillId="2" borderId="0" xfId="0" applyNumberFormat="1" applyFont="1" applyFill="1" applyAlignment="1"/>
    <xf numFmtId="1" fontId="3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4" fillId="0" borderId="6" xfId="6" applyNumberFormat="1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8" xfId="0" applyFont="1" applyFill="1" applyBorder="1"/>
    <xf numFmtId="0" fontId="23" fillId="0" borderId="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30" fillId="4" borderId="11" xfId="9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</cellXfs>
  <cellStyles count="10">
    <cellStyle name="Comma" xfId="7" builtinId="3"/>
    <cellStyle name="Comma [0]" xfId="6" builtinId="6"/>
    <cellStyle name="Currency" xfId="5" builtinId="4"/>
    <cellStyle name="Currency [0]" xfId="4" builtinId="7"/>
    <cellStyle name="Heading 1" xfId="1" builtinId="16"/>
    <cellStyle name="Heading 2" xfId="9" builtinId="17" customBuiltin="1"/>
    <cellStyle name="Heading 3" xfId="8" builtinId="18"/>
    <cellStyle name="Normal" xfId="0" builtinId="0"/>
    <cellStyle name="Percent" xfId="3" builtinId="5"/>
    <cellStyle name="Title" xfId="2" builtinId="15"/>
  </cellStyles>
  <dxfs count="1">
    <dxf>
      <numFmt numFmtId="168" formatCode="[h]:mm:ss;;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C2855"/>
      <color rgb="FF005EB8"/>
      <color rgb="FFAE2573"/>
      <color rgb="FFFFFFCC"/>
      <color rgb="FF41B6E6"/>
      <color rgb="FF006747"/>
      <color rgb="FF003087"/>
      <color rgb="FF78BE20"/>
      <color rgb="FF15D2FF"/>
      <color rgb="FF6BA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5"/>
  <sheetViews>
    <sheetView tabSelected="1" workbookViewId="0"/>
  </sheetViews>
  <sheetFormatPr defaultColWidth="0" defaultRowHeight="12.75" zeroHeight="1" x14ac:dyDescent="0.2"/>
  <cols>
    <col min="1" max="1" width="17.28515625" style="188" bestFit="1" customWidth="1"/>
    <col min="2" max="2" width="11.85546875" style="188" customWidth="1"/>
    <col min="3" max="11" width="5.5703125" style="188" customWidth="1"/>
    <col min="12" max="12" width="6" style="188" customWidth="1"/>
    <col min="13" max="14" width="1.7109375" style="188" customWidth="1"/>
    <col min="15" max="15" width="2" style="188" customWidth="1"/>
    <col min="16" max="16384" width="9.140625" style="188" hidden="1"/>
  </cols>
  <sheetData>
    <row r="1" spans="1:2" ht="15.75" x14ac:dyDescent="0.25">
      <c r="A1" s="187" t="s">
        <v>880</v>
      </c>
    </row>
    <row r="2" spans="1:2" x14ac:dyDescent="0.2">
      <c r="A2" s="189" t="s">
        <v>957</v>
      </c>
    </row>
    <row r="3" spans="1:2" x14ac:dyDescent="0.2">
      <c r="A3" s="188" t="s">
        <v>881</v>
      </c>
    </row>
    <row r="4" spans="1:2" x14ac:dyDescent="0.2">
      <c r="A4" s="8" t="s">
        <v>883</v>
      </c>
    </row>
    <row r="5" spans="1:2" x14ac:dyDescent="0.2">
      <c r="A5" s="188" t="s">
        <v>884</v>
      </c>
    </row>
    <row r="6" spans="1:2" x14ac:dyDescent="0.2"/>
    <row r="7" spans="1:2" x14ac:dyDescent="0.2">
      <c r="A7" s="188" t="s">
        <v>892</v>
      </c>
    </row>
    <row r="8" spans="1:2" x14ac:dyDescent="0.2">
      <c r="A8" s="188" t="s">
        <v>893</v>
      </c>
    </row>
    <row r="9" spans="1:2" x14ac:dyDescent="0.2">
      <c r="A9" s="121" t="s">
        <v>719</v>
      </c>
    </row>
    <row r="10" spans="1:2" x14ac:dyDescent="0.2"/>
    <row r="11" spans="1:2" x14ac:dyDescent="0.2">
      <c r="A11" s="190" t="s">
        <v>894</v>
      </c>
    </row>
    <row r="12" spans="1:2" x14ac:dyDescent="0.2">
      <c r="B12" s="191" t="s">
        <v>725</v>
      </c>
    </row>
    <row r="13" spans="1:2" x14ac:dyDescent="0.2">
      <c r="A13" s="192"/>
      <c r="B13" s="121" t="s">
        <v>741</v>
      </c>
    </row>
    <row r="14" spans="1:2" x14ac:dyDescent="0.2">
      <c r="B14" s="121" t="s">
        <v>744</v>
      </c>
    </row>
    <row r="15" spans="1:2" x14ac:dyDescent="0.2">
      <c r="B15" s="121" t="s">
        <v>763</v>
      </c>
    </row>
    <row r="16" spans="1:2" x14ac:dyDescent="0.2">
      <c r="B16" s="191" t="s">
        <v>764</v>
      </c>
    </row>
    <row r="17" spans="1:3" x14ac:dyDescent="0.2">
      <c r="B17" s="191" t="s">
        <v>775</v>
      </c>
    </row>
    <row r="18" spans="1:3" x14ac:dyDescent="0.2">
      <c r="B18" s="191" t="s">
        <v>816</v>
      </c>
    </row>
    <row r="19" spans="1:3" x14ac:dyDescent="0.2"/>
    <row r="20" spans="1:3" x14ac:dyDescent="0.2">
      <c r="A20" s="193" t="s">
        <v>895</v>
      </c>
      <c r="B20" s="194" t="s">
        <v>863</v>
      </c>
    </row>
    <row r="21" spans="1:3" x14ac:dyDescent="0.2">
      <c r="A21" s="193"/>
      <c r="B21" s="194" t="s">
        <v>862</v>
      </c>
    </row>
    <row r="22" spans="1:3" x14ac:dyDescent="0.2">
      <c r="A22" s="193" t="s">
        <v>896</v>
      </c>
      <c r="B22" s="188" t="s">
        <v>860</v>
      </c>
    </row>
    <row r="23" spans="1:3" x14ac:dyDescent="0.2">
      <c r="B23" s="188" t="s">
        <v>861</v>
      </c>
    </row>
    <row r="24" spans="1:3" x14ac:dyDescent="0.2"/>
    <row r="25" spans="1:3" x14ac:dyDescent="0.2">
      <c r="A25" s="193" t="s">
        <v>897</v>
      </c>
      <c r="B25" s="8" t="s">
        <v>936</v>
      </c>
    </row>
    <row r="26" spans="1:3" x14ac:dyDescent="0.2">
      <c r="B26" s="195">
        <v>42948</v>
      </c>
      <c r="C26" s="8" t="s">
        <v>898</v>
      </c>
    </row>
    <row r="27" spans="1:3" x14ac:dyDescent="0.2">
      <c r="B27" s="195">
        <v>42954</v>
      </c>
      <c r="C27" s="8" t="s">
        <v>899</v>
      </c>
    </row>
    <row r="28" spans="1:3" x14ac:dyDescent="0.2">
      <c r="B28" s="195">
        <v>42979</v>
      </c>
      <c r="C28" s="8" t="s">
        <v>900</v>
      </c>
    </row>
    <row r="29" spans="1:3" x14ac:dyDescent="0.2">
      <c r="B29" s="195">
        <v>42987</v>
      </c>
      <c r="C29" s="8" t="s">
        <v>901</v>
      </c>
    </row>
    <row r="30" spans="1:3" x14ac:dyDescent="0.2">
      <c r="B30" s="195">
        <v>43040</v>
      </c>
      <c r="C30" s="8" t="s">
        <v>902</v>
      </c>
    </row>
    <row r="31" spans="1:3" x14ac:dyDescent="0.2">
      <c r="B31" s="195">
        <v>43062</v>
      </c>
      <c r="C31" s="8" t="s">
        <v>903</v>
      </c>
    </row>
    <row r="32" spans="1:3" x14ac:dyDescent="0.2">
      <c r="B32" s="195">
        <v>43070</v>
      </c>
      <c r="C32" s="8" t="s">
        <v>904</v>
      </c>
    </row>
    <row r="33" spans="1:12" x14ac:dyDescent="0.2">
      <c r="B33" s="196">
        <v>43191</v>
      </c>
      <c r="C33" s="8" t="s">
        <v>879</v>
      </c>
    </row>
    <row r="34" spans="1:12" x14ac:dyDescent="0.2">
      <c r="B34" s="188" t="s">
        <v>887</v>
      </c>
    </row>
    <row r="35" spans="1:12" x14ac:dyDescent="0.2"/>
    <row r="36" spans="1:12" x14ac:dyDescent="0.2">
      <c r="A36" s="193" t="s">
        <v>938</v>
      </c>
      <c r="B36" s="188" t="s">
        <v>941</v>
      </c>
    </row>
    <row r="37" spans="1:12" x14ac:dyDescent="0.2">
      <c r="B37" s="188" t="s">
        <v>885</v>
      </c>
    </row>
    <row r="38" spans="1:12" x14ac:dyDescent="0.2">
      <c r="B38" s="188" t="s">
        <v>942</v>
      </c>
    </row>
    <row r="39" spans="1:12" x14ac:dyDescent="0.2">
      <c r="B39" s="188" t="s">
        <v>886</v>
      </c>
    </row>
    <row r="40" spans="1:12" x14ac:dyDescent="0.2"/>
    <row r="41" spans="1:12" x14ac:dyDescent="0.2">
      <c r="A41" s="193" t="s">
        <v>905</v>
      </c>
      <c r="B41" s="188" t="s">
        <v>939</v>
      </c>
    </row>
    <row r="42" spans="1:12" x14ac:dyDescent="0.2">
      <c r="B42" s="188" t="s">
        <v>906</v>
      </c>
    </row>
    <row r="43" spans="1:12" x14ac:dyDescent="0.2">
      <c r="B43" s="188" t="s">
        <v>907</v>
      </c>
    </row>
    <row r="44" spans="1:12" x14ac:dyDescent="0.2">
      <c r="A44" s="197" t="s">
        <v>908</v>
      </c>
      <c r="B44" s="198"/>
      <c r="C44" s="199" t="s">
        <v>909</v>
      </c>
      <c r="D44" s="199" t="s">
        <v>910</v>
      </c>
      <c r="E44" s="199" t="s">
        <v>911</v>
      </c>
      <c r="F44" s="199" t="s">
        <v>912</v>
      </c>
      <c r="G44" s="199" t="s">
        <v>913</v>
      </c>
      <c r="H44" s="199" t="s">
        <v>914</v>
      </c>
      <c r="I44" s="199" t="s">
        <v>915</v>
      </c>
      <c r="J44" s="199" t="s">
        <v>916</v>
      </c>
      <c r="K44" s="199" t="s">
        <v>917</v>
      </c>
      <c r="L44" s="199" t="s">
        <v>918</v>
      </c>
    </row>
    <row r="45" spans="1:12" x14ac:dyDescent="0.2">
      <c r="A45" s="200" t="s">
        <v>919</v>
      </c>
      <c r="C45" s="201">
        <v>43283</v>
      </c>
      <c r="D45" s="201">
        <v>43257</v>
      </c>
      <c r="E45" s="201" t="s">
        <v>920</v>
      </c>
      <c r="F45" s="201">
        <v>43311</v>
      </c>
      <c r="G45" s="201">
        <v>43286</v>
      </c>
      <c r="H45" s="201">
        <v>43282</v>
      </c>
      <c r="I45" s="201">
        <v>43286</v>
      </c>
      <c r="J45" s="201">
        <v>43272</v>
      </c>
      <c r="K45" s="202">
        <v>0</v>
      </c>
      <c r="L45" s="201">
        <v>43263</v>
      </c>
    </row>
    <row r="46" spans="1:12" x14ac:dyDescent="0.2">
      <c r="A46" s="200" t="s">
        <v>921</v>
      </c>
      <c r="C46" s="201" t="s">
        <v>922</v>
      </c>
      <c r="D46" s="201">
        <v>43252</v>
      </c>
      <c r="E46" s="201" t="s">
        <v>920</v>
      </c>
      <c r="F46" s="201" t="s">
        <v>922</v>
      </c>
      <c r="G46" s="201" t="s">
        <v>922</v>
      </c>
      <c r="H46" s="201" t="s">
        <v>922</v>
      </c>
      <c r="I46" s="201" t="s">
        <v>922</v>
      </c>
      <c r="J46" s="201">
        <v>43258</v>
      </c>
      <c r="K46" s="201">
        <v>43286</v>
      </c>
      <c r="L46" s="201">
        <v>43245</v>
      </c>
    </row>
    <row r="47" spans="1:12" x14ac:dyDescent="0.2">
      <c r="A47" s="200" t="s">
        <v>923</v>
      </c>
      <c r="C47" s="201" t="s">
        <v>922</v>
      </c>
      <c r="D47" s="202">
        <v>0</v>
      </c>
      <c r="E47" s="201" t="s">
        <v>920</v>
      </c>
      <c r="F47" s="202">
        <v>0</v>
      </c>
      <c r="G47" s="201" t="s">
        <v>920</v>
      </c>
      <c r="H47" s="201" t="s">
        <v>920</v>
      </c>
      <c r="I47" s="201" t="s">
        <v>922</v>
      </c>
      <c r="J47" s="201">
        <v>43279</v>
      </c>
      <c r="K47" s="202">
        <v>0</v>
      </c>
      <c r="L47" s="202">
        <v>0</v>
      </c>
    </row>
    <row r="48" spans="1:12" x14ac:dyDescent="0.2">
      <c r="A48" s="200" t="s">
        <v>924</v>
      </c>
      <c r="C48" s="201" t="s">
        <v>922</v>
      </c>
      <c r="D48" s="202">
        <v>0</v>
      </c>
      <c r="E48" s="201" t="s">
        <v>920</v>
      </c>
      <c r="F48" s="201">
        <v>43282</v>
      </c>
      <c r="G48" s="201">
        <v>43286</v>
      </c>
      <c r="H48" s="201">
        <v>43282</v>
      </c>
      <c r="I48" s="201" t="s">
        <v>922</v>
      </c>
      <c r="J48" s="201">
        <v>43272</v>
      </c>
      <c r="K48" s="202">
        <v>0</v>
      </c>
      <c r="L48" s="202">
        <v>0</v>
      </c>
    </row>
    <row r="49" spans="1:12" x14ac:dyDescent="0.2">
      <c r="A49" s="203" t="s">
        <v>937</v>
      </c>
      <c r="B49" s="198"/>
      <c r="C49" s="204" t="s">
        <v>922</v>
      </c>
      <c r="D49" s="204">
        <v>43282</v>
      </c>
      <c r="E49" s="205">
        <v>0</v>
      </c>
      <c r="F49" s="204">
        <v>43311</v>
      </c>
      <c r="G49" s="204" t="s">
        <v>922</v>
      </c>
      <c r="H49" s="204" t="s">
        <v>922</v>
      </c>
      <c r="I49" s="204" t="s">
        <v>922</v>
      </c>
      <c r="J49" s="204" t="s">
        <v>922</v>
      </c>
      <c r="K49" s="204">
        <v>43286</v>
      </c>
      <c r="L49" s="204">
        <v>43245</v>
      </c>
    </row>
    <row r="50" spans="1:12" x14ac:dyDescent="0.2">
      <c r="B50" s="206">
        <v>0</v>
      </c>
      <c r="C50" s="207" t="s">
        <v>925</v>
      </c>
      <c r="E50" s="207"/>
      <c r="F50" s="207"/>
      <c r="G50" s="207"/>
      <c r="H50" s="207"/>
      <c r="I50" s="207"/>
      <c r="J50" s="207"/>
      <c r="K50" s="207"/>
      <c r="L50" s="207"/>
    </row>
    <row r="51" spans="1:12" x14ac:dyDescent="0.2">
      <c r="B51" s="206" t="s">
        <v>920</v>
      </c>
      <c r="C51" s="207" t="s">
        <v>935</v>
      </c>
      <c r="E51" s="207"/>
      <c r="F51" s="207"/>
      <c r="G51" s="207"/>
      <c r="H51" s="207"/>
      <c r="I51" s="207"/>
      <c r="J51" s="207"/>
      <c r="K51" s="207"/>
      <c r="L51" s="207"/>
    </row>
    <row r="52" spans="1:12" x14ac:dyDescent="0.2"/>
    <row r="53" spans="1:12" x14ac:dyDescent="0.2">
      <c r="A53" s="193" t="s">
        <v>926</v>
      </c>
      <c r="B53" s="188" t="s">
        <v>602</v>
      </c>
    </row>
    <row r="54" spans="1:12" x14ac:dyDescent="0.2">
      <c r="B54" s="188" t="s">
        <v>960</v>
      </c>
    </row>
    <row r="55" spans="1:12" x14ac:dyDescent="0.2">
      <c r="B55" s="188" t="s">
        <v>603</v>
      </c>
    </row>
    <row r="56" spans="1:12" x14ac:dyDescent="0.2">
      <c r="B56" s="121" t="s">
        <v>593</v>
      </c>
    </row>
    <row r="57" spans="1:12" x14ac:dyDescent="0.2">
      <c r="B57" s="188" t="s">
        <v>604</v>
      </c>
    </row>
    <row r="58" spans="1:12" x14ac:dyDescent="0.2"/>
    <row r="59" spans="1:12" x14ac:dyDescent="0.2">
      <c r="A59" s="193" t="s">
        <v>927</v>
      </c>
      <c r="B59" s="214">
        <v>43566</v>
      </c>
    </row>
    <row r="60" spans="1:12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</sheetData>
  <sortState ref="B21:B28">
    <sortCondition ref="B21"/>
  </sortState>
  <hyperlinks>
    <hyperlink ref="B18" location="'Ambulance CCG lookup'!A1" display="Ambulance CCG lookup"/>
    <hyperlink ref="B16" location="'NoC, CPR'!A1" display="'NoC, CPR'!A1"/>
    <hyperlink ref="B15" location="Resources!A1" display="Resources!A1"/>
    <hyperlink ref="B14" location="Calls!A1" display="Calls!A1"/>
    <hyperlink ref="B13" location="Incidents!A1" display="Incidents!A1"/>
    <hyperlink ref="B17" location="'HCP response times'!A1" display="'HCP response times'!A1"/>
    <hyperlink ref="B12" location="'Response times'!A1" display="'Response times'!A1"/>
    <hyperlink ref="A9" r:id="rId1"/>
    <hyperlink ref="B56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43"/>
  <sheetViews>
    <sheetView zoomScaleNormal="100" workbookViewId="0">
      <pane xSplit="4" ySplit="8" topLeftCell="E9" activePane="bottomRight" state="frozen"/>
      <selection activeCell="B5" sqref="B5:C5"/>
      <selection pane="topRight" activeCell="B5" sqref="B5:C5"/>
      <selection pane="bottomLeft" activeCell="B5" sqref="B5:C5"/>
      <selection pane="bottomRight" activeCell="E9" sqref="E9"/>
    </sheetView>
  </sheetViews>
  <sheetFormatPr defaultColWidth="0" defaultRowHeight="12.75" zeroHeight="1" x14ac:dyDescent="0.2"/>
  <cols>
    <col min="1" max="1" width="1.7109375" style="47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7" width="7.7109375" style="1" customWidth="1"/>
    <col min="8" max="8" width="8.7109375" style="1" customWidth="1"/>
    <col min="9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8.7109375" style="1" customWidth="1"/>
    <col min="15" max="15" width="10.570312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9.140625" style="1" bestFit="1" customWidth="1"/>
    <col min="20" max="20" width="8.7109375" style="7" customWidth="1"/>
    <col min="21" max="21" width="10.5703125" style="1" customWidth="1"/>
    <col min="22" max="22" width="1.7109375" style="7" customWidth="1"/>
    <col min="23" max="23" width="9.85546875" style="1" customWidth="1"/>
    <col min="24" max="24" width="1.7109375" style="1" customWidth="1"/>
    <col min="25" max="25" width="8.85546875" style="1" customWidth="1"/>
    <col min="26" max="26" width="8.7109375" style="1" customWidth="1"/>
    <col min="27" max="27" width="10.5703125" style="1" customWidth="1"/>
    <col min="28" max="28" width="1.7109375" style="1" customWidth="1"/>
    <col min="29" max="29" width="9.85546875" style="1" customWidth="1"/>
    <col min="30" max="30" width="1.7109375" style="1" customWidth="1"/>
    <col min="31" max="31" width="7.7109375" style="1" customWidth="1"/>
    <col min="32" max="32" width="8.7109375" style="1" customWidth="1"/>
    <col min="33" max="33" width="10.5703125" style="1" customWidth="1"/>
    <col min="34" max="34" width="1.7109375" style="1" customWidth="1"/>
    <col min="35" max="36" width="9.140625" style="1" customWidth="1"/>
    <col min="37" max="16384" width="9.28515625" style="1" hidden="1"/>
  </cols>
  <sheetData>
    <row r="1" spans="1:33" ht="18.75" x14ac:dyDescent="0.25">
      <c r="B1" s="48" t="s">
        <v>725</v>
      </c>
      <c r="C1" s="49"/>
      <c r="E1" s="59" t="s">
        <v>815</v>
      </c>
      <c r="F1" s="62"/>
      <c r="G1" s="49"/>
      <c r="H1" s="49"/>
      <c r="I1" s="49"/>
      <c r="J1" s="63"/>
      <c r="K1" s="61"/>
      <c r="L1" s="61"/>
      <c r="M1" s="61"/>
    </row>
    <row r="2" spans="1:33" x14ac:dyDescent="0.2">
      <c r="B2" s="47"/>
      <c r="C2" s="4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x14ac:dyDescent="0.2">
      <c r="A3" s="64"/>
      <c r="D3" s="29"/>
      <c r="E3" s="12" t="s">
        <v>708</v>
      </c>
      <c r="F3" s="12"/>
      <c r="G3" s="12"/>
      <c r="H3" s="12"/>
      <c r="I3" s="12"/>
      <c r="J3" s="7"/>
      <c r="K3" s="12" t="s">
        <v>711</v>
      </c>
      <c r="L3" s="12"/>
      <c r="M3" s="12"/>
      <c r="N3" s="12"/>
      <c r="O3" s="12"/>
      <c r="P3" s="7"/>
      <c r="Q3" s="12" t="s">
        <v>712</v>
      </c>
      <c r="R3" s="12"/>
      <c r="S3" s="12"/>
      <c r="T3" s="12"/>
      <c r="U3" s="12"/>
      <c r="V3" s="14"/>
      <c r="W3" s="12" t="s">
        <v>713</v>
      </c>
      <c r="X3" s="12"/>
      <c r="Y3" s="12"/>
      <c r="Z3" s="12"/>
      <c r="AA3" s="12"/>
      <c r="AB3" s="14"/>
      <c r="AC3" s="12" t="s">
        <v>714</v>
      </c>
      <c r="AD3" s="12"/>
      <c r="AE3" s="12"/>
      <c r="AF3" s="12"/>
      <c r="AG3" s="12"/>
    </row>
    <row r="4" spans="1:33" ht="14.25" customHeight="1" x14ac:dyDescent="0.2">
      <c r="A4" s="64"/>
      <c r="B4" s="143" t="str">
        <f ca="1">OFFSET(Raw!$CW$5,MATCH($B$5,Raw!$CX$6:$CX$24,0),0)</f>
        <v>Eng</v>
      </c>
      <c r="D4" s="29"/>
      <c r="E4" s="13"/>
      <c r="F4" s="13"/>
      <c r="G4" s="12" t="s">
        <v>817</v>
      </c>
      <c r="H4" s="12"/>
      <c r="I4" s="12"/>
      <c r="J4" s="7"/>
      <c r="K4" s="13"/>
      <c r="L4" s="13"/>
      <c r="M4" s="12" t="s">
        <v>817</v>
      </c>
      <c r="N4" s="12"/>
      <c r="O4" s="12"/>
      <c r="P4" s="7"/>
      <c r="Q4" s="13"/>
      <c r="R4" s="13"/>
      <c r="S4" s="12" t="s">
        <v>817</v>
      </c>
      <c r="T4" s="12"/>
      <c r="U4" s="12"/>
      <c r="W4" s="13"/>
      <c r="X4" s="13"/>
      <c r="Y4" s="12" t="s">
        <v>817</v>
      </c>
      <c r="Z4" s="12"/>
      <c r="AA4" s="12"/>
      <c r="AB4" s="7"/>
      <c r="AC4" s="13"/>
      <c r="AD4" s="13"/>
      <c r="AE4" s="12" t="s">
        <v>817</v>
      </c>
      <c r="AF4" s="12"/>
      <c r="AG4" s="12"/>
    </row>
    <row r="5" spans="1:33" ht="38.25" customHeight="1" x14ac:dyDescent="0.2">
      <c r="B5" s="243" t="s">
        <v>569</v>
      </c>
      <c r="C5" s="243"/>
      <c r="D5" s="30"/>
      <c r="E5" s="5" t="s">
        <v>709</v>
      </c>
      <c r="F5" s="6"/>
      <c r="G5" s="5" t="s">
        <v>710</v>
      </c>
      <c r="H5" s="5" t="s">
        <v>724</v>
      </c>
      <c r="I5" s="5" t="s">
        <v>752</v>
      </c>
      <c r="J5" s="6"/>
      <c r="K5" s="5" t="s">
        <v>709</v>
      </c>
      <c r="L5" s="6"/>
      <c r="M5" s="5" t="s">
        <v>710</v>
      </c>
      <c r="N5" s="5" t="s">
        <v>724</v>
      </c>
      <c r="O5" s="5" t="s">
        <v>753</v>
      </c>
      <c r="P5" s="6"/>
      <c r="Q5" s="5" t="s">
        <v>709</v>
      </c>
      <c r="R5" s="6"/>
      <c r="S5" s="5" t="s">
        <v>710</v>
      </c>
      <c r="T5" s="5" t="s">
        <v>724</v>
      </c>
      <c r="U5" s="5" t="s">
        <v>753</v>
      </c>
      <c r="V5" s="6"/>
      <c r="W5" s="5" t="s">
        <v>709</v>
      </c>
      <c r="X5" s="6"/>
      <c r="Y5" s="5" t="s">
        <v>710</v>
      </c>
      <c r="Z5" s="5" t="s">
        <v>754</v>
      </c>
      <c r="AA5" s="5" t="s">
        <v>753</v>
      </c>
      <c r="AB5" s="6"/>
      <c r="AC5" s="5" t="s">
        <v>709</v>
      </c>
      <c r="AD5" s="6"/>
      <c r="AE5" s="5" t="s">
        <v>710</v>
      </c>
      <c r="AF5" s="5" t="s">
        <v>754</v>
      </c>
      <c r="AG5" s="5" t="s">
        <v>753</v>
      </c>
    </row>
    <row r="6" spans="1:33" s="73" customFormat="1" x14ac:dyDescent="0.2">
      <c r="A6" s="26"/>
      <c r="B6" s="46" t="str">
        <f>VLOOKUP($B$5,Raw!$CX$6:$CY$24,2,0)</f>
        <v>ENG</v>
      </c>
      <c r="C6" s="65"/>
      <c r="D6" s="24" t="s">
        <v>715</v>
      </c>
      <c r="E6" s="25" t="s">
        <v>613</v>
      </c>
      <c r="F6" s="25"/>
      <c r="G6" s="25" t="s">
        <v>618</v>
      </c>
      <c r="H6" s="25" t="s">
        <v>619</v>
      </c>
      <c r="I6" s="25" t="s">
        <v>620</v>
      </c>
      <c r="J6" s="25"/>
      <c r="K6" s="25" t="s">
        <v>614</v>
      </c>
      <c r="L6" s="25"/>
      <c r="M6" s="25" t="s">
        <v>621</v>
      </c>
      <c r="N6" s="25" t="s">
        <v>622</v>
      </c>
      <c r="O6" s="25" t="s">
        <v>623</v>
      </c>
      <c r="P6" s="25"/>
      <c r="Q6" s="25" t="s">
        <v>615</v>
      </c>
      <c r="R6" s="25"/>
      <c r="S6" s="25" t="s">
        <v>624</v>
      </c>
      <c r="T6" s="25" t="s">
        <v>625</v>
      </c>
      <c r="U6" s="25" t="s">
        <v>626</v>
      </c>
      <c r="V6" s="25"/>
      <c r="W6" s="25" t="s">
        <v>616</v>
      </c>
      <c r="X6" s="25"/>
      <c r="Y6" s="25" t="s">
        <v>627</v>
      </c>
      <c r="Z6" s="25" t="s">
        <v>628</v>
      </c>
      <c r="AA6" s="25" t="s">
        <v>629</v>
      </c>
      <c r="AB6" s="25"/>
      <c r="AC6" s="25" t="s">
        <v>617</v>
      </c>
      <c r="AD6" s="25"/>
      <c r="AE6" s="25" t="s">
        <v>630</v>
      </c>
      <c r="AF6" s="25" t="s">
        <v>631</v>
      </c>
      <c r="AG6" s="25" t="s">
        <v>632</v>
      </c>
    </row>
    <row r="7" spans="1:33" s="7" customFormat="1" x14ac:dyDescent="0.2">
      <c r="A7" s="67"/>
      <c r="B7" s="33" t="s">
        <v>680</v>
      </c>
      <c r="C7" s="34" t="s">
        <v>871</v>
      </c>
      <c r="D7" s="34"/>
      <c r="E7" s="31">
        <f>IFERROR(SUMIF($B$9:$B$28,$B7,E$9:E$28),"-")</f>
        <v>349258</v>
      </c>
      <c r="F7" s="31"/>
      <c r="G7" s="31">
        <f ca="1">IFERROR(SUMIF($B$9:$B$29,$B7,G$9:G$28),"-")</f>
        <v>48799.993333333332</v>
      </c>
      <c r="H7" s="80">
        <f ca="1">IFERROR(G7/E7/24,"-")</f>
        <v>5.8218653704583878E-3</v>
      </c>
      <c r="I7" s="80">
        <f>IFERROR(SUMPRODUCT($E$9:$E$16,$I$9:$I$16)/$E$7,"-")</f>
        <v>1.0097637215765147E-2</v>
      </c>
      <c r="J7" s="31"/>
      <c r="K7" s="31">
        <f>IFERROR(SUMIF($B$9:$B$28,$B7,K$9:K$28),"-")</f>
        <v>240334</v>
      </c>
      <c r="L7" s="31"/>
      <c r="M7" s="31">
        <f>IFERROR(SUMIF($B$9:$B$28,$B7,M$9:M$28),"-")</f>
        <v>55269.767222222217</v>
      </c>
      <c r="N7" s="80">
        <f>IFERROR(M7/K7/24,"-")</f>
        <v>9.5821105943919398E-3</v>
      </c>
      <c r="O7" s="80">
        <f>IFERROR(SUMPRODUCT($K$9:$K$16,$O$9:$O$16)/$K$7,"-")</f>
        <v>1.8338782106552945E-2</v>
      </c>
      <c r="P7" s="31"/>
      <c r="Q7" s="31">
        <f>IFERROR(SUMIF($B$9:$B$28,$B7,Q$9:Q$28),"-")</f>
        <v>2115529</v>
      </c>
      <c r="R7" s="31"/>
      <c r="S7" s="31">
        <f>IFERROR(SUMIF($B$9:$B$28,$B7,S$9:S$28),"-")</f>
        <v>911647.92166666663</v>
      </c>
      <c r="T7" s="80">
        <f>IFERROR(S7/Q7/24,"-")</f>
        <v>1.7955475944524724E-2</v>
      </c>
      <c r="U7" s="80">
        <f>IFERROR(SUMPRODUCT($Q$9:$Q$16,$U$9:$U$16)/$Q$7,"-")</f>
        <v>3.8185174567054697E-2</v>
      </c>
      <c r="V7" s="31"/>
      <c r="W7" s="31">
        <f>IFERROR(SUMIF($B$9:$B$28,$B7,W$9:W$28),"-")</f>
        <v>1027351</v>
      </c>
      <c r="X7" s="31"/>
      <c r="Y7" s="31">
        <f>IFERROR(SUMIF($B$9:$B$28,$B7,Y$9:Y$28),"-")</f>
        <v>1105986.7247222222</v>
      </c>
      <c r="Z7" s="80">
        <f>IFERROR(Y7/W7/24,"-")</f>
        <v>4.485592577099673E-2</v>
      </c>
      <c r="AA7" s="80">
        <f>IFERROR(SUMPRODUCT($W$9:$W$16,$AA$9:$AA$16)/$W$7,"-")</f>
        <v>0.1057822825853056</v>
      </c>
      <c r="AB7" s="31"/>
      <c r="AC7" s="31">
        <f>IFERROR(SUMIF($B$9:$B$28,$B7,AC$9:AC$28),"-")</f>
        <v>108960</v>
      </c>
      <c r="AD7" s="31"/>
      <c r="AE7" s="31">
        <f>IFERROR(SUMIF($B$9:$B$28,$B7,AE$9:AE$28),"-")</f>
        <v>164421.95611111113</v>
      </c>
      <c r="AF7" s="80">
        <f>IFERROR(AE7/AC7/24,"-")</f>
        <v>6.2875503285269488E-2</v>
      </c>
      <c r="AG7" s="80">
        <f>IFERROR(SUMPRODUCT($AC$9:$AC$16,$AG$9:$AG$16)/$AC$7,"-")</f>
        <v>0.14121764251747157</v>
      </c>
    </row>
    <row r="8" spans="1:33" s="7" customFormat="1" x14ac:dyDescent="0.2">
      <c r="A8" s="67"/>
      <c r="B8" s="33" t="s">
        <v>821</v>
      </c>
      <c r="C8" s="221" t="s">
        <v>821</v>
      </c>
      <c r="D8" s="34"/>
      <c r="E8" s="31">
        <f>IFERROR(SUMIF($B$9:$B$28,$B8,E$9:E$28),"-")</f>
        <v>674180</v>
      </c>
      <c r="F8" s="31"/>
      <c r="G8" s="31">
        <f ca="1">IFERROR(SUMIF($B$9:$B$29,$B8,G$9:G$28),"-")</f>
        <v>82501.794722222214</v>
      </c>
      <c r="H8" s="80">
        <f ca="1">IFERROR(G8/E8/24,"-")</f>
        <v>5.098897594251672E-3</v>
      </c>
      <c r="I8" s="80">
        <f>IFERROR(SUMPRODUCT($E$17:$E$28,$I$17:$I$28)/$E$8,"-")</f>
        <v>8.8927313207924474E-3</v>
      </c>
      <c r="J8" s="31"/>
      <c r="K8" s="31">
        <f>IFERROR(SUMIF($B$9:$B$28,$B8,K$9:K$28),"-")</f>
        <v>459017</v>
      </c>
      <c r="L8" s="31"/>
      <c r="M8" s="31">
        <f>IFERROR(SUMIF($B$9:$B$28,$B8,M$9:M$28),"-")</f>
        <v>88447.533055555556</v>
      </c>
      <c r="N8" s="80">
        <f>IFERROR(M8/K8/24,"-")</f>
        <v>8.0287089090705019E-3</v>
      </c>
      <c r="O8" s="80">
        <f>IFERROR(SUMPRODUCT($K$17:$K$28,$O$17:$O$28)/$K$8,"-")</f>
        <v>1.4917091845585644E-2</v>
      </c>
      <c r="P8" s="31"/>
      <c r="Q8" s="31">
        <f>IFERROR(SUMIF($B$9:$B$28,$B8,Q$9:Q$28),"-")</f>
        <v>4425356</v>
      </c>
      <c r="R8" s="31"/>
      <c r="S8" s="31">
        <f>IFERROR(SUMIF($B$9:$B$28,$B8,S$9:S$28),"-")</f>
        <v>1610112.1483333334</v>
      </c>
      <c r="T8" s="80">
        <f>IFERROR(S8/Q8/24,"-")</f>
        <v>1.5159911695365425E-2</v>
      </c>
      <c r="U8" s="80">
        <f>IFERROR(SUMPRODUCT($Q$17:$Q$28,$U$17:$U$28)/$Q$8,"-")</f>
        <v>3.1233894818920284E-2</v>
      </c>
      <c r="V8" s="31"/>
      <c r="W8" s="31">
        <f>IFERROR(SUMIF($B$9:$B$28,$B8,W$9:W$28),"-")</f>
        <v>2093342</v>
      </c>
      <c r="X8" s="31"/>
      <c r="Y8" s="31">
        <f>IFERROR(SUMIF($B$9:$B$28,$B8,Y$9:Y$28),"-")</f>
        <v>2164400.0869444446</v>
      </c>
      <c r="Z8" s="80">
        <f>IFERROR(Y8/W8/24,"-")</f>
        <v>4.308103356069793E-2</v>
      </c>
      <c r="AA8" s="80">
        <f>IFERROR(SUMPRODUCT($W$17:$W$28,$AA$17:$AA$28)/$W$8,"-")</f>
        <v>0.10138959850865091</v>
      </c>
      <c r="AB8" s="31"/>
      <c r="AC8" s="31">
        <f>IFERROR(SUMIF($B$9:$B$28,$B8,AC$9:AC$28),"-")</f>
        <v>183988</v>
      </c>
      <c r="AD8" s="31"/>
      <c r="AE8" s="31">
        <f>IFERROR(SUMIF($B$9:$B$28,$B8,AE$9:AE$28),"-")</f>
        <v>258336.59250000003</v>
      </c>
      <c r="AF8" s="80">
        <f>IFERROR(AE8/AC8/24,"-")</f>
        <v>5.8503949646172587E-2</v>
      </c>
      <c r="AG8" s="80">
        <f>IFERROR(SUMPRODUCT($AC$17:$AC$28,$AG$17:$AG$28)/$AC$8,"-")</f>
        <v>0.131291698635841</v>
      </c>
    </row>
    <row r="9" spans="1:33" ht="18" x14ac:dyDescent="0.25">
      <c r="A9" s="68"/>
      <c r="B9" s="7" t="s">
        <v>680</v>
      </c>
      <c r="C9" s="7" t="s">
        <v>572</v>
      </c>
      <c r="D9" s="145"/>
      <c r="E9" s="31">
        <f>IFERROR(INDEX(Raw!$H$6:$CC$2053,MATCH($B9&amp;$C9&amp;$B$6,Raw!$A$6:$A$2053,0),MATCH('Response times'!E$6,Raw!$H$5:$CC$5,0)),"-")</f>
        <v>10233</v>
      </c>
      <c r="F9" s="31"/>
      <c r="G9" s="31">
        <f>IFERROR(INDEX(Raw!$H$6:$CC$2053,MATCH($B9&amp;$C9&amp;$B$6,Raw!$A$6:$A$2053,0),MATCH('Response times'!G$6,Raw!$H$5:$CC$5,0))/60/60,"-")</f>
        <v>1575.3444444444444</v>
      </c>
      <c r="H9" s="80">
        <f>IFERROR(INDEX(Raw!$H$6:$CC$2053,MATCH($B9&amp;$C9&amp;$B$6,Raw!$A$6:$A$2053,0),MATCH('Response times'!H$6,Raw!$H$5:$CC$5,0))/60/60/24,"-")</f>
        <v>6.4144778512510367E-3</v>
      </c>
      <c r="I9" s="80">
        <f>IFERROR(INDEX(Raw!$H$6:$CC$2053,MATCH($B9&amp;$C9&amp;$B$6,Raw!$A$6:$A$2053,0),MATCH('Response times'!I$6,Raw!$H$5:$CC$5,0))/60/60/24,"-")</f>
        <v>1.0550252044040523E-2</v>
      </c>
      <c r="J9" s="31"/>
      <c r="K9" s="31">
        <f>IFERROR(INDEX(Raw!$H$6:$CC$2053,MATCH($B9&amp;$C9&amp;$B$6,Raw!$A$6:$A$2053,0),MATCH('Response times'!K$6,Raw!$H$5:$CC$5,0)),"-")</f>
        <v>6931</v>
      </c>
      <c r="L9" s="31"/>
      <c r="M9" s="31">
        <f>IFERROR(INDEX(Raw!$H$6:$CC$2053,MATCH($B9&amp;$C9&amp;$B$6,Raw!$A$6:$A$2053,0),MATCH('Response times'!M$6,Raw!$H$5:$CC$5,0))/60/60,"-")</f>
        <v>1957.6391666666668</v>
      </c>
      <c r="N9" s="80">
        <f>IFERROR(INDEX(Raw!$H$6:$CC$2053,MATCH($B9&amp;$C9&amp;$B$6,Raw!$A$6:$A$2053,0),MATCH('Response times'!N$6,Raw!$H$5:$CC$5,0))/60/60/24,"-")</f>
        <v>1.1768619046473973E-2</v>
      </c>
      <c r="O9" s="80">
        <f>IFERROR(INDEX(Raw!$H$6:$CC$2053,MATCH($B9&amp;$C9&amp;$B$6,Raw!$A$6:$A$2053,0),MATCH('Response times'!O$6,Raw!$H$5:$CC$5,0))/60/60/24,"-")</f>
        <v>2.4294893246658868E-2</v>
      </c>
      <c r="P9" s="31"/>
      <c r="Q9" s="31">
        <f>IFERROR(INDEX(Raw!$H$6:$CC$2053,MATCH($B9&amp;$C9&amp;$B$6,Raw!$A$6:$A$2053,0),MATCH('Response times'!Q$6,Raw!$H$5:$CC$5,0)),"-")</f>
        <v>67946</v>
      </c>
      <c r="R9" s="31"/>
      <c r="S9" s="31">
        <f>IFERROR(INDEX(Raw!$H$6:$CC$2053,MATCH($B9&amp;$C9&amp;$B$6,Raw!$A$6:$A$2053,0),MATCH('Response times'!S$6,Raw!$H$5:$CC$5,0))/60/60,"-")</f>
        <v>27087.377499999999</v>
      </c>
      <c r="T9" s="80">
        <f>IFERROR(INDEX(Raw!$H$6:$CC$2053,MATCH($B9&amp;$C9&amp;$B$6,Raw!$A$6:$A$2053,0),MATCH('Response times'!T$6,Raw!$H$5:$CC$5,0))/60/60/24,"-")</f>
        <v>1.6610848749987736E-2</v>
      </c>
      <c r="U9" s="80">
        <f>IFERROR(INDEX(Raw!$H$6:$CC$2053,MATCH($B9&amp;$C9&amp;$B$6,Raw!$A$6:$A$2053,0),MATCH('Response times'!U$6,Raw!$H$5:$CC$5,0))/60/60/24,"-")</f>
        <v>3.690670818656646E-2</v>
      </c>
      <c r="V9" s="31"/>
      <c r="W9" s="31">
        <f>IFERROR(INDEX(Raw!$H$6:$CC$2053,MATCH($B9&amp;$C9&amp;$B$6,Raw!$A$6:$A$2053,0),MATCH('Response times'!W$6,Raw!$H$5:$CC$5,0)),"-")</f>
        <v>32227</v>
      </c>
      <c r="X9" s="31"/>
      <c r="Y9" s="31">
        <f>IFERROR(INDEX(Raw!$H$6:$CC$2053,MATCH($B9&amp;$C9&amp;$B$6,Raw!$A$6:$A$2053,0),MATCH('Response times'!Y$6,Raw!$H$5:$CC$5,0))/60/60,"-")</f>
        <v>27226.987222222222</v>
      </c>
      <c r="Z9" s="80">
        <f>IFERROR(INDEX(Raw!$H$6:$CC$2053,MATCH($B9&amp;$C9&amp;$B$6,Raw!$A$6:$A$2053,0),MATCH('Response times'!Z$6,Raw!$H$5:$CC$5,0))/60/60/24,"-")</f>
        <v>3.5202091442763081E-2</v>
      </c>
      <c r="AA9" s="80">
        <f>IFERROR(INDEX(Raw!$H$6:$CC$2053,MATCH($B9&amp;$C9&amp;$B$6,Raw!$A$6:$A$2053,0),MATCH('Response times'!AA$6,Raw!$H$5:$CC$5,0))/60/60/24,"-")</f>
        <v>8.1999177348990773E-2</v>
      </c>
      <c r="AB9" s="31"/>
      <c r="AC9" s="31">
        <f>IFERROR(INDEX(Raw!$H$6:$CC$2053,MATCH($B9&amp;$C9&amp;$B$6,Raw!$A$6:$A$2053,0),MATCH('Response times'!AC$6,Raw!$H$5:$CC$5,0)),"-")</f>
        <v>2610</v>
      </c>
      <c r="AD9" s="31"/>
      <c r="AE9" s="31">
        <f>IFERROR(INDEX(Raw!$H$6:$CC$2053,MATCH($B9&amp;$C9&amp;$B$6,Raw!$A$6:$A$2053,0),MATCH('Response times'!AE$6,Raw!$H$5:$CC$5,0))/60/60,"-")</f>
        <v>3541.6750000000002</v>
      </c>
      <c r="AF9" s="80">
        <f>IFERROR(INDEX(Raw!$H$6:$CC$2053,MATCH($B9&amp;$C9&amp;$B$6,Raw!$A$6:$A$2053,0),MATCH('Response times'!AF$6,Raw!$H$5:$CC$5,0))/60/60/24,"-")</f>
        <v>5.6540150063856952E-2</v>
      </c>
      <c r="AG9" s="80">
        <f>IFERROR(INDEX(Raw!$H$6:$CC$2053,MATCH($B9&amp;$C9&amp;$B$6,Raw!$A$6:$A$2053,0),MATCH('Response times'!AG$6,Raw!$H$5:$CC$5,0))/60/60/24,"-")</f>
        <v>0.10612118632042002</v>
      </c>
    </row>
    <row r="10" spans="1:33" ht="12.75" customHeight="1" x14ac:dyDescent="0.2">
      <c r="A10" s="68"/>
      <c r="B10" s="16" t="str">
        <f t="shared" ref="B10:B28" si="0">IF($C10="April",LEFT($B9,4)+1&amp;"-"&amp;RIGHT($B9,2)+1,$B9)</f>
        <v>2017-18</v>
      </c>
      <c r="C10" s="7" t="s">
        <v>573</v>
      </c>
      <c r="D10" s="146"/>
      <c r="E10" s="31">
        <f>IFERROR(INDEX(Raw!$H$6:$CC$2053,MATCH($B10&amp;$C10&amp;$B$6,Raw!$A$6:$A$2053,0),MATCH('Response times'!E$6,Raw!$H$5:$CC$5,0)),"-")</f>
        <v>25533</v>
      </c>
      <c r="F10" s="31"/>
      <c r="G10" s="31">
        <f>IFERROR(INDEX(Raw!$H$6:$CC$2053,MATCH($B10&amp;$C10&amp;$B$6,Raw!$A$6:$A$2053,0),MATCH('Response times'!G$6,Raw!$H$5:$CC$5,0))/60/60,"-")</f>
        <v>3453.3230555555556</v>
      </c>
      <c r="H10" s="80">
        <f>IFERROR(INDEX(Raw!$H$6:$CC$2053,MATCH($B10&amp;$C10&amp;$B$6,Raw!$A$6:$A$2053,0),MATCH('Response times'!H$6,Raw!$H$5:$CC$5,0))/60/60/24,"-")</f>
        <v>5.6353918712312755E-3</v>
      </c>
      <c r="I10" s="80">
        <f>IFERROR(INDEX(Raw!$H$6:$CC$2053,MATCH($B10&amp;$C10&amp;$B$6,Raw!$A$6:$A$2053,0),MATCH('Response times'!I$6,Raw!$H$5:$CC$5,0))/60/60/24,"-")</f>
        <v>9.8942032714381244E-3</v>
      </c>
      <c r="J10" s="31"/>
      <c r="K10" s="31">
        <f>IFERROR(INDEX(Raw!$H$6:$CC$2053,MATCH($B10&amp;$C10&amp;$B$6,Raw!$A$6:$A$2053,0),MATCH('Response times'!K$6,Raw!$H$5:$CC$5,0)),"-")</f>
        <v>18268</v>
      </c>
      <c r="L10" s="31"/>
      <c r="M10" s="31">
        <f>IFERROR(INDEX(Raw!$H$6:$CC$2053,MATCH($B10&amp;$C10&amp;$B$6,Raw!$A$6:$A$2053,0),MATCH('Response times'!M$6,Raw!$H$5:$CC$5,0))/60/60,"-")</f>
        <v>3904.4333333333334</v>
      </c>
      <c r="N10" s="80">
        <f>IFERROR(INDEX(Raw!$H$6:$CC$2053,MATCH($B10&amp;$C10&amp;$B$6,Raw!$A$6:$A$2053,0),MATCH('Response times'!N$6,Raw!$H$5:$CC$5,0))/60/60/24,"-")</f>
        <v>8.9054478991801092E-3</v>
      </c>
      <c r="O10" s="80">
        <f>IFERROR(INDEX(Raw!$H$6:$CC$2053,MATCH($B10&amp;$C10&amp;$B$6,Raw!$A$6:$A$2053,0),MATCH('Response times'!O$6,Raw!$H$5:$CC$5,0))/60/60/24,"-")</f>
        <v>1.7703942686665208E-2</v>
      </c>
      <c r="P10" s="31"/>
      <c r="Q10" s="31">
        <f>IFERROR(INDEX(Raw!$H$6:$CC$2053,MATCH($B10&amp;$C10&amp;$B$6,Raw!$A$6:$A$2053,0),MATCH('Response times'!Q$6,Raw!$H$5:$CC$5,0)),"-")</f>
        <v>137472</v>
      </c>
      <c r="R10" s="31"/>
      <c r="S10" s="31">
        <f>IFERROR(INDEX(Raw!$H$6:$CC$2053,MATCH($B10&amp;$C10&amp;$B$6,Raw!$A$6:$A$2053,0),MATCH('Response times'!S$6,Raw!$H$5:$CC$5,0))/60/60,"-")</f>
        <v>50378.136111111111</v>
      </c>
      <c r="T10" s="80">
        <f>IFERROR(INDEX(Raw!$H$6:$CC$2053,MATCH($B10&amp;$C10&amp;$B$6,Raw!$A$6:$A$2053,0),MATCH('Response times'!T$6,Raw!$H$5:$CC$5,0))/60/60/24,"-")</f>
        <v>1.526921121849998E-2</v>
      </c>
      <c r="U10" s="80">
        <f>IFERROR(INDEX(Raw!$H$6:$CC$2053,MATCH($B10&amp;$C10&amp;$B$6,Raw!$A$6:$A$2053,0),MATCH('Response times'!U$6,Raw!$H$5:$CC$5,0))/60/60/24,"-")</f>
        <v>3.2503516877780365E-2</v>
      </c>
      <c r="V10" s="31"/>
      <c r="W10" s="31">
        <f>IFERROR(INDEX(Raw!$H$6:$CC$2053,MATCH($B10&amp;$C10&amp;$B$6,Raw!$A$6:$A$2053,0),MATCH('Response times'!W$6,Raw!$H$5:$CC$5,0)),"-")</f>
        <v>74760</v>
      </c>
      <c r="X10" s="31"/>
      <c r="Y10" s="31">
        <f>IFERROR(INDEX(Raw!$H$6:$CC$2053,MATCH($B10&amp;$C10&amp;$B$6,Raw!$A$6:$A$2053,0),MATCH('Response times'!Y$6,Raw!$H$5:$CC$5,0))/60/60,"-")</f>
        <v>60482.024722222224</v>
      </c>
      <c r="Z10" s="80">
        <f>IFERROR(INDEX(Raw!$H$6:$CC$2053,MATCH($B10&amp;$C10&amp;$B$6,Raw!$A$6:$A$2053,0),MATCH('Response times'!Z$6,Raw!$H$5:$CC$5,0))/60/60/24,"-")</f>
        <v>3.3708993625279911E-2</v>
      </c>
      <c r="AA10" s="80">
        <f>IFERROR(INDEX(Raw!$H$6:$CC$2053,MATCH($B10&amp;$C10&amp;$B$6,Raw!$A$6:$A$2053,0),MATCH('Response times'!AA$6,Raw!$H$5:$CC$5,0))/60/60/24,"-")</f>
        <v>7.8636507657838403E-2</v>
      </c>
      <c r="AB10" s="31"/>
      <c r="AC10" s="31">
        <f>IFERROR(INDEX(Raw!$H$6:$CC$2053,MATCH($B10&amp;$C10&amp;$B$6,Raw!$A$6:$A$2053,0),MATCH('Response times'!AC$6,Raw!$H$5:$CC$5,0)),"-")</f>
        <v>6076</v>
      </c>
      <c r="AD10" s="31"/>
      <c r="AE10" s="31">
        <f>IFERROR(INDEX(Raw!$H$6:$CC$2053,MATCH($B10&amp;$C10&amp;$B$6,Raw!$A$6:$A$2053,0),MATCH('Response times'!AE$6,Raw!$H$5:$CC$5,0))/60/60,"-")</f>
        <v>7889.8308333333325</v>
      </c>
      <c r="AF10" s="80">
        <f>IFERROR(INDEX(Raw!$H$6:$CC$2053,MATCH($B10&amp;$C10&amp;$B$6,Raw!$A$6:$A$2053,0),MATCH('Response times'!AF$6,Raw!$H$5:$CC$5,0))/60/60/24,"-")</f>
        <v>5.4105159873089011E-2</v>
      </c>
      <c r="AG10" s="80">
        <f>IFERROR(INDEX(Raw!$H$6:$CC$2053,MATCH($B10&amp;$C10&amp;$B$6,Raw!$A$6:$A$2053,0),MATCH('Response times'!AG$6,Raw!$H$5:$CC$5,0))/60/60/24,"-")</f>
        <v>0.11452755643027822</v>
      </c>
    </row>
    <row r="11" spans="1:33" ht="18" x14ac:dyDescent="0.25">
      <c r="A11" s="68"/>
      <c r="B11" s="16" t="str">
        <f t="shared" si="0"/>
        <v>2017-18</v>
      </c>
      <c r="C11" s="7" t="s">
        <v>574</v>
      </c>
      <c r="D11" s="145"/>
      <c r="E11" s="31">
        <f>IFERROR(INDEX(Raw!$H$6:$CC$2053,MATCH($B11&amp;$C11&amp;$B$6,Raw!$A$6:$A$2053,0),MATCH('Response times'!E$6,Raw!$H$5:$CC$5,0)),"-")</f>
        <v>27768</v>
      </c>
      <c r="F11" s="31"/>
      <c r="G11" s="31">
        <f>IFERROR(INDEX(Raw!$H$6:$CC$2053,MATCH($B11&amp;$C11&amp;$B$6,Raw!$A$6:$A$2053,0),MATCH('Response times'!G$6,Raw!$H$5:$CC$5,0))/60/60,"-")</f>
        <v>3662.1444444444442</v>
      </c>
      <c r="H11" s="80">
        <f>IFERROR(INDEX(Raw!$H$6:$CC$2053,MATCH($B11&amp;$C11&amp;$B$6,Raw!$A$6:$A$2053,0),MATCH('Response times'!H$6,Raw!$H$5:$CC$5,0))/60/60/24,"-")</f>
        <v>5.4951509598045178E-3</v>
      </c>
      <c r="I11" s="80">
        <f>IFERROR(INDEX(Raw!$H$6:$CC$2053,MATCH($B11&amp;$C11&amp;$B$6,Raw!$A$6:$A$2053,0),MATCH('Response times'!I$6,Raw!$H$5:$CC$5,0))/60/60/24,"-")</f>
        <v>9.5301116826456249E-3</v>
      </c>
      <c r="J11" s="31"/>
      <c r="K11" s="31">
        <f>IFERROR(INDEX(Raw!$H$6:$CC$2053,MATCH($B11&amp;$C11&amp;$B$6,Raw!$A$6:$A$2053,0),MATCH('Response times'!K$6,Raw!$H$5:$CC$5,0)),"-")</f>
        <v>19786</v>
      </c>
      <c r="L11" s="31"/>
      <c r="M11" s="31">
        <f>IFERROR(INDEX(Raw!$H$6:$CC$2053,MATCH($B11&amp;$C11&amp;$B$6,Raw!$A$6:$A$2053,0),MATCH('Response times'!M$6,Raw!$H$5:$CC$5,0))/60/60,"-")</f>
        <v>4207.2347222222224</v>
      </c>
      <c r="N11" s="80">
        <f>IFERROR(INDEX(Raw!$H$6:$CC$2053,MATCH($B11&amp;$C11&amp;$B$6,Raw!$A$6:$A$2053,0),MATCH('Response times'!N$6,Raw!$H$5:$CC$5,0))/60/60/24,"-")</f>
        <v>8.8598729788365149E-3</v>
      </c>
      <c r="O11" s="80">
        <f>IFERROR(INDEX(Raw!$H$6:$CC$2053,MATCH($B11&amp;$C11&amp;$B$6,Raw!$A$6:$A$2053,0),MATCH('Response times'!O$6,Raw!$H$5:$CC$5,0))/60/60/24,"-")</f>
        <v>1.7427058647902931E-2</v>
      </c>
      <c r="P11" s="31"/>
      <c r="Q11" s="31">
        <f>IFERROR(INDEX(Raw!$H$6:$CC$2053,MATCH($B11&amp;$C11&amp;$B$6,Raw!$A$6:$A$2053,0),MATCH('Response times'!Q$6,Raw!$H$5:$CC$5,0)),"-")</f>
        <v>154158</v>
      </c>
      <c r="R11" s="31"/>
      <c r="S11" s="31">
        <f>IFERROR(INDEX(Raw!$H$6:$CC$2053,MATCH($B11&amp;$C11&amp;$B$6,Raw!$A$6:$A$2053,0),MATCH('Response times'!S$6,Raw!$H$5:$CC$5,0))/60/60,"-")</f>
        <v>56337.912777777776</v>
      </c>
      <c r="T11" s="80">
        <f>IFERROR(INDEX(Raw!$H$6:$CC$2053,MATCH($B11&amp;$C11&amp;$B$6,Raw!$A$6:$A$2053,0),MATCH('Response times'!T$6,Raw!$H$5:$CC$5,0))/60/60/24,"-")</f>
        <v>1.5227318935166566E-2</v>
      </c>
      <c r="U11" s="80">
        <f>IFERROR(INDEX(Raw!$H$6:$CC$2053,MATCH($B11&amp;$C11&amp;$B$6,Raw!$A$6:$A$2053,0),MATCH('Response times'!U$6,Raw!$H$5:$CC$5,0))/60/60/24,"-")</f>
        <v>3.2425566536353034E-2</v>
      </c>
      <c r="V11" s="31"/>
      <c r="W11" s="31">
        <f>IFERROR(INDEX(Raw!$H$6:$CC$2053,MATCH($B11&amp;$C11&amp;$B$6,Raw!$A$6:$A$2053,0),MATCH('Response times'!W$6,Raw!$H$5:$CC$5,0)),"-")</f>
        <v>83585</v>
      </c>
      <c r="X11" s="31"/>
      <c r="Y11" s="31">
        <f>IFERROR(INDEX(Raw!$H$6:$CC$2053,MATCH($B11&amp;$C11&amp;$B$6,Raw!$A$6:$A$2053,0),MATCH('Response times'!Y$6,Raw!$H$5:$CC$5,0))/60/60,"-")</f>
        <v>62452.450555555552</v>
      </c>
      <c r="Z11" s="80">
        <f>IFERROR(INDEX(Raw!$H$6:$CC$2053,MATCH($B11&amp;$C11&amp;$B$6,Raw!$A$6:$A$2053,0),MATCH('Response times'!Z$6,Raw!$H$5:$CC$5,0))/60/60/24,"-")</f>
        <v>3.1132206015610637E-2</v>
      </c>
      <c r="AA11" s="80">
        <f>IFERROR(INDEX(Raw!$H$6:$CC$2053,MATCH($B11&amp;$C11&amp;$B$6,Raw!$A$6:$A$2053,0),MATCH('Response times'!AA$6,Raw!$H$5:$CC$5,0))/60/60/24,"-")</f>
        <v>7.2652608566573393E-2</v>
      </c>
      <c r="AB11" s="31"/>
      <c r="AC11" s="31">
        <f>IFERROR(INDEX(Raw!$H$6:$CC$2053,MATCH($B11&amp;$C11&amp;$B$6,Raw!$A$6:$A$2053,0),MATCH('Response times'!AC$6,Raw!$H$5:$CC$5,0)),"-")</f>
        <v>7428</v>
      </c>
      <c r="AD11" s="31"/>
      <c r="AE11" s="31">
        <f>IFERROR(INDEX(Raw!$H$6:$CC$2053,MATCH($B11&amp;$C11&amp;$B$6,Raw!$A$6:$A$2053,0),MATCH('Response times'!AE$6,Raw!$H$5:$CC$5,0))/60/60,"-")</f>
        <v>8482.7733333333344</v>
      </c>
      <c r="AF11" s="80">
        <f>IFERROR(INDEX(Raw!$H$6:$CC$2053,MATCH($B11&amp;$C11&amp;$B$6,Raw!$A$6:$A$2053,0),MATCH('Response times'!AF$6,Raw!$H$5:$CC$5,0))/60/60/24,"-")</f>
        <v>4.7583318374917728E-2</v>
      </c>
      <c r="AG11" s="80">
        <f>IFERROR(INDEX(Raw!$H$6:$CC$2053,MATCH($B11&amp;$C11&amp;$B$6,Raw!$A$6:$A$2053,0),MATCH('Response times'!AG$6,Raw!$H$5:$CC$5,0))/60/60/24,"-")</f>
        <v>0.10499317522288039</v>
      </c>
    </row>
    <row r="12" spans="1:33" ht="12.75" customHeight="1" x14ac:dyDescent="0.2">
      <c r="A12" s="68"/>
      <c r="B12" s="16" t="str">
        <f t="shared" si="0"/>
        <v>2017-18</v>
      </c>
      <c r="C12" s="7" t="s">
        <v>575</v>
      </c>
      <c r="D12" s="146"/>
      <c r="E12" s="31">
        <f>IFERROR(INDEX(Raw!$H$6:$CC$2053,MATCH($B12&amp;$C12&amp;$B$6,Raw!$A$6:$A$2053,0),MATCH('Response times'!E$6,Raw!$H$5:$CC$5,0)),"-")</f>
        <v>50380</v>
      </c>
      <c r="F12" s="31"/>
      <c r="G12" s="31">
        <f>IFERROR(INDEX(Raw!$H$6:$CC$2053,MATCH($B12&amp;$C12&amp;$B$6,Raw!$A$6:$A$2053,0),MATCH('Response times'!G$6,Raw!$H$5:$CC$5,0))/60/60,"-")</f>
        <v>6679.3322222222223</v>
      </c>
      <c r="H12" s="80">
        <f>IFERROR(INDEX(Raw!$H$6:$CC$2053,MATCH($B12&amp;$C12&amp;$B$6,Raw!$A$6:$A$2053,0),MATCH('Response times'!H$6,Raw!$H$5:$CC$5,0))/60/60/24,"-")</f>
        <v>5.5241268213429779E-3</v>
      </c>
      <c r="I12" s="80">
        <f>IFERROR(INDEX(Raw!$H$6:$CC$2053,MATCH($B12&amp;$C12&amp;$B$6,Raw!$A$6:$A$2053,0),MATCH('Response times'!I$6,Raw!$H$5:$CC$5,0))/60/60/24,"-")</f>
        <v>9.5879158671871561E-3</v>
      </c>
      <c r="J12" s="31"/>
      <c r="K12" s="31">
        <f>IFERROR(INDEX(Raw!$H$6:$CC$2053,MATCH($B12&amp;$C12&amp;$B$6,Raw!$A$6:$A$2053,0),MATCH('Response times'!K$6,Raw!$H$5:$CC$5,0)),"-")</f>
        <v>35581</v>
      </c>
      <c r="L12" s="31"/>
      <c r="M12" s="31">
        <f>IFERROR(INDEX(Raw!$H$6:$CC$2053,MATCH($B12&amp;$C12&amp;$B$6,Raw!$A$6:$A$2053,0),MATCH('Response times'!M$6,Raw!$H$5:$CC$5,0))/60/60,"-")</f>
        <v>7815.6066666666675</v>
      </c>
      <c r="N12" s="80">
        <f>IFERROR(INDEX(Raw!$H$6:$CC$2053,MATCH($B12&amp;$C12&amp;$B$6,Raw!$A$6:$A$2053,0),MATCH('Response times'!N$6,Raw!$H$5:$CC$5,0))/60/60/24,"-")</f>
        <v>9.1523644017250157E-3</v>
      </c>
      <c r="O12" s="80">
        <f>IFERROR(INDEX(Raw!$H$6:$CC$2053,MATCH($B12&amp;$C12&amp;$B$6,Raw!$A$6:$A$2053,0),MATCH('Response times'!O$6,Raw!$H$5:$CC$5,0))/60/60/24,"-")</f>
        <v>1.7464780412350743E-2</v>
      </c>
      <c r="P12" s="31"/>
      <c r="Q12" s="31">
        <f>IFERROR(INDEX(Raw!$H$6:$CC$2053,MATCH($B12&amp;$C12&amp;$B$6,Raw!$A$6:$A$2053,0),MATCH('Response times'!Q$6,Raw!$H$5:$CC$5,0)),"-")</f>
        <v>288995</v>
      </c>
      <c r="R12" s="31"/>
      <c r="S12" s="31">
        <f>IFERROR(INDEX(Raw!$H$6:$CC$2053,MATCH($B12&amp;$C12&amp;$B$6,Raw!$A$6:$A$2053,0),MATCH('Response times'!S$6,Raw!$H$5:$CC$5,0))/60/60,"-")</f>
        <v>109566.86638888888</v>
      </c>
      <c r="T12" s="80">
        <f>IFERROR(INDEX(Raw!$H$6:$CC$2053,MATCH($B12&amp;$C12&amp;$B$6,Raw!$A$6:$A$2053,0),MATCH('Response times'!T$6,Raw!$H$5:$CC$5,0))/60/60/24,"-")</f>
        <v>1.5797111021080081E-2</v>
      </c>
      <c r="U12" s="80">
        <f>IFERROR(INDEX(Raw!$H$6:$CC$2053,MATCH($B12&amp;$C12&amp;$B$6,Raw!$A$6:$A$2053,0),MATCH('Response times'!U$6,Raw!$H$5:$CC$5,0))/60/60/24,"-")</f>
        <v>3.3151026818354537E-2</v>
      </c>
      <c r="V12" s="31"/>
      <c r="W12" s="31">
        <f>IFERROR(INDEX(Raw!$H$6:$CC$2053,MATCH($B12&amp;$C12&amp;$B$6,Raw!$A$6:$A$2053,0),MATCH('Response times'!W$6,Raw!$H$5:$CC$5,0)),"-")</f>
        <v>144395</v>
      </c>
      <c r="X12" s="31"/>
      <c r="Y12" s="31">
        <f>IFERROR(INDEX(Raw!$H$6:$CC$2053,MATCH($B12&amp;$C12&amp;$B$6,Raw!$A$6:$A$2053,0),MATCH('Response times'!Y$6,Raw!$H$5:$CC$5,0))/60/60,"-")</f>
        <v>130399.87055555555</v>
      </c>
      <c r="Z12" s="80">
        <f>IFERROR(INDEX(Raw!$H$6:$CC$2053,MATCH($B12&amp;$C12&amp;$B$6,Raw!$A$6:$A$2053,0),MATCH('Response times'!Z$6,Raw!$H$5:$CC$5,0))/60/60/24,"-")</f>
        <v>3.7628227707433189E-2</v>
      </c>
      <c r="AA12" s="80">
        <f>IFERROR(INDEX(Raw!$H$6:$CC$2053,MATCH($B12&amp;$C12&amp;$B$6,Raw!$A$6:$A$2053,0),MATCH('Response times'!AA$6,Raw!$H$5:$CC$5,0))/60/60/24,"-")</f>
        <v>8.817294541849581E-2</v>
      </c>
      <c r="AB12" s="31"/>
      <c r="AC12" s="31">
        <f>IFERROR(INDEX(Raw!$H$6:$CC$2053,MATCH($B12&amp;$C12&amp;$B$6,Raw!$A$6:$A$2053,0),MATCH('Response times'!AC$6,Raw!$H$5:$CC$5,0)),"-")</f>
        <v>17285</v>
      </c>
      <c r="AD12" s="31"/>
      <c r="AE12" s="31">
        <f>IFERROR(INDEX(Raw!$H$6:$CC$2053,MATCH($B12&amp;$C12&amp;$B$6,Raw!$A$6:$A$2053,0),MATCH('Response times'!AE$6,Raw!$H$5:$CC$5,0))/60/60,"-")</f>
        <v>23184.260277777779</v>
      </c>
      <c r="AF12" s="80">
        <f>IFERROR(INDEX(Raw!$H$6:$CC$2053,MATCH($B12&amp;$C12&amp;$B$6,Raw!$A$6:$A$2053,0),MATCH('Response times'!AF$6,Raw!$H$5:$CC$5,0))/60/60/24,"-")</f>
        <v>5.5887234301845966E-2</v>
      </c>
      <c r="AG12" s="80">
        <f>IFERROR(INDEX(Raw!$H$6:$CC$2053,MATCH($B12&amp;$C12&amp;$B$6,Raw!$A$6:$A$2053,0),MATCH('Response times'!AG$6,Raw!$H$5:$CC$5,0))/60/60/24,"-")</f>
        <v>0.12661328263105454</v>
      </c>
    </row>
    <row r="13" spans="1:33" ht="12.75" customHeight="1" x14ac:dyDescent="0.2">
      <c r="A13" s="68"/>
      <c r="B13" s="16" t="str">
        <f t="shared" si="0"/>
        <v>2017-18</v>
      </c>
      <c r="C13" s="7" t="s">
        <v>576</v>
      </c>
      <c r="D13" s="146"/>
      <c r="E13" s="31">
        <f>IFERROR(INDEX(Raw!$H$6:$CC$2053,MATCH($B13&amp;$C13&amp;$B$6,Raw!$A$6:$A$2053,0),MATCH('Response times'!E$6,Raw!$H$5:$CC$5,0)),"-")</f>
        <v>63476</v>
      </c>
      <c r="F13" s="31"/>
      <c r="G13" s="31">
        <f>IFERROR(INDEX(Raw!$H$6:$CC$2053,MATCH($B13&amp;$C13&amp;$B$6,Raw!$A$6:$A$2053,0),MATCH('Response times'!G$6,Raw!$H$5:$CC$5,0))/60/60,"-")</f>
        <v>9379.4666666666672</v>
      </c>
      <c r="H13" s="80">
        <f>IFERROR(INDEX(Raw!$H$6:$CC$2053,MATCH($B13&amp;$C13&amp;$B$6,Raw!$A$6:$A$2053,0),MATCH('Response times'!H$6,Raw!$H$5:$CC$5,0))/60/60/24,"-")</f>
        <v>6.1568326786677029E-3</v>
      </c>
      <c r="I13" s="80">
        <f>IFERROR(INDEX(Raw!$H$6:$CC$2053,MATCH($B13&amp;$C13&amp;$B$6,Raw!$A$6:$A$2053,0),MATCH('Response times'!I$6,Raw!$H$5:$CC$5,0))/60/60/24,"-")</f>
        <v>1.0694577551037079E-2</v>
      </c>
      <c r="J13" s="31"/>
      <c r="K13" s="31">
        <f>IFERROR(INDEX(Raw!$H$6:$CC$2053,MATCH($B13&amp;$C13&amp;$B$6,Raw!$A$6:$A$2053,0),MATCH('Response times'!K$6,Raw!$H$5:$CC$5,0)),"-")</f>
        <v>43136</v>
      </c>
      <c r="L13" s="31"/>
      <c r="M13" s="31">
        <f>IFERROR(INDEX(Raw!$H$6:$CC$2053,MATCH($B13&amp;$C13&amp;$B$6,Raw!$A$6:$A$2053,0),MATCH('Response times'!M$6,Raw!$H$5:$CC$5,0))/60/60,"-")</f>
        <v>10371.073055555555</v>
      </c>
      <c r="N13" s="80">
        <f>IFERROR(INDEX(Raw!$H$6:$CC$2053,MATCH($B13&amp;$C13&amp;$B$6,Raw!$A$6:$A$2053,0),MATCH('Response times'!N$6,Raw!$H$5:$CC$5,0))/60/60/24,"-")</f>
        <v>1.0017805173903037E-2</v>
      </c>
      <c r="O13" s="80">
        <f>IFERROR(INDEX(Raw!$H$6:$CC$2053,MATCH($B13&amp;$C13&amp;$B$6,Raw!$A$6:$A$2053,0),MATCH('Response times'!O$6,Raw!$H$5:$CC$5,0))/60/60/24,"-")</f>
        <v>1.9026976049909331E-2</v>
      </c>
      <c r="P13" s="31"/>
      <c r="Q13" s="31">
        <f>IFERROR(INDEX(Raw!$H$6:$CC$2053,MATCH($B13&amp;$C13&amp;$B$6,Raw!$A$6:$A$2053,0),MATCH('Response times'!Q$6,Raw!$H$5:$CC$5,0)),"-")</f>
        <v>394375</v>
      </c>
      <c r="R13" s="31"/>
      <c r="S13" s="31">
        <f>IFERROR(INDEX(Raw!$H$6:$CC$2053,MATCH($B13&amp;$C13&amp;$B$6,Raw!$A$6:$A$2053,0),MATCH('Response times'!S$6,Raw!$H$5:$CC$5,0))/60/60,"-")</f>
        <v>194564.5772222222</v>
      </c>
      <c r="T13" s="80">
        <f>IFERROR(INDEX(Raw!$H$6:$CC$2053,MATCH($B13&amp;$C13&amp;$B$6,Raw!$A$6:$A$2053,0),MATCH('Response times'!T$6,Raw!$H$5:$CC$5,0))/60/60/24,"-")</f>
        <v>2.055621523742443E-2</v>
      </c>
      <c r="U13" s="80">
        <f>IFERROR(INDEX(Raw!$H$6:$CC$2053,MATCH($B13&amp;$C13&amp;$B$6,Raw!$A$6:$A$2053,0),MATCH('Response times'!U$6,Raw!$H$5:$CC$5,0))/60/60/24,"-")</f>
        <v>4.3738685625403534E-2</v>
      </c>
      <c r="V13" s="31"/>
      <c r="W13" s="31">
        <f>IFERROR(INDEX(Raw!$H$6:$CC$2053,MATCH($B13&amp;$C13&amp;$B$6,Raw!$A$6:$A$2053,0),MATCH('Response times'!W$6,Raw!$H$5:$CC$5,0)),"-")</f>
        <v>179315</v>
      </c>
      <c r="X13" s="31"/>
      <c r="Y13" s="31">
        <f>IFERROR(INDEX(Raw!$H$6:$CC$2053,MATCH($B13&amp;$C13&amp;$B$6,Raw!$A$6:$A$2053,0),MATCH('Response times'!Y$6,Raw!$H$5:$CC$5,0))/60/60,"-")</f>
        <v>236132.76527777777</v>
      </c>
      <c r="Z13" s="80">
        <f>IFERROR(INDEX(Raw!$H$6:$CC$2053,MATCH($B13&amp;$C13&amp;$B$6,Raw!$A$6:$A$2053,0),MATCH('Response times'!Z$6,Raw!$H$5:$CC$5,0))/60/60/24,"-")</f>
        <v>5.486917000756996E-2</v>
      </c>
      <c r="AA13" s="80">
        <f>IFERROR(INDEX(Raw!$H$6:$CC$2053,MATCH($B13&amp;$C13&amp;$B$6,Raw!$A$6:$A$2053,0),MATCH('Response times'!AA$6,Raw!$H$5:$CC$5,0))/60/60/24,"-")</f>
        <v>0.12971958648447127</v>
      </c>
      <c r="AB13" s="31"/>
      <c r="AC13" s="31">
        <f>IFERROR(INDEX(Raw!$H$6:$CC$2053,MATCH($B13&amp;$C13&amp;$B$6,Raw!$A$6:$A$2053,0),MATCH('Response times'!AC$6,Raw!$H$5:$CC$5,0)),"-")</f>
        <v>19616</v>
      </c>
      <c r="AD13" s="31"/>
      <c r="AE13" s="31">
        <f>IFERROR(INDEX(Raw!$H$6:$CC$2053,MATCH($B13&amp;$C13&amp;$B$6,Raw!$A$6:$A$2053,0),MATCH('Response times'!AE$6,Raw!$H$5:$CC$5,0))/60/60,"-")</f>
        <v>34885.272222222222</v>
      </c>
      <c r="AF13" s="80">
        <f>IFERROR(INDEX(Raw!$H$6:$CC$2053,MATCH($B13&amp;$C13&amp;$B$6,Raw!$A$6:$A$2053,0),MATCH('Response times'!AF$6,Raw!$H$5:$CC$5,0))/60/60/24,"-")</f>
        <v>7.4100377715092744E-2</v>
      </c>
      <c r="AG13" s="80">
        <f>IFERROR(INDEX(Raw!$H$6:$CC$2053,MATCH($B13&amp;$C13&amp;$B$6,Raw!$A$6:$A$2053,0),MATCH('Response times'!AG$6,Raw!$H$5:$CC$5,0))/60/60/24,"-")</f>
        <v>0.17279342661508368</v>
      </c>
    </row>
    <row r="14" spans="1:33" ht="18" x14ac:dyDescent="0.25">
      <c r="A14" s="68"/>
      <c r="B14" s="16" t="str">
        <f t="shared" si="0"/>
        <v>2017-18</v>
      </c>
      <c r="C14" s="7" t="s">
        <v>577</v>
      </c>
      <c r="D14" s="145"/>
      <c r="E14" s="31">
        <f>IFERROR(INDEX(Raw!$H$6:$CC$2053,MATCH($B14&amp;$C14&amp;$B$6,Raw!$A$6:$A$2053,0),MATCH('Response times'!E$6,Raw!$H$5:$CC$5,0)),"-")</f>
        <v>60170</v>
      </c>
      <c r="F14" s="31"/>
      <c r="G14" s="31">
        <f>IFERROR(INDEX(Raw!$H$6:$CC$2053,MATCH($B14&amp;$C14&amp;$B$6,Raw!$A$6:$A$2053,0),MATCH('Response times'!G$6,Raw!$H$5:$CC$5,0))/60/60,"-")</f>
        <v>8343.0102777777774</v>
      </c>
      <c r="H14" s="80">
        <f>IFERROR(INDEX(Raw!$H$6:$CC$2053,MATCH($B14&amp;$C14&amp;$B$6,Raw!$A$6:$A$2053,0),MATCH('Response times'!H$6,Raw!$H$5:$CC$5,0))/60/60/24,"-")</f>
        <v>5.7773878717091694E-3</v>
      </c>
      <c r="I14" s="80">
        <f>IFERROR(INDEX(Raw!$H$6:$CC$2053,MATCH($B14&amp;$C14&amp;$B$6,Raw!$A$6:$A$2053,0),MATCH('Response times'!I$6,Raw!$H$5:$CC$5,0))/60/60/24,"-")</f>
        <v>1.0053537354040095E-2</v>
      </c>
      <c r="J14" s="31"/>
      <c r="K14" s="31">
        <f>IFERROR(INDEX(Raw!$H$6:$CC$2053,MATCH($B14&amp;$C14&amp;$B$6,Raw!$A$6:$A$2053,0),MATCH('Response times'!K$6,Raw!$H$5:$CC$5,0)),"-")</f>
        <v>40663</v>
      </c>
      <c r="L14" s="31"/>
      <c r="M14" s="31">
        <f>IFERROR(INDEX(Raw!$H$6:$CC$2053,MATCH($B14&amp;$C14&amp;$B$6,Raw!$A$6:$A$2053,0),MATCH('Response times'!M$6,Raw!$H$5:$CC$5,0))/60/60,"-")</f>
        <v>9359.4650000000001</v>
      </c>
      <c r="N14" s="80">
        <f>IFERROR(INDEX(Raw!$H$6:$CC$2053,MATCH($B14&amp;$C14&amp;$B$6,Raw!$A$6:$A$2053,0),MATCH('Response times'!N$6,Raw!$H$5:$CC$5,0))/60/60/24,"-")</f>
        <v>9.5904804941429143E-3</v>
      </c>
      <c r="O14" s="80">
        <f>IFERROR(INDEX(Raw!$H$6:$CC$2053,MATCH($B14&amp;$C14&amp;$B$6,Raw!$A$6:$A$2053,0),MATCH('Response times'!O$6,Raw!$H$5:$CC$5,0))/60/60/24,"-")</f>
        <v>1.8123560036378505E-2</v>
      </c>
      <c r="P14" s="31"/>
      <c r="Q14" s="31">
        <f>IFERROR(INDEX(Raw!$H$6:$CC$2053,MATCH($B14&amp;$C14&amp;$B$6,Raw!$A$6:$A$2053,0),MATCH('Response times'!Q$6,Raw!$H$5:$CC$5,0)),"-")</f>
        <v>373093</v>
      </c>
      <c r="R14" s="31"/>
      <c r="S14" s="31">
        <f>IFERROR(INDEX(Raw!$H$6:$CC$2053,MATCH($B14&amp;$C14&amp;$B$6,Raw!$A$6:$A$2053,0),MATCH('Response times'!S$6,Raw!$H$5:$CC$5,0))/60/60,"-")</f>
        <v>162098.03805555555</v>
      </c>
      <c r="T14" s="80">
        <f>IFERROR(INDEX(Raw!$H$6:$CC$2053,MATCH($B14&amp;$C14&amp;$B$6,Raw!$A$6:$A$2053,0),MATCH('Response times'!T$6,Raw!$H$5:$CC$5,0))/60/60/24,"-")</f>
        <v>1.8102952665907647E-2</v>
      </c>
      <c r="U14" s="80">
        <f>IFERROR(INDEX(Raw!$H$6:$CC$2053,MATCH($B14&amp;$C14&amp;$B$6,Raw!$A$6:$A$2053,0),MATCH('Response times'!U$6,Raw!$H$5:$CC$5,0))/60/60/24,"-")</f>
        <v>3.8574125061758509E-2</v>
      </c>
      <c r="V14" s="31"/>
      <c r="W14" s="31">
        <f>IFERROR(INDEX(Raw!$H$6:$CC$2053,MATCH($B14&amp;$C14&amp;$B$6,Raw!$A$6:$A$2053,0),MATCH('Response times'!W$6,Raw!$H$5:$CC$5,0)),"-")</f>
        <v>177982</v>
      </c>
      <c r="X14" s="31"/>
      <c r="Y14" s="31">
        <f>IFERROR(INDEX(Raw!$H$6:$CC$2053,MATCH($B14&amp;$C14&amp;$B$6,Raw!$A$6:$A$2053,0),MATCH('Response times'!Y$6,Raw!$H$5:$CC$5,0))/60/60,"-")</f>
        <v>186993.17055555555</v>
      </c>
      <c r="Z14" s="80">
        <f>IFERROR(INDEX(Raw!$H$6:$CC$2053,MATCH($B14&amp;$C14&amp;$B$6,Raw!$A$6:$A$2053,0),MATCH('Response times'!Z$6,Raw!$H$5:$CC$5,0))/60/60/24,"-")</f>
        <v>4.3776236397396827E-2</v>
      </c>
      <c r="AA14" s="80">
        <f>IFERROR(INDEX(Raw!$H$6:$CC$2053,MATCH($B14&amp;$C14&amp;$B$6,Raw!$A$6:$A$2053,0),MATCH('Response times'!AA$6,Raw!$H$5:$CC$5,0))/60/60/24,"-")</f>
        <v>0.10297996543657972</v>
      </c>
      <c r="AB14" s="31"/>
      <c r="AC14" s="31">
        <f>IFERROR(INDEX(Raw!$H$6:$CC$2053,MATCH($B14&amp;$C14&amp;$B$6,Raw!$A$6:$A$2053,0),MATCH('Response times'!AC$6,Raw!$H$5:$CC$5,0)),"-")</f>
        <v>20024</v>
      </c>
      <c r="AD14" s="31"/>
      <c r="AE14" s="31">
        <f>IFERROR(INDEX(Raw!$H$6:$CC$2053,MATCH($B14&amp;$C14&amp;$B$6,Raw!$A$6:$A$2053,0),MATCH('Response times'!AE$6,Raw!$H$5:$CC$5,0))/60/60,"-")</f>
        <v>29185.25277777778</v>
      </c>
      <c r="AF14" s="80">
        <f>IFERROR(INDEX(Raw!$H$6:$CC$2053,MATCH($B14&amp;$C14&amp;$B$6,Raw!$A$6:$A$2053,0),MATCH('Response times'!AF$6,Raw!$H$5:$CC$5,0))/60/60/24,"-")</f>
        <v>6.0729734272576608E-2</v>
      </c>
      <c r="AG14" s="80">
        <f>IFERROR(INDEX(Raw!$H$6:$CC$2053,MATCH($B14&amp;$C14&amp;$B$6,Raw!$A$6:$A$2053,0),MATCH('Response times'!AG$6,Raw!$H$5:$CC$5,0))/60/60/24,"-")</f>
        <v>0.13612087312354801</v>
      </c>
    </row>
    <row r="15" spans="1:33" x14ac:dyDescent="0.2">
      <c r="A15" s="68"/>
      <c r="B15" s="16" t="str">
        <f t="shared" si="0"/>
        <v>2017-18</v>
      </c>
      <c r="C15" s="7" t="s">
        <v>578</v>
      </c>
      <c r="D15" s="146"/>
      <c r="E15" s="31">
        <f>IFERROR(INDEX(Raw!$H$6:$CC$2053,MATCH($B15&amp;$C15&amp;$B$6,Raw!$A$6:$A$2053,0),MATCH('Response times'!E$6,Raw!$H$5:$CC$5,0)),"-")</f>
        <v>52766</v>
      </c>
      <c r="F15" s="31"/>
      <c r="G15" s="31">
        <f>IFERROR(INDEX(Raw!$H$6:$CC$2053,MATCH($B15&amp;$C15&amp;$B$6,Raw!$A$6:$A$2053,0),MATCH('Response times'!G$6,Raw!$H$5:$CC$5,0))/60/60,"-")</f>
        <v>7284.1355555555556</v>
      </c>
      <c r="H15" s="80">
        <f>IFERROR(INDEX(Raw!$H$6:$CC$2053,MATCH($B15&amp;$C15&amp;$B$6,Raw!$A$6:$A$2053,0),MATCH('Response times'!H$6,Raw!$H$5:$CC$5,0))/60/60/24,"-")</f>
        <v>5.7519169190036789E-3</v>
      </c>
      <c r="I15" s="80">
        <f>IFERROR(INDEX(Raw!$H$6:$CC$2053,MATCH($B15&amp;$C15&amp;$B$6,Raw!$A$6:$A$2053,0),MATCH('Response times'!I$6,Raw!$H$5:$CC$5,0))/60/60/24,"-")</f>
        <v>9.9178002968381713E-3</v>
      </c>
      <c r="J15" s="31"/>
      <c r="K15" s="31">
        <f>IFERROR(INDEX(Raw!$H$6:$CC$2053,MATCH($B15&amp;$C15&amp;$B$6,Raw!$A$6:$A$2053,0),MATCH('Response times'!K$6,Raw!$H$5:$CC$5,0)),"-")</f>
        <v>36035</v>
      </c>
      <c r="L15" s="31"/>
      <c r="M15" s="31">
        <f>IFERROR(INDEX(Raw!$H$6:$CC$2053,MATCH($B15&amp;$C15&amp;$B$6,Raw!$A$6:$A$2053,0),MATCH('Response times'!M$6,Raw!$H$5:$CC$5,0))/60/60,"-")</f>
        <v>8261.434444444445</v>
      </c>
      <c r="N15" s="80">
        <f>IFERROR(INDEX(Raw!$H$6:$CC$2053,MATCH($B15&amp;$C15&amp;$B$6,Raw!$A$6:$A$2053,0),MATCH('Response times'!N$6,Raw!$H$5:$CC$5,0))/60/60/24,"-")</f>
        <v>9.5525582124374956E-3</v>
      </c>
      <c r="O15" s="80">
        <f>IFERROR(INDEX(Raw!$H$6:$CC$2053,MATCH($B15&amp;$C15&amp;$B$6,Raw!$A$6:$A$2053,0),MATCH('Response times'!O$6,Raw!$H$5:$CC$5,0))/60/60/24,"-")</f>
        <v>1.8184076438030928E-2</v>
      </c>
      <c r="P15" s="31"/>
      <c r="Q15" s="31">
        <f>IFERROR(INDEX(Raw!$H$6:$CC$2053,MATCH($B15&amp;$C15&amp;$B$6,Raw!$A$6:$A$2053,0),MATCH('Response times'!Q$6,Raw!$H$5:$CC$5,0)),"-")</f>
        <v>328216</v>
      </c>
      <c r="R15" s="31"/>
      <c r="S15" s="31">
        <f>IFERROR(INDEX(Raw!$H$6:$CC$2053,MATCH($B15&amp;$C15&amp;$B$6,Raw!$A$6:$A$2053,0),MATCH('Response times'!S$6,Raw!$H$5:$CC$5,0))/60/60,"-")</f>
        <v>139968.58694444445</v>
      </c>
      <c r="T15" s="80">
        <f>IFERROR(INDEX(Raw!$H$6:$CC$2053,MATCH($B15&amp;$C15&amp;$B$6,Raw!$A$6:$A$2053,0),MATCH('Response times'!T$6,Raw!$H$5:$CC$5,0))/60/60/24,"-")</f>
        <v>1.7768860920913416E-2</v>
      </c>
      <c r="U15" s="80">
        <f>IFERROR(INDEX(Raw!$H$6:$CC$2053,MATCH($B15&amp;$C15&amp;$B$6,Raw!$A$6:$A$2053,0),MATCH('Response times'!U$6,Raw!$H$5:$CC$5,0))/60/60/24,"-")</f>
        <v>3.7481131405729652E-2</v>
      </c>
      <c r="V15" s="31"/>
      <c r="W15" s="31">
        <f>IFERROR(INDEX(Raw!$H$6:$CC$2053,MATCH($B15&amp;$C15&amp;$B$6,Raw!$A$6:$A$2053,0),MATCH('Response times'!W$6,Raw!$H$5:$CC$5,0)),"-")</f>
        <v>162470</v>
      </c>
      <c r="X15" s="31"/>
      <c r="Y15" s="31">
        <f>IFERROR(INDEX(Raw!$H$6:$CC$2053,MATCH($B15&amp;$C15&amp;$B$6,Raw!$A$6:$A$2053,0),MATCH('Response times'!Y$6,Raw!$H$5:$CC$5,0))/60/60,"-")</f>
        <v>185856.04499999998</v>
      </c>
      <c r="Z15" s="80">
        <f>IFERROR(INDEX(Raw!$H$6:$CC$2053,MATCH($B15&amp;$C15&amp;$B$6,Raw!$A$6:$A$2053,0),MATCH('Response times'!Z$6,Raw!$H$5:$CC$5,0))/60/60/24,"-")</f>
        <v>4.7664195697667257E-2</v>
      </c>
      <c r="AA15" s="80">
        <f>IFERROR(INDEX(Raw!$H$6:$CC$2053,MATCH($B15&amp;$C15&amp;$B$6,Raw!$A$6:$A$2053,0),MATCH('Response times'!AA$6,Raw!$H$5:$CC$5,0))/60/60/24,"-")</f>
        <v>0.11220916062281583</v>
      </c>
      <c r="AB15" s="31"/>
      <c r="AC15" s="31">
        <f>IFERROR(INDEX(Raw!$H$6:$CC$2053,MATCH($B15&amp;$C15&amp;$B$6,Raw!$A$6:$A$2053,0),MATCH('Response times'!AC$6,Raw!$H$5:$CC$5,0)),"-")</f>
        <v>17534</v>
      </c>
      <c r="AD15" s="31"/>
      <c r="AE15" s="31">
        <f>IFERROR(INDEX(Raw!$H$6:$CC$2053,MATCH($B15&amp;$C15&amp;$B$6,Raw!$A$6:$A$2053,0),MATCH('Response times'!AE$6,Raw!$H$5:$CC$5,0))/60/60,"-")</f>
        <v>27358.895555555555</v>
      </c>
      <c r="AF15" s="80">
        <f>IFERROR(INDEX(Raw!$H$6:$CC$2053,MATCH($B15&amp;$C15&amp;$B$6,Raw!$A$6:$A$2053,0),MATCH('Response times'!AF$6,Raw!$H$5:$CC$5,0))/60/60/24,"-")</f>
        <v>6.501391476454213E-2</v>
      </c>
      <c r="AG15" s="80">
        <f>IFERROR(INDEX(Raw!$H$6:$CC$2053,MATCH($B15&amp;$C15&amp;$B$6,Raw!$A$6:$A$2053,0),MATCH('Response times'!AG$6,Raw!$H$5:$CC$5,0))/60/60/24,"-")</f>
        <v>0.14572014451288293</v>
      </c>
    </row>
    <row r="16" spans="1:33" s="7" customFormat="1" collapsed="1" x14ac:dyDescent="0.2">
      <c r="A16" s="68"/>
      <c r="B16" s="16" t="str">
        <f t="shared" si="0"/>
        <v>2017-18</v>
      </c>
      <c r="C16" s="34" t="s">
        <v>579</v>
      </c>
      <c r="D16" s="147"/>
      <c r="E16" s="31">
        <f>IFERROR(INDEX(Raw!$H$6:$CC$2053,MATCH($B16&amp;$C16&amp;$B$6,Raw!$A$6:$A$2053,0),MATCH('Response times'!E$6,Raw!$H$5:$CC$5,0)),"-")</f>
        <v>58932</v>
      </c>
      <c r="F16" s="31"/>
      <c r="G16" s="31">
        <f>IFERROR(INDEX(Raw!$H$6:$CC$2053,MATCH($B16&amp;$C16&amp;$B$6,Raw!$A$6:$A$2053,0),MATCH('Response times'!G$6,Raw!$H$5:$CC$5,0))/60/60,"-")</f>
        <v>8423.2366666666676</v>
      </c>
      <c r="H16" s="80">
        <f>IFERROR(INDEX(Raw!$H$6:$CC$2053,MATCH($B16&amp;$C16&amp;$B$6,Raw!$A$6:$A$2053,0),MATCH('Response times'!H$6,Raw!$H$5:$CC$5,0))/60/60/24,"-")</f>
        <v>5.9554774052203293E-3</v>
      </c>
      <c r="I16" s="80">
        <f>IFERROR(INDEX(Raw!$H$6:$CC$2053,MATCH($B16&amp;$C16&amp;$B$6,Raw!$A$6:$A$2053,0),MATCH('Response times'!I$6,Raw!$H$5:$CC$5,0))/60/60/24,"-")</f>
        <v>1.0373427291278586E-2</v>
      </c>
      <c r="J16" s="31"/>
      <c r="K16" s="31">
        <f>IFERROR(INDEX(Raw!$H$6:$CC$2053,MATCH($B16&amp;$C16&amp;$B$6,Raw!$A$6:$A$2053,0),MATCH('Response times'!K$6,Raw!$H$5:$CC$5,0)),"-")</f>
        <v>39934</v>
      </c>
      <c r="L16" s="31"/>
      <c r="M16" s="31">
        <f>IFERROR(INDEX(Raw!$H$6:$CC$2053,MATCH($B16&amp;$C16&amp;$B$6,Raw!$A$6:$A$2053,0),MATCH('Response times'!M$6,Raw!$H$5:$CC$5,0))/60/60,"-")</f>
        <v>9392.8808333333327</v>
      </c>
      <c r="N16" s="80">
        <f>IFERROR(INDEX(Raw!$H$6:$CC$2053,MATCH($B16&amp;$C16&amp;$B$6,Raw!$A$6:$A$2053,0),MATCH('Response times'!N$6,Raw!$H$5:$CC$5,0))/60/60/24,"-")</f>
        <v>9.8004215636355533E-3</v>
      </c>
      <c r="O16" s="80">
        <f>IFERROR(INDEX(Raw!$H$6:$CC$2053,MATCH($B16&amp;$C16&amp;$B$6,Raw!$A$6:$A$2053,0),MATCH('Response times'!O$6,Raw!$H$5:$CC$5,0))/60/60/24,"-")</f>
        <v>1.8441279094301894E-2</v>
      </c>
      <c r="P16" s="31"/>
      <c r="Q16" s="31">
        <f>IFERROR(INDEX(Raw!$H$6:$CC$2053,MATCH($B16&amp;$C16&amp;$B$6,Raw!$A$6:$A$2053,0),MATCH('Response times'!Q$6,Raw!$H$5:$CC$5,0)),"-")</f>
        <v>371274</v>
      </c>
      <c r="R16" s="31"/>
      <c r="S16" s="31">
        <f>IFERROR(INDEX(Raw!$H$6:$CC$2053,MATCH($B16&amp;$C16&amp;$B$6,Raw!$A$6:$A$2053,0),MATCH('Response times'!S$6,Raw!$H$5:$CC$5,0))/60/60,"-")</f>
        <v>171646.42666666667</v>
      </c>
      <c r="T16" s="80">
        <f>IFERROR(INDEX(Raw!$H$6:$CC$2053,MATCH($B16&amp;$C16&amp;$B$6,Raw!$A$6:$A$2053,0),MATCH('Response times'!T$6,Raw!$H$5:$CC$5,0))/60/60/24,"-")</f>
        <v>1.9263224584658348E-2</v>
      </c>
      <c r="U16" s="80">
        <f>IFERROR(INDEX(Raw!$H$6:$CC$2053,MATCH($B16&amp;$C16&amp;$B$6,Raw!$A$6:$A$2053,0),MATCH('Response times'!U$6,Raw!$H$5:$CC$5,0))/60/60/24,"-")</f>
        <v>4.1165362529749915E-2</v>
      </c>
      <c r="V16" s="31"/>
      <c r="W16" s="31">
        <f>IFERROR(INDEX(Raw!$H$6:$CC$2053,MATCH($B16&amp;$C16&amp;$B$6,Raw!$A$6:$A$2053,0),MATCH('Response times'!W$6,Raw!$H$5:$CC$5,0)),"-")</f>
        <v>172617</v>
      </c>
      <c r="X16" s="31"/>
      <c r="Y16" s="31">
        <f>IFERROR(INDEX(Raw!$H$6:$CC$2053,MATCH($B16&amp;$C16&amp;$B$6,Raw!$A$6:$A$2053,0),MATCH('Response times'!Y$6,Raw!$H$5:$CC$5,0))/60/60,"-")</f>
        <v>216443.41083333333</v>
      </c>
      <c r="Z16" s="80">
        <f>IFERROR(INDEX(Raw!$H$6:$CC$2053,MATCH($B16&amp;$C16&amp;$B$6,Raw!$A$6:$A$2053,0),MATCH('Response times'!Z$6,Raw!$H$5:$CC$5,0))/60/60/24,"-")</f>
        <v>5.2245580976316867E-2</v>
      </c>
      <c r="AA16" s="80">
        <f>IFERROR(INDEX(Raw!$H$6:$CC$2053,MATCH($B16&amp;$C16&amp;$B$6,Raw!$A$6:$A$2053,0),MATCH('Response times'!AA$6,Raw!$H$5:$CC$5,0))/60/60/24,"-")</f>
        <v>0.12472589646120862</v>
      </c>
      <c r="AB16" s="31"/>
      <c r="AC16" s="31">
        <f>IFERROR(INDEX(Raw!$H$6:$CC$2053,MATCH($B16&amp;$C16&amp;$B$6,Raw!$A$6:$A$2053,0),MATCH('Response times'!AC$6,Raw!$H$5:$CC$5,0)),"-")</f>
        <v>18387</v>
      </c>
      <c r="AD16" s="31"/>
      <c r="AE16" s="31">
        <f>IFERROR(INDEX(Raw!$H$6:$CC$2053,MATCH($B16&amp;$C16&amp;$B$6,Raw!$A$6:$A$2053,0),MATCH('Response times'!AE$6,Raw!$H$5:$CC$5,0))/60/60,"-")</f>
        <v>29893.996111111112</v>
      </c>
      <c r="AF16" s="80">
        <f>IFERROR(INDEX(Raw!$H$6:$CC$2053,MATCH($B16&amp;$C16&amp;$B$6,Raw!$A$6:$A$2053,0),MATCH('Response times'!AF$6,Raw!$H$5:$CC$5,0))/60/60/24,"-")</f>
        <v>6.7742599189443434E-2</v>
      </c>
      <c r="AG16" s="80">
        <f>IFERROR(INDEX(Raw!$H$6:$CC$2053,MATCH($B16&amp;$C16&amp;$B$6,Raw!$A$6:$A$2053,0),MATCH('Response times'!AG$6,Raw!$H$5:$CC$5,0))/60/60/24,"-")</f>
        <v>0.15095292706300142</v>
      </c>
    </row>
    <row r="17" spans="1:36" s="7" customFormat="1" ht="18" x14ac:dyDescent="0.25">
      <c r="A17" s="68"/>
      <c r="B17" s="119" t="str">
        <f t="shared" si="0"/>
        <v>2018-19</v>
      </c>
      <c r="C17" s="7" t="s">
        <v>823</v>
      </c>
      <c r="D17" s="148"/>
      <c r="E17" s="31">
        <f>IFERROR(INDEX(Raw!$H$6:$CC$2053,MATCH($B17&amp;$C17&amp;$B$6,Raw!$A$6:$A$2053,0),MATCH('Response times'!E$6,Raw!$H$5:$CC$5,0)),"-")</f>
        <v>53634</v>
      </c>
      <c r="F17" s="31"/>
      <c r="G17" s="31">
        <f>IFERROR(INDEX(Raw!$H$6:$CC$2053,MATCH($B17&amp;$C17&amp;$B$6,Raw!$A$6:$A$2053,0),MATCH('Response times'!G$6,Raw!$H$5:$CC$5,0))/60/60,"-")</f>
        <v>6829.4188888888893</v>
      </c>
      <c r="H17" s="80">
        <f>IFERROR(INDEX(Raw!$H$6:$CC$2053,MATCH($B17&amp;$C17&amp;$B$6,Raw!$A$6:$A$2053,0),MATCH('Response times'!H$6,Raw!$H$5:$CC$5,0))/60/60/24,"-")</f>
        <v>5.3055733372556653E-3</v>
      </c>
      <c r="I17" s="80">
        <f>IFERROR(INDEX(Raw!$H$6:$CC$2053,MATCH($B17&amp;$C17&amp;$B$6,Raw!$A$6:$A$2053,0),MATCH('Response times'!I$6,Raw!$H$5:$CC$5,0))/60/60/24,"-")</f>
        <v>9.3286182479604563E-3</v>
      </c>
      <c r="J17" s="31"/>
      <c r="K17" s="31">
        <f>IFERROR(INDEX(Raw!$H$6:$CC$2053,MATCH($B17&amp;$C17&amp;$B$6,Raw!$A$6:$A$2053,0),MATCH('Response times'!K$6,Raw!$H$5:$CC$5,0)),"-")</f>
        <v>36607</v>
      </c>
      <c r="L17" s="31"/>
      <c r="M17" s="31">
        <f>IFERROR(INDEX(Raw!$H$6:$CC$2053,MATCH($B17&amp;$C17&amp;$B$6,Raw!$A$6:$A$2053,0),MATCH('Response times'!M$6,Raw!$H$5:$CC$5,0))/60/60,"-")</f>
        <v>7416.6427777777772</v>
      </c>
      <c r="N17" s="80">
        <f>IFERROR(INDEX(Raw!$H$6:$CC$2053,MATCH($B17&amp;$C17&amp;$B$6,Raw!$A$6:$A$2053,0),MATCH('Response times'!N$6,Raw!$H$5:$CC$5,0))/60/60/24,"-")</f>
        <v>8.441740170115208E-3</v>
      </c>
      <c r="O17" s="80">
        <f>IFERROR(INDEX(Raw!$H$6:$CC$2053,MATCH($B17&amp;$C17&amp;$B$6,Raw!$A$6:$A$2053,0),MATCH('Response times'!O$6,Raw!$H$5:$CC$5,0))/60/60/24,"-")</f>
        <v>1.5449124787912452E-2</v>
      </c>
      <c r="P17" s="31"/>
      <c r="Q17" s="31">
        <f>IFERROR(INDEX(Raw!$H$6:$CC$2053,MATCH($B17&amp;$C17&amp;$B$6,Raw!$A$6:$A$2053,0),MATCH('Response times'!Q$6,Raw!$H$5:$CC$5,0)),"-")</f>
        <v>334113</v>
      </c>
      <c r="R17" s="31"/>
      <c r="S17" s="31">
        <f>IFERROR(INDEX(Raw!$H$6:$CC$2053,MATCH($B17&amp;$C17&amp;$B$6,Raw!$A$6:$A$2053,0),MATCH('Response times'!S$6,Raw!$H$5:$CC$5,0))/60/60,"-")</f>
        <v>112741.77638888889</v>
      </c>
      <c r="T17" s="80">
        <f>IFERROR(INDEX(Raw!$H$6:$CC$2053,MATCH($B17&amp;$C17&amp;$B$6,Raw!$A$6:$A$2053,0),MATCH('Response times'!T$6,Raw!$H$5:$CC$5,0))/60/60/24,"-")</f>
        <v>1.4059836091991943E-2</v>
      </c>
      <c r="U17" s="80">
        <f>IFERROR(INDEX(Raw!$H$6:$CC$2053,MATCH($B17&amp;$C17&amp;$B$6,Raw!$A$6:$A$2053,0),MATCH('Response times'!U$6,Raw!$H$5:$CC$5,0))/60/60/24,"-")</f>
        <v>2.8944972050651305E-2</v>
      </c>
      <c r="V17" s="31"/>
      <c r="W17" s="31">
        <f>IFERROR(INDEX(Raw!$H$6:$CC$2053,MATCH($B17&amp;$C17&amp;$B$6,Raw!$A$6:$A$2053,0),MATCH('Response times'!W$6,Raw!$H$5:$CC$5,0)),"-")</f>
        <v>177872</v>
      </c>
      <c r="X17" s="31"/>
      <c r="Y17" s="31">
        <f>IFERROR(INDEX(Raw!$H$6:$CC$2053,MATCH($B17&amp;$C17&amp;$B$6,Raw!$A$6:$A$2053,0),MATCH('Response times'!Y$6,Raw!$H$5:$CC$5,0))/60/60,"-")</f>
        <v>147156.44166666668</v>
      </c>
      <c r="Z17" s="80">
        <f>IFERROR(INDEX(Raw!$H$6:$CC$2053,MATCH($B17&amp;$C17&amp;$B$6,Raw!$A$6:$A$2053,0),MATCH('Response times'!Z$6,Raw!$H$5:$CC$5,0))/60/60/24,"-")</f>
        <v>3.4471521109436999E-2</v>
      </c>
      <c r="AA17" s="80">
        <f>IFERROR(INDEX(Raw!$H$6:$CC$2053,MATCH($B17&amp;$C17&amp;$B$6,Raw!$A$6:$A$2053,0),MATCH('Response times'!AA$6,Raw!$H$5:$CC$5,0))/60/60/24,"-")</f>
        <v>8.0416020329537846E-2</v>
      </c>
      <c r="AB17" s="31"/>
      <c r="AC17" s="31">
        <f>IFERROR(INDEX(Raw!$H$6:$CC$2053,MATCH($B17&amp;$C17&amp;$B$6,Raw!$A$6:$A$2053,0),MATCH('Response times'!AC$6,Raw!$H$5:$CC$5,0)),"-")</f>
        <v>19136</v>
      </c>
      <c r="AD17" s="31"/>
      <c r="AE17" s="31">
        <f>IFERROR(INDEX(Raw!$H$6:$CC$2053,MATCH($B17&amp;$C17&amp;$B$6,Raw!$A$6:$A$2053,0),MATCH('Response times'!AE$6,Raw!$H$5:$CC$5,0))/60/60,"-")</f>
        <v>23480.435833333333</v>
      </c>
      <c r="AF17" s="80">
        <f>IFERROR(INDEX(Raw!$H$6:$CC$2053,MATCH($B17&amp;$C17&amp;$B$6,Raw!$A$6:$A$2053,0),MATCH('Response times'!AF$6,Raw!$H$5:$CC$5,0))/60/60/24,"-")</f>
        <v>5.1126227688939985E-2</v>
      </c>
      <c r="AG17" s="80">
        <f>IFERROR(INDEX(Raw!$H$6:$CC$2053,MATCH($B17&amp;$C17&amp;$B$6,Raw!$A$6:$A$2053,0),MATCH('Response times'!AG$6,Raw!$H$5:$CC$5,0))/60/60/24,"-")</f>
        <v>0.11322052844938374</v>
      </c>
    </row>
    <row r="18" spans="1:36" s="7" customFormat="1" x14ac:dyDescent="0.2">
      <c r="A18" s="68"/>
      <c r="B18" s="16" t="str">
        <f t="shared" si="0"/>
        <v>2018-19</v>
      </c>
      <c r="C18" s="7" t="s">
        <v>824</v>
      </c>
      <c r="D18" s="147"/>
      <c r="E18" s="31">
        <f>IFERROR(INDEX(Raw!$H$6:$CC$2053,MATCH($B18&amp;$C18&amp;$B$6,Raw!$A$6:$A$2053,0),MATCH('Response times'!E$6,Raw!$H$5:$CC$5,0)),"-")</f>
        <v>57336</v>
      </c>
      <c r="F18" s="31"/>
      <c r="G18" s="31">
        <f>IFERROR(INDEX(Raw!$H$6:$CC$2053,MATCH($B18&amp;$C18&amp;$B$6,Raw!$A$6:$A$2053,0),MATCH('Response times'!G$6,Raw!$H$5:$CC$5,0))/60/60,"-")</f>
        <v>7408.6333333333332</v>
      </c>
      <c r="H18" s="80">
        <f>IFERROR(INDEX(Raw!$H$6:$CC$2053,MATCH($B18&amp;$C18&amp;$B$6,Raw!$A$6:$A$2053,0),MATCH('Response times'!H$6,Raw!$H$5:$CC$5,0))/60/60/24,"-")</f>
        <v>5.383930786164985E-3</v>
      </c>
      <c r="I18" s="80">
        <f>IFERROR(INDEX(Raw!$H$6:$CC$2053,MATCH($B18&amp;$C18&amp;$B$6,Raw!$A$6:$A$2053,0),MATCH('Response times'!I$6,Raw!$H$5:$CC$5,0))/60/60/24,"-")</f>
        <v>9.4139700462898355E-3</v>
      </c>
      <c r="J18" s="31"/>
      <c r="K18" s="31">
        <f>IFERROR(INDEX(Raw!$H$6:$CC$2053,MATCH($B18&amp;$C18&amp;$B$6,Raw!$A$6:$A$2053,0),MATCH('Response times'!K$6,Raw!$H$5:$CC$5,0)),"-")</f>
        <v>39196</v>
      </c>
      <c r="L18" s="31"/>
      <c r="M18" s="31">
        <f>IFERROR(INDEX(Raw!$H$6:$CC$2053,MATCH($B18&amp;$C18&amp;$B$6,Raw!$A$6:$A$2053,0),MATCH('Response times'!M$6,Raw!$H$5:$CC$5,0))/60/60,"-")</f>
        <v>8145.5808333333325</v>
      </c>
      <c r="N18" s="80">
        <f>IFERROR(INDEX(Raw!$H$6:$CC$2053,MATCH($B18&amp;$C18&amp;$B$6,Raw!$A$6:$A$2053,0),MATCH('Response times'!N$6,Raw!$H$5:$CC$5,0))/60/60/24,"-")</f>
        <v>8.6590264667029508E-3</v>
      </c>
      <c r="O18" s="80">
        <f>IFERROR(INDEX(Raw!$H$6:$CC$2053,MATCH($B18&amp;$C18&amp;$B$6,Raw!$A$6:$A$2053,0),MATCH('Response times'!O$6,Raw!$H$5:$CC$5,0))/60/60/24,"-")</f>
        <v>1.6064047068294948E-2</v>
      </c>
      <c r="P18" s="31"/>
      <c r="Q18" s="31">
        <f>IFERROR(INDEX(Raw!$H$6:$CC$2053,MATCH($B18&amp;$C18&amp;$B$6,Raw!$A$6:$A$2053,0),MATCH('Response times'!Q$6,Raw!$H$5:$CC$5,0)),"-")</f>
        <v>353865</v>
      </c>
      <c r="R18" s="31"/>
      <c r="S18" s="31">
        <f>IFERROR(INDEX(Raw!$H$6:$CC$2053,MATCH($B18&amp;$C18&amp;$B$6,Raw!$A$6:$A$2053,0),MATCH('Response times'!S$6,Raw!$H$5:$CC$5,0))/60/60,"-")</f>
        <v>125523.42527777777</v>
      </c>
      <c r="T18" s="80">
        <f>IFERROR(INDEX(Raw!$H$6:$CC$2053,MATCH($B18&amp;$C18&amp;$B$6,Raw!$A$6:$A$2053,0),MATCH('Response times'!T$6,Raw!$H$5:$CC$5,0))/60/60/24,"-")</f>
        <v>1.4780050923113073E-2</v>
      </c>
      <c r="U18" s="80">
        <f>IFERROR(INDEX(Raw!$H$6:$CC$2053,MATCH($B18&amp;$C18&amp;$B$6,Raw!$A$6:$A$2053,0),MATCH('Response times'!U$6,Raw!$H$5:$CC$5,0))/60/60/24,"-")</f>
        <v>3.060705203281645E-2</v>
      </c>
      <c r="V18" s="31"/>
      <c r="W18" s="31">
        <f>IFERROR(INDEX(Raw!$H$6:$CC$2053,MATCH($B18&amp;$C18&amp;$B$6,Raw!$A$6:$A$2053,0),MATCH('Response times'!W$6,Raw!$H$5:$CC$5,0)),"-")</f>
        <v>186037</v>
      </c>
      <c r="X18" s="31"/>
      <c r="Y18" s="31">
        <f>IFERROR(INDEX(Raw!$H$6:$CC$2053,MATCH($B18&amp;$C18&amp;$B$6,Raw!$A$6:$A$2053,0),MATCH('Response times'!Y$6,Raw!$H$5:$CC$5,0))/60/60,"-")</f>
        <v>180533.2111111111</v>
      </c>
      <c r="Z18" s="80">
        <f>IFERROR(INDEX(Raw!$H$6:$CC$2053,MATCH($B18&amp;$C18&amp;$B$6,Raw!$A$6:$A$2053,0),MATCH('Response times'!Z$6,Raw!$H$5:$CC$5,0))/60/60/24,"-")</f>
        <v>4.0433984259204511E-2</v>
      </c>
      <c r="AA18" s="80">
        <f>IFERROR(INDEX(Raw!$H$6:$CC$2053,MATCH($B18&amp;$C18&amp;$B$6,Raw!$A$6:$A$2053,0),MATCH('Response times'!AA$6,Raw!$H$5:$CC$5,0))/60/60/24,"-")</f>
        <v>9.4738140625749687E-2</v>
      </c>
      <c r="AB18" s="31"/>
      <c r="AC18" s="31">
        <f>IFERROR(INDEX(Raw!$H$6:$CC$2053,MATCH($B18&amp;$C18&amp;$B$6,Raw!$A$6:$A$2053,0),MATCH('Response times'!AC$6,Raw!$H$5:$CC$5,0)),"-")</f>
        <v>19664</v>
      </c>
      <c r="AD18" s="31"/>
      <c r="AE18" s="31">
        <f>IFERROR(INDEX(Raw!$H$6:$CC$2053,MATCH($B18&amp;$C18&amp;$B$6,Raw!$A$6:$A$2053,0),MATCH('Response times'!AE$6,Raw!$H$5:$CC$5,0))/60/60,"-")</f>
        <v>28007.546666666669</v>
      </c>
      <c r="AF18" s="80">
        <f>IFERROR(INDEX(Raw!$H$6:$CC$2053,MATCH($B18&amp;$C18&amp;$B$6,Raw!$A$6:$A$2053,0),MATCH('Response times'!AF$6,Raw!$H$5:$CC$5,0))/60/60/24,"-")</f>
        <v>5.9346069523551211E-2</v>
      </c>
      <c r="AG18" s="80">
        <f>IFERROR(INDEX(Raw!$H$6:$CC$2053,MATCH($B18&amp;$C18&amp;$B$6,Raw!$A$6:$A$2053,0),MATCH('Response times'!AG$6,Raw!$H$5:$CC$5,0))/60/60/24,"-")</f>
        <v>0.13205052462386616</v>
      </c>
    </row>
    <row r="19" spans="1:36" s="7" customFormat="1" x14ac:dyDescent="0.2">
      <c r="A19" s="68"/>
      <c r="B19" s="16" t="str">
        <f t="shared" si="0"/>
        <v>2018-19</v>
      </c>
      <c r="C19" s="34" t="s">
        <v>825</v>
      </c>
      <c r="D19" s="147"/>
      <c r="E19" s="31">
        <f>IFERROR(INDEX(Raw!$H$6:$CC$2053,MATCH($B19&amp;$C19&amp;$B$6,Raw!$A$6:$A$2053,0),MATCH('Response times'!E$6,Raw!$H$5:$CC$5,0)),"-")</f>
        <v>55660</v>
      </c>
      <c r="F19" s="31"/>
      <c r="G19" s="31">
        <f>IFERROR(INDEX(Raw!$H$6:$CC$2053,MATCH($B19&amp;$C19&amp;$B$6,Raw!$A$6:$A$2053,0),MATCH('Response times'!G$6,Raw!$H$5:$CC$5,0))/60/60,"-")</f>
        <v>7063.9594444444438</v>
      </c>
      <c r="H19" s="80">
        <f>IFERROR(INDEX(Raw!$H$6:$CC$2053,MATCH($B19&amp;$C19&amp;$B$6,Raw!$A$6:$A$2053,0),MATCH('Response times'!H$6,Raw!$H$5:$CC$5,0))/60/60/24,"-")</f>
        <v>5.288028090523149E-3</v>
      </c>
      <c r="I19" s="80">
        <f>IFERROR(INDEX(Raw!$H$6:$CC$2053,MATCH($B19&amp;$C19&amp;$B$6,Raw!$A$6:$A$2053,0),MATCH('Response times'!I$6,Raw!$H$5:$CC$5,0))/60/60/24,"-")</f>
        <v>9.2407933501683498E-3</v>
      </c>
      <c r="J19" s="31"/>
      <c r="K19" s="31">
        <f>IFERROR(INDEX(Raw!$H$6:$CC$2053,MATCH($B19&amp;$C19&amp;$B$6,Raw!$A$6:$A$2053,0),MATCH('Response times'!K$6,Raw!$H$5:$CC$5,0)),"-")</f>
        <v>37839</v>
      </c>
      <c r="L19" s="31"/>
      <c r="M19" s="31">
        <f>IFERROR(INDEX(Raw!$H$6:$CC$2053,MATCH($B19&amp;$C19&amp;$B$6,Raw!$A$6:$A$2053,0),MATCH('Response times'!M$6,Raw!$H$5:$CC$5,0))/60/60,"-")</f>
        <v>7761.4283333333333</v>
      </c>
      <c r="N19" s="80">
        <f>IFERROR(INDEX(Raw!$H$6:$CC$2053,MATCH($B19&amp;$C19&amp;$B$6,Raw!$A$6:$A$2053,0),MATCH('Response times'!N$6,Raw!$H$5:$CC$5,0))/60/60/24,"-")</f>
        <v>8.5465484611702801E-3</v>
      </c>
      <c r="O19" s="80">
        <f>IFERROR(INDEX(Raw!$H$6:$CC$2053,MATCH($B19&amp;$C19&amp;$B$6,Raw!$A$6:$A$2053,0),MATCH('Response times'!O$6,Raw!$H$5:$CC$5,0))/60/60/24,"-")</f>
        <v>1.5736351102086519E-2</v>
      </c>
      <c r="P19" s="31"/>
      <c r="Q19" s="31">
        <f>IFERROR(INDEX(Raw!$H$6:$CC$2053,MATCH($B19&amp;$C19&amp;$B$6,Raw!$A$6:$A$2053,0),MATCH('Response times'!Q$6,Raw!$H$5:$CC$5,0)),"-")</f>
        <v>342637</v>
      </c>
      <c r="R19" s="31"/>
      <c r="S19" s="31">
        <f>IFERROR(INDEX(Raw!$H$6:$CC$2053,MATCH($B19&amp;$C19&amp;$B$6,Raw!$A$6:$A$2053,0),MATCH('Response times'!S$6,Raw!$H$5:$CC$5,0))/60/60,"-")</f>
        <v>123568.95805555556</v>
      </c>
      <c r="T19" s="80">
        <f>IFERROR(INDEX(Raw!$H$6:$CC$2053,MATCH($B19&amp;$C19&amp;$B$6,Raw!$A$6:$A$2053,0),MATCH('Response times'!T$6,Raw!$H$5:$CC$5,0))/60/60/24,"-")</f>
        <v>1.5026709274387028E-2</v>
      </c>
      <c r="U19" s="80">
        <f>IFERROR(INDEX(Raw!$H$6:$CC$2053,MATCH($B19&amp;$C19&amp;$B$6,Raw!$A$6:$A$2053,0),MATCH('Response times'!U$6,Raw!$H$5:$CC$5,0))/60/60/24,"-")</f>
        <v>3.0954533265093533E-2</v>
      </c>
      <c r="V19" s="31"/>
      <c r="W19" s="31">
        <f>IFERROR(INDEX(Raw!$H$6:$CC$2053,MATCH($B19&amp;$C19&amp;$B$6,Raw!$A$6:$A$2053,0),MATCH('Response times'!W$6,Raw!$H$5:$CC$5,0)),"-")</f>
        <v>178398</v>
      </c>
      <c r="X19" s="31"/>
      <c r="Y19" s="31">
        <f>IFERROR(INDEX(Raw!$H$6:$CC$2053,MATCH($B19&amp;$C19&amp;$B$6,Raw!$A$6:$A$2053,0),MATCH('Response times'!Y$6,Raw!$H$5:$CC$5,0))/60/60,"-")</f>
        <v>179297.37611111111</v>
      </c>
      <c r="Z19" s="80">
        <f>IFERROR(INDEX(Raw!$H$6:$CC$2053,MATCH($B19&amp;$C19&amp;$B$6,Raw!$A$6:$A$2053,0),MATCH('Response times'!Z$6,Raw!$H$5:$CC$5,0))/60/60/24,"-")</f>
        <v>4.1876725101344353E-2</v>
      </c>
      <c r="AA19" s="80">
        <f>IFERROR(INDEX(Raw!$H$6:$CC$2053,MATCH($B19&amp;$C19&amp;$B$6,Raw!$A$6:$A$2053,0),MATCH('Response times'!AA$6,Raw!$H$5:$CC$5,0))/60/60/24,"-")</f>
        <v>9.7760527283356866E-2</v>
      </c>
      <c r="AB19" s="31"/>
      <c r="AC19" s="31">
        <f>IFERROR(INDEX(Raw!$H$6:$CC$2053,MATCH($B19&amp;$C19&amp;$B$6,Raw!$A$6:$A$2053,0),MATCH('Response times'!AC$6,Raw!$H$5:$CC$5,0)),"-")</f>
        <v>17343</v>
      </c>
      <c r="AD19" s="31"/>
      <c r="AE19" s="31">
        <f>IFERROR(INDEX(Raw!$H$6:$CC$2053,MATCH($B19&amp;$C19&amp;$B$6,Raw!$A$6:$A$2053,0),MATCH('Response times'!AE$6,Raw!$H$5:$CC$5,0))/60/60,"-")</f>
        <v>25680.799999999999</v>
      </c>
      <c r="AF19" s="80">
        <f>IFERROR(INDEX(Raw!$H$6:$CC$2053,MATCH($B19&amp;$C19&amp;$B$6,Raw!$A$6:$A$2053,0),MATCH('Response times'!AF$6,Raw!$H$5:$CC$5,0))/60/60/24,"-")</f>
        <v>6.1698283649503159E-2</v>
      </c>
      <c r="AG19" s="80">
        <f>IFERROR(INDEX(Raw!$H$6:$CC$2053,MATCH($B19&amp;$C19&amp;$B$6,Raw!$A$6:$A$2053,0),MATCH('Response times'!AG$6,Raw!$H$5:$CC$5,0))/60/60/24,"-")</f>
        <v>0.13584942345187834</v>
      </c>
    </row>
    <row r="20" spans="1:36" s="7" customFormat="1" ht="18" x14ac:dyDescent="0.25">
      <c r="A20" s="68"/>
      <c r="B20" s="16" t="str">
        <f t="shared" si="0"/>
        <v>2018-19</v>
      </c>
      <c r="C20" s="7" t="s">
        <v>826</v>
      </c>
      <c r="D20" s="148"/>
      <c r="E20" s="31">
        <f>IFERROR(INDEX(Raw!$H$6:$CC$2053,MATCH($B20&amp;$C20&amp;$B$6,Raw!$A$6:$A$2053,0),MATCH('Response times'!E$6,Raw!$H$5:$CC$5,0)),"-")</f>
        <v>57921</v>
      </c>
      <c r="F20" s="31"/>
      <c r="G20" s="31">
        <f>IFERROR(INDEX(Raw!$H$6:$CC$2053,MATCH($B20&amp;$C20&amp;$B$6,Raw!$A$6:$A$2053,0),MATCH('Response times'!G$6,Raw!$H$5:$CC$5,0))/60/60,"-")</f>
        <v>7350.9538888888892</v>
      </c>
      <c r="H20" s="80">
        <f>IFERROR(INDEX(Raw!$H$6:$CC$2053,MATCH($B20&amp;$C20&amp;$B$6,Raw!$A$6:$A$2053,0),MATCH('Response times'!H$6,Raw!$H$5:$CC$5,0))/60/60/24,"-")</f>
        <v>5.288060381733229E-3</v>
      </c>
      <c r="I20" s="80">
        <f>IFERROR(INDEX(Raw!$H$6:$CC$2053,MATCH($B20&amp;$C20&amp;$B$6,Raw!$A$6:$A$2053,0),MATCH('Response times'!I$6,Raw!$H$5:$CC$5,0))/60/60/24,"-")</f>
        <v>9.1996468129962455E-3</v>
      </c>
      <c r="J20" s="31"/>
      <c r="K20" s="31">
        <f>IFERROR(INDEX(Raw!$H$6:$CC$2053,MATCH($B20&amp;$C20&amp;$B$6,Raw!$A$6:$A$2053,0),MATCH('Response times'!K$6,Raw!$H$5:$CC$5,0)),"-")</f>
        <v>39095</v>
      </c>
      <c r="L20" s="31"/>
      <c r="M20" s="31">
        <f>IFERROR(INDEX(Raw!$H$6:$CC$2053,MATCH($B20&amp;$C20&amp;$B$6,Raw!$A$6:$A$2053,0),MATCH('Response times'!M$6,Raw!$H$5:$CC$5,0))/60/60,"-")</f>
        <v>7911.0347222222217</v>
      </c>
      <c r="N20" s="80">
        <f>IFERROR(INDEX(Raw!$H$6:$CC$2053,MATCH($B20&amp;$C20&amp;$B$6,Raw!$A$6:$A$2053,0),MATCH('Response times'!N$6,Raw!$H$5:$CC$5,0))/60/60/24,"-")</f>
        <v>8.4314220938549508E-3</v>
      </c>
      <c r="O20" s="80">
        <f>IFERROR(INDEX(Raw!$H$6:$CC$2053,MATCH($B20&amp;$C20&amp;$B$6,Raw!$A$6:$A$2053,0),MATCH('Response times'!O$6,Raw!$H$5:$CC$5,0))/60/60/24,"-")</f>
        <v>1.5730651653379946E-2</v>
      </c>
      <c r="P20" s="31"/>
      <c r="Q20" s="31">
        <f>IFERROR(INDEX(Raw!$H$6:$CC$2053,MATCH($B20&amp;$C20&amp;$B$6,Raw!$A$6:$A$2053,0),MATCH('Response times'!Q$6,Raw!$H$5:$CC$5,0)),"-")</f>
        <v>365771</v>
      </c>
      <c r="R20" s="31"/>
      <c r="S20" s="31">
        <f>IFERROR(INDEX(Raw!$H$6:$CC$2053,MATCH($B20&amp;$C20&amp;$B$6,Raw!$A$6:$A$2053,0),MATCH('Response times'!S$6,Raw!$H$5:$CC$5,0))/60/60,"-")</f>
        <v>138022.22638888887</v>
      </c>
      <c r="T20" s="80">
        <f>IFERROR(INDEX(Raw!$H$6:$CC$2053,MATCH($B20&amp;$C20&amp;$B$6,Raw!$A$6:$A$2053,0),MATCH('Response times'!T$6,Raw!$H$5:$CC$5,0))/60/60/24,"-")</f>
        <v>1.5722750298785407E-2</v>
      </c>
      <c r="U20" s="80">
        <f>IFERROR(INDEX(Raw!$H$6:$CC$2053,MATCH($B20&amp;$C20&amp;$B$6,Raw!$A$6:$A$2053,0),MATCH('Response times'!U$6,Raw!$H$5:$CC$5,0))/60/60/24,"-")</f>
        <v>3.2705520591359685E-2</v>
      </c>
      <c r="V20" s="31"/>
      <c r="W20" s="31">
        <f>IFERROR(INDEX(Raw!$H$6:$CC$2053,MATCH($B20&amp;$C20&amp;$B$6,Raw!$A$6:$A$2053,0),MATCH('Response times'!W$6,Raw!$H$5:$CC$5,0)),"-")</f>
        <v>182297</v>
      </c>
      <c r="X20" s="31"/>
      <c r="Y20" s="31">
        <f>IFERROR(INDEX(Raw!$H$6:$CC$2053,MATCH($B20&amp;$C20&amp;$B$6,Raw!$A$6:$A$2053,0),MATCH('Response times'!Y$6,Raw!$H$5:$CC$5,0))/60/60,"-")</f>
        <v>203274.99027777778</v>
      </c>
      <c r="Z20" s="80">
        <f>IFERROR(INDEX(Raw!$H$6:$CC$2053,MATCH($B20&amp;$C20&amp;$B$6,Raw!$A$6:$A$2053,0),MATCH('Response times'!Z$6,Raw!$H$5:$CC$5,0))/60/60/24,"-")</f>
        <v>4.6461495590021086E-2</v>
      </c>
      <c r="AA20" s="80">
        <f>IFERROR(INDEX(Raw!$H$6:$CC$2053,MATCH($B20&amp;$C20&amp;$B$6,Raw!$A$6:$A$2053,0),MATCH('Response times'!AA$6,Raw!$H$5:$CC$5,0))/60/60/24,"-")</f>
        <v>0.11041666825392181</v>
      </c>
      <c r="AB20" s="31"/>
      <c r="AC20" s="31">
        <f>IFERROR(INDEX(Raw!$H$6:$CC$2053,MATCH($B20&amp;$C20&amp;$B$6,Raw!$A$6:$A$2053,0),MATCH('Response times'!AC$6,Raw!$H$5:$CC$5,0)),"-")</f>
        <v>15528</v>
      </c>
      <c r="AD20" s="31"/>
      <c r="AE20" s="31">
        <f>IFERROR(INDEX(Raw!$H$6:$CC$2053,MATCH($B20&amp;$C20&amp;$B$6,Raw!$A$6:$A$2053,0),MATCH('Response times'!AE$6,Raw!$H$5:$CC$5,0))/60/60,"-")</f>
        <v>23919.366111111111</v>
      </c>
      <c r="AF20" s="80">
        <f>IFERROR(INDEX(Raw!$H$6:$CC$2053,MATCH($B20&amp;$C20&amp;$B$6,Raw!$A$6:$A$2053,0),MATCH('Response times'!AF$6,Raw!$H$5:$CC$5,0))/60/60/24,"-")</f>
        <v>6.418342701118171E-2</v>
      </c>
      <c r="AG20" s="80">
        <f>IFERROR(INDEX(Raw!$H$6:$CC$2053,MATCH($B20&amp;$C20&amp;$B$6,Raw!$A$6:$A$2053,0),MATCH('Response times'!AG$6,Raw!$H$5:$CC$5,0))/60/60/24,"-")</f>
        <v>0.14038685269262693</v>
      </c>
    </row>
    <row r="21" spans="1:36" s="7" customFormat="1" x14ac:dyDescent="0.2">
      <c r="A21" s="68"/>
      <c r="B21" s="16" t="str">
        <f t="shared" si="0"/>
        <v>2018-19</v>
      </c>
      <c r="C21" s="7" t="s">
        <v>572</v>
      </c>
      <c r="D21" s="147"/>
      <c r="E21" s="31">
        <f>IFERROR(INDEX(Raw!$H$6:$CC$2053,MATCH($B21&amp;$C21&amp;$B$6,Raw!$A$6:$A$2053,0),MATCH('Response times'!E$6,Raw!$H$5:$CC$5,0)),"-")</f>
        <v>52471</v>
      </c>
      <c r="F21" s="31"/>
      <c r="G21" s="31">
        <f>IFERROR(INDEX(Raw!$H$6:$CC$2053,MATCH($B21&amp;$C21&amp;$B$6,Raw!$A$6:$A$2053,0),MATCH('Response times'!G$6,Raw!$H$5:$CC$5,0))/60/60,"-")</f>
        <v>6371.2380555555555</v>
      </c>
      <c r="H21" s="80">
        <f>IFERROR(INDEX(Raw!$H$6:$CC$2053,MATCH($B21&amp;$C21&amp;$B$6,Raw!$A$6:$A$2053,0),MATCH('Response times'!H$6,Raw!$H$5:$CC$5,0))/60/60/24,"-")</f>
        <v>5.0593328184104511E-3</v>
      </c>
      <c r="I21" s="80">
        <f>IFERROR(INDEX(Raw!$H$6:$CC$2053,MATCH($B21&amp;$C21&amp;$B$6,Raw!$A$6:$A$2053,0),MATCH('Response times'!I$6,Raw!$H$5:$CC$5,0))/60/60/24,"-")</f>
        <v>8.8654643535017921E-3</v>
      </c>
      <c r="J21" s="31"/>
      <c r="K21" s="31">
        <f>IFERROR(INDEX(Raw!$H$6:$CC$2053,MATCH($B21&amp;$C21&amp;$B$6,Raw!$A$6:$A$2053,0),MATCH('Response times'!K$6,Raw!$H$5:$CC$5,0)),"-")</f>
        <v>35213</v>
      </c>
      <c r="L21" s="31"/>
      <c r="M21" s="31">
        <f>IFERROR(INDEX(Raw!$H$6:$CC$2053,MATCH($B21&amp;$C21&amp;$B$6,Raw!$A$6:$A$2053,0),MATCH('Response times'!M$6,Raw!$H$5:$CC$5,0))/60/60,"-")</f>
        <v>6752.6022222222227</v>
      </c>
      <c r="N21" s="80">
        <f>IFERROR(INDEX(Raw!$H$6:$CC$2053,MATCH($B21&amp;$C21&amp;$B$6,Raw!$A$6:$A$2053,0),MATCH('Response times'!N$6,Raw!$H$5:$CC$5,0))/60/60/24,"-")</f>
        <v>7.9901861791362837E-3</v>
      </c>
      <c r="O21" s="80">
        <f>IFERROR(INDEX(Raw!$H$6:$CC$2053,MATCH($B21&amp;$C21&amp;$B$6,Raw!$A$6:$A$2053,0),MATCH('Response times'!O$6,Raw!$H$5:$CC$5,0))/60/60/24,"-")</f>
        <v>1.4995464112054576E-2</v>
      </c>
      <c r="P21" s="31"/>
      <c r="Q21" s="31">
        <f>IFERROR(INDEX(Raw!$H$6:$CC$2053,MATCH($B21&amp;$C21&amp;$B$6,Raw!$A$6:$A$2053,0),MATCH('Response times'!Q$6,Raw!$H$5:$CC$5,0)),"-")</f>
        <v>349960</v>
      </c>
      <c r="R21" s="31"/>
      <c r="S21" s="31">
        <f>IFERROR(INDEX(Raw!$H$6:$CC$2053,MATCH($B21&amp;$C21&amp;$B$6,Raw!$A$6:$A$2053,0),MATCH('Response times'!S$6,Raw!$H$5:$CC$5,0))/60/60,"-")</f>
        <v>120708.54138888889</v>
      </c>
      <c r="T21" s="80">
        <f>IFERROR(INDEX(Raw!$H$6:$CC$2053,MATCH($B21&amp;$C21&amp;$B$6,Raw!$A$6:$A$2053,0),MATCH('Response times'!T$6,Raw!$H$5:$CC$5,0))/60/60/24,"-")</f>
        <v>1.4371706931850413E-2</v>
      </c>
      <c r="U21" s="80">
        <f>IFERROR(INDEX(Raw!$H$6:$CC$2053,MATCH($B21&amp;$C21&amp;$B$6,Raw!$A$6:$A$2053,0),MATCH('Response times'!U$6,Raw!$H$5:$CC$5,0))/60/60/24,"-")</f>
        <v>2.9548644349036712E-2</v>
      </c>
      <c r="V21" s="31"/>
      <c r="W21" s="31">
        <f>IFERROR(INDEX(Raw!$H$6:$CC$2053,MATCH($B21&amp;$C21&amp;$B$6,Raw!$A$6:$A$2053,0),MATCH('Response times'!W$6,Raw!$H$5:$CC$5,0)),"-")</f>
        <v>175580</v>
      </c>
      <c r="X21" s="31"/>
      <c r="Y21" s="31">
        <f>IFERROR(INDEX(Raw!$H$6:$CC$2053,MATCH($B21&amp;$C21&amp;$B$6,Raw!$A$6:$A$2053,0),MATCH('Response times'!Y$6,Raw!$H$5:$CC$5,0))/60/60,"-")</f>
        <v>167844.44694444444</v>
      </c>
      <c r="Z21" s="80">
        <f>IFERROR(INDEX(Raw!$H$6:$CC$2053,MATCH($B21&amp;$C21&amp;$B$6,Raw!$A$6:$A$2053,0),MATCH('Response times'!Z$6,Raw!$H$5:$CC$5,0))/60/60/24,"-")</f>
        <v>3.9830952401669811E-2</v>
      </c>
      <c r="AA21" s="80">
        <f>IFERROR(INDEX(Raw!$H$6:$CC$2053,MATCH($B21&amp;$C21&amp;$B$6,Raw!$A$6:$A$2053,0),MATCH('Response times'!AA$6,Raw!$H$5:$CC$5,0))/60/60/24,"-")</f>
        <v>9.3536407377875663E-2</v>
      </c>
      <c r="AB21" s="31"/>
      <c r="AC21" s="31">
        <f>IFERROR(INDEX(Raw!$H$6:$CC$2053,MATCH($B21&amp;$C21&amp;$B$6,Raw!$A$6:$A$2053,0),MATCH('Response times'!AC$6,Raw!$H$5:$CC$5,0)),"-")</f>
        <v>14789</v>
      </c>
      <c r="AD21" s="31"/>
      <c r="AE21" s="31">
        <f>IFERROR(INDEX(Raw!$H$6:$CC$2053,MATCH($B21&amp;$C21&amp;$B$6,Raw!$A$6:$A$2053,0),MATCH('Response times'!AE$6,Raw!$H$5:$CC$5,0))/60/60,"-")</f>
        <v>19567.559444444443</v>
      </c>
      <c r="AF21" s="80">
        <f>IFERROR(INDEX(Raw!$H$6:$CC$2053,MATCH($B21&amp;$C21&amp;$B$6,Raw!$A$6:$A$2053,0),MATCH('Response times'!AF$6,Raw!$H$5:$CC$5,0))/60/60/24,"-")</f>
        <v>5.5129824656964754E-2</v>
      </c>
      <c r="AG21" s="80">
        <f>IFERROR(INDEX(Raw!$H$6:$CC$2053,MATCH($B21&amp;$C21&amp;$B$6,Raw!$A$6:$A$2053,0),MATCH('Response times'!AG$6,Raw!$H$5:$CC$5,0))/60/60/24,"-")</f>
        <v>0.12238042914779002</v>
      </c>
      <c r="AI21" s="182"/>
      <c r="AJ21" s="182"/>
    </row>
    <row r="22" spans="1:36" s="7" customFormat="1" x14ac:dyDescent="0.2">
      <c r="A22" s="68"/>
      <c r="B22" s="16" t="str">
        <f t="shared" si="0"/>
        <v>2018-19</v>
      </c>
      <c r="C22" s="34" t="s">
        <v>573</v>
      </c>
      <c r="D22" s="147"/>
      <c r="E22" s="31">
        <f>IFERROR(INDEX(Raw!$H$6:$CC$2053,MATCH($B22&amp;$C22&amp;$B$6,Raw!$A$6:$A$2053,0),MATCH('Response times'!E$6,Raw!$H$5:$CC$5,0)),"-")</f>
        <v>51758</v>
      </c>
      <c r="F22" s="31"/>
      <c r="G22" s="31">
        <f>IFERROR(INDEX(Raw!$H$6:$CC$2053,MATCH($B22&amp;$C22&amp;$B$6,Raw!$A$6:$A$2053,0),MATCH('Response times'!G$6,Raw!$H$5:$CC$5,0))/60/60,"-")</f>
        <v>6325.416666666667</v>
      </c>
      <c r="H22" s="80">
        <f>IFERROR(INDEX(Raw!$H$6:$CC$2053,MATCH($B22&amp;$C22&amp;$B$6,Raw!$A$6:$A$2053,0),MATCH('Response times'!H$6,Raw!$H$5:$CC$5,0))/60/60/24,"-")</f>
        <v>5.0921408821395292E-3</v>
      </c>
      <c r="I22" s="80">
        <f>IFERROR(INDEX(Raw!$H$6:$CC$2053,MATCH($B22&amp;$C22&amp;$B$6,Raw!$A$6:$A$2053,0),MATCH('Response times'!I$6,Raw!$H$5:$CC$5,0))/60/60/24,"-")</f>
        <v>8.865457862659987E-3</v>
      </c>
      <c r="J22" s="31"/>
      <c r="K22" s="31">
        <f>IFERROR(INDEX(Raw!$H$6:$CC$2053,MATCH($B22&amp;$C22&amp;$B$6,Raw!$A$6:$A$2053,0),MATCH('Response times'!K$6,Raw!$H$5:$CC$5,0)),"-")</f>
        <v>34913</v>
      </c>
      <c r="L22" s="31"/>
      <c r="M22" s="31">
        <f>IFERROR(INDEX(Raw!$H$6:$CC$2053,MATCH($B22&amp;$C22&amp;$B$6,Raw!$A$6:$A$2053,0),MATCH('Response times'!M$6,Raw!$H$5:$CC$5,0))/60/60,"-")</f>
        <v>6699.8102777777776</v>
      </c>
      <c r="N22" s="80">
        <f>IFERROR(INDEX(Raw!$H$6:$CC$2053,MATCH($B22&amp;$C22&amp;$B$6,Raw!$A$6:$A$2053,0),MATCH('Response times'!N$6,Raw!$H$5:$CC$5,0))/60/60/24,"-")</f>
        <v>7.9958399900917718E-3</v>
      </c>
      <c r="O22" s="80">
        <f>IFERROR(INDEX(Raw!$H$6:$CC$2053,MATCH($B22&amp;$C22&amp;$B$6,Raw!$A$6:$A$2053,0),MATCH('Response times'!O$6,Raw!$H$5:$CC$5,0))/60/60/24,"-")</f>
        <v>1.5042988802324506E-2</v>
      </c>
      <c r="P22" s="31"/>
      <c r="Q22" s="31">
        <f>IFERROR(INDEX(Raw!$H$6:$CC$2053,MATCH($B22&amp;$C22&amp;$B$6,Raw!$A$6:$A$2053,0),MATCH('Response times'!Q$6,Raw!$H$5:$CC$5,0)),"-")</f>
        <v>352559</v>
      </c>
      <c r="R22" s="31"/>
      <c r="S22" s="31">
        <f>IFERROR(INDEX(Raw!$H$6:$CC$2053,MATCH($B22&amp;$C22&amp;$B$6,Raw!$A$6:$A$2053,0),MATCH('Response times'!S$6,Raw!$H$5:$CC$5,0))/60/60,"-")</f>
        <v>127406.95194444443</v>
      </c>
      <c r="T22" s="80">
        <f>IFERROR(INDEX(Raw!$H$6:$CC$2053,MATCH($B22&amp;$C22&amp;$B$6,Raw!$A$6:$A$2053,0),MATCH('Response times'!T$6,Raw!$H$5:$CC$5,0))/60/60/24,"-")</f>
        <v>1.5057403151487224E-2</v>
      </c>
      <c r="U22" s="80">
        <f>IFERROR(INDEX(Raw!$H$6:$CC$2053,MATCH($B22&amp;$C22&amp;$B$6,Raw!$A$6:$A$2053,0),MATCH('Response times'!U$6,Raw!$H$5:$CC$5,0))/60/60/24,"-")</f>
        <v>3.0863396235597237E-2</v>
      </c>
      <c r="V22" s="31"/>
      <c r="W22" s="31">
        <f>IFERROR(INDEX(Raw!$H$6:$CC$2053,MATCH($B22&amp;$C22&amp;$B$6,Raw!$A$6:$A$2053,0),MATCH('Response times'!W$6,Raw!$H$5:$CC$5,0)),"-")</f>
        <v>169154</v>
      </c>
      <c r="X22" s="31"/>
      <c r="Y22" s="31">
        <f>IFERROR(INDEX(Raw!$H$6:$CC$2053,MATCH($B22&amp;$C22&amp;$B$6,Raw!$A$6:$A$2053,0),MATCH('Response times'!Y$6,Raw!$H$5:$CC$5,0))/60/60,"-")</f>
        <v>176122.05805555554</v>
      </c>
      <c r="Z22" s="80">
        <f>IFERROR(INDEX(Raw!$H$6:$CC$2053,MATCH($B22&amp;$C22&amp;$B$6,Raw!$A$6:$A$2053,0),MATCH('Response times'!Z$6,Raw!$H$5:$CC$5,0))/60/60/24,"-")</f>
        <v>4.3383065642244041E-2</v>
      </c>
      <c r="AA22" s="80">
        <f>IFERROR(INDEX(Raw!$H$6:$CC$2053,MATCH($B22&amp;$C22&amp;$B$6,Raw!$A$6:$A$2053,0),MATCH('Response times'!AA$6,Raw!$H$5:$CC$5,0))/60/60/24,"-")</f>
        <v>0.10151576572619121</v>
      </c>
      <c r="AB22" s="31"/>
      <c r="AC22" s="31">
        <f>IFERROR(INDEX(Raw!$H$6:$CC$2053,MATCH($B22&amp;$C22&amp;$B$6,Raw!$A$6:$A$2053,0),MATCH('Response times'!AC$6,Raw!$H$5:$CC$5,0)),"-")</f>
        <v>13802</v>
      </c>
      <c r="AD22" s="31"/>
      <c r="AE22" s="31">
        <f>IFERROR(INDEX(Raw!$H$6:$CC$2053,MATCH($B22&amp;$C22&amp;$B$6,Raw!$A$6:$A$2053,0),MATCH('Response times'!AE$6,Raw!$H$5:$CC$5,0))/60/60,"-")</f>
        <v>19379.139722222222</v>
      </c>
      <c r="AF22" s="80">
        <f>IFERROR(INDEX(Raw!$H$6:$CC$2053,MATCH($B22&amp;$C22&amp;$B$6,Raw!$A$6:$A$2053,0),MATCH('Response times'!AF$6,Raw!$H$5:$CC$5,0))/60/60/24,"-")</f>
        <v>5.8503416540544306E-2</v>
      </c>
      <c r="AG22" s="80">
        <f>IFERROR(INDEX(Raw!$H$6:$CC$2053,MATCH($B22&amp;$C22&amp;$B$6,Raw!$A$6:$A$2053,0),MATCH('Response times'!AG$6,Raw!$H$5:$CC$5,0))/60/60/24,"-")</f>
        <v>0.13273760059599521</v>
      </c>
      <c r="AI22" s="182"/>
      <c r="AJ22" s="182"/>
    </row>
    <row r="23" spans="1:36" s="7" customFormat="1" ht="18" x14ac:dyDescent="0.25">
      <c r="A23" s="68"/>
      <c r="B23" s="16" t="str">
        <f t="shared" si="0"/>
        <v>2018-19</v>
      </c>
      <c r="C23" s="7" t="s">
        <v>574</v>
      </c>
      <c r="D23" s="148"/>
      <c r="E23" s="31">
        <f>IFERROR(INDEX(Raw!$H$6:$CC$2053,MATCH($B23&amp;$C23&amp;$B$6,Raw!$A$6:$A$2053,0),MATCH('Response times'!E$6,Raw!$H$5:$CC$5,0)),"-")</f>
        <v>54919</v>
      </c>
      <c r="F23" s="31"/>
      <c r="G23" s="31">
        <f>IFERROR(INDEX(Raw!$H$6:$CC$2053,MATCH($B23&amp;$C23&amp;$B$6,Raw!$A$6:$A$2053,0),MATCH('Response times'!G$6,Raw!$H$5:$CC$5,0))/60/60,"-")</f>
        <v>6605.9408333333331</v>
      </c>
      <c r="H23" s="80">
        <f>IFERROR(INDEX(Raw!$H$6:$CC$2053,MATCH($B23&amp;$C23&amp;$B$6,Raw!$A$6:$A$2053,0),MATCH('Response times'!H$6,Raw!$H$5:$CC$5,0))/60/60/24,"-")</f>
        <v>5.0118817662780143E-3</v>
      </c>
      <c r="I23" s="80">
        <f>IFERROR(INDEX(Raw!$H$6:$CC$2053,MATCH($B23&amp;$C23&amp;$B$6,Raw!$A$6:$A$2053,0),MATCH('Response times'!I$6,Raw!$H$5:$CC$5,0))/60/60/24,"-")</f>
        <v>8.7104413199776357E-3</v>
      </c>
      <c r="J23" s="31"/>
      <c r="K23" s="31">
        <f>IFERROR(INDEX(Raw!$H$6:$CC$2053,MATCH($B23&amp;$C23&amp;$B$6,Raw!$A$6:$A$2053,0),MATCH('Response times'!K$6,Raw!$H$5:$CC$5,0)),"-")</f>
        <v>37500</v>
      </c>
      <c r="L23" s="31"/>
      <c r="M23" s="31">
        <f>IFERROR(INDEX(Raw!$H$6:$CC$2053,MATCH($B23&amp;$C23&amp;$B$6,Raw!$A$6:$A$2053,0),MATCH('Response times'!M$6,Raw!$H$5:$CC$5,0))/60/60,"-")</f>
        <v>7010.8466666666664</v>
      </c>
      <c r="N23" s="80">
        <f>IFERROR(INDEX(Raw!$H$6:$CC$2053,MATCH($B23&amp;$C23&amp;$B$6,Raw!$A$6:$A$2053,0),MATCH('Response times'!N$6,Raw!$H$5:$CC$5,0))/60/60/24,"-")</f>
        <v>7.7898296296296304E-3</v>
      </c>
      <c r="O23" s="80">
        <f>IFERROR(INDEX(Raw!$H$6:$CC$2053,MATCH($B23&amp;$C23&amp;$B$6,Raw!$A$6:$A$2053,0),MATCH('Response times'!O$6,Raw!$H$5:$CC$5,0))/60/60/24,"-")</f>
        <v>1.4487839567901235E-2</v>
      </c>
      <c r="P23" s="31"/>
      <c r="Q23" s="31">
        <f>IFERROR(INDEX(Raw!$H$6:$CC$2053,MATCH($B23&amp;$C23&amp;$B$6,Raw!$A$6:$A$2053,0),MATCH('Response times'!Q$6,Raw!$H$5:$CC$5,0)),"-")</f>
        <v>371497</v>
      </c>
      <c r="R23" s="31"/>
      <c r="S23" s="31">
        <f>IFERROR(INDEX(Raw!$H$6:$CC$2053,MATCH($B23&amp;$C23&amp;$B$6,Raw!$A$6:$A$2053,0),MATCH('Response times'!S$6,Raw!$H$5:$CC$5,0))/60/60,"-")</f>
        <v>131765.05083333334</v>
      </c>
      <c r="T23" s="80">
        <f>IFERROR(INDEX(Raw!$H$6:$CC$2053,MATCH($B23&amp;$C23&amp;$B$6,Raw!$A$6:$A$2053,0),MATCH('Response times'!T$6,Raw!$H$5:$CC$5,0))/60/60/24,"-")</f>
        <v>1.4778613155392611E-2</v>
      </c>
      <c r="U23" s="80">
        <f>IFERROR(INDEX(Raw!$H$6:$CC$2053,MATCH($B23&amp;$C23&amp;$B$6,Raw!$A$6:$A$2053,0),MATCH('Response times'!U$6,Raw!$H$5:$CC$5,0))/60/60/24,"-")</f>
        <v>3.0188933096912503E-2</v>
      </c>
      <c r="V23" s="31"/>
      <c r="W23" s="31">
        <f>IFERROR(INDEX(Raw!$H$6:$CC$2053,MATCH($B23&amp;$C23&amp;$B$6,Raw!$A$6:$A$2053,0),MATCH('Response times'!W$6,Raw!$H$5:$CC$5,0)),"-")</f>
        <v>177085</v>
      </c>
      <c r="X23" s="31"/>
      <c r="Y23" s="31">
        <f>IFERROR(INDEX(Raw!$H$6:$CC$2053,MATCH($B23&amp;$C23&amp;$B$6,Raw!$A$6:$A$2053,0),MATCH('Response times'!Y$6,Raw!$H$5:$CC$5,0))/60/60,"-")</f>
        <v>178571.88888888891</v>
      </c>
      <c r="Z23" s="80">
        <f>IFERROR(INDEX(Raw!$H$6:$CC$2053,MATCH($B23&amp;$C23&amp;$B$6,Raw!$A$6:$A$2053,0),MATCH('Response times'!Z$6,Raw!$H$5:$CC$5,0))/60/60/24,"-")</f>
        <v>4.2016519583083667E-2</v>
      </c>
      <c r="AA23" s="80">
        <f>IFERROR(INDEX(Raw!$H$6:$CC$2053,MATCH($B23&amp;$C23&amp;$B$6,Raw!$A$6:$A$2053,0),MATCH('Response times'!AA$6,Raw!$H$5:$CC$5,0))/60/60/24,"-")</f>
        <v>9.8571062442288124E-2</v>
      </c>
      <c r="AB23" s="31"/>
      <c r="AC23" s="31">
        <f>IFERROR(INDEX(Raw!$H$6:$CC$2053,MATCH($B23&amp;$C23&amp;$B$6,Raw!$A$6:$A$2053,0),MATCH('Response times'!AC$6,Raw!$H$5:$CC$5,0)),"-")</f>
        <v>13274</v>
      </c>
      <c r="AD23" s="31"/>
      <c r="AE23" s="31">
        <f>IFERROR(INDEX(Raw!$H$6:$CC$2053,MATCH($B23&amp;$C23&amp;$B$6,Raw!$A$6:$A$2053,0),MATCH('Response times'!AE$6,Raw!$H$5:$CC$5,0))/60/60,"-")</f>
        <v>18512.095833333333</v>
      </c>
      <c r="AF23" s="80">
        <f>IFERROR(INDEX(Raw!$H$6:$CC$2053,MATCH($B23&amp;$C23&amp;$B$6,Raw!$A$6:$A$2053,0),MATCH('Response times'!AF$6,Raw!$H$5:$CC$5,0))/60/60/24,"-")</f>
        <v>5.810888401302463E-2</v>
      </c>
      <c r="AG23" s="80">
        <f>IFERROR(INDEX(Raw!$H$6:$CC$2053,MATCH($B23&amp;$C23&amp;$B$6,Raw!$A$6:$A$2053,0),MATCH('Response times'!AG$6,Raw!$H$5:$CC$5,0))/60/60/24,"-")</f>
        <v>0.13324595927572139</v>
      </c>
    </row>
    <row r="24" spans="1:36" s="7" customFormat="1" x14ac:dyDescent="0.2">
      <c r="A24" s="68"/>
      <c r="B24" s="16" t="str">
        <f t="shared" si="0"/>
        <v>2018-19</v>
      </c>
      <c r="C24" s="7" t="s">
        <v>575</v>
      </c>
      <c r="D24" s="147"/>
      <c r="E24" s="31">
        <f>IFERROR(INDEX(Raw!$H$6:$CC$2053,MATCH($B24&amp;$C24&amp;$B$6,Raw!$A$6:$A$2053,0),MATCH('Response times'!E$6,Raw!$H$5:$CC$5,0)),"-")</f>
        <v>56361</v>
      </c>
      <c r="F24" s="31"/>
      <c r="G24" s="31">
        <f>IFERROR(INDEX(Raw!$H$6:$CC$2053,MATCH($B24&amp;$C24&amp;$B$6,Raw!$A$6:$A$2053,0),MATCH('Response times'!G$6,Raw!$H$5:$CC$5,0))/60/60,"-")</f>
        <v>6744.9494444444445</v>
      </c>
      <c r="H24" s="80">
        <f>IFERROR(INDEX(Raw!$H$6:$CC$2053,MATCH($B24&amp;$C24&amp;$B$6,Raw!$A$6:$A$2053,0),MATCH('Response times'!H$6,Raw!$H$5:$CC$5,0))/60/60/24,"-")</f>
        <v>4.9864189809475561E-3</v>
      </c>
      <c r="I24" s="80">
        <f>IFERROR(INDEX(Raw!$H$6:$CC$2053,MATCH($B24&amp;$C24&amp;$B$6,Raw!$A$6:$A$2053,0),MATCH('Response times'!I$6,Raw!$H$5:$CC$5,0))/60/60/24,"-")</f>
        <v>8.6988768090227892E-3</v>
      </c>
      <c r="J24" s="31"/>
      <c r="K24" s="31">
        <f>IFERROR(INDEX(Raw!$H$6:$CC$2053,MATCH($B24&amp;$C24&amp;$B$6,Raw!$A$6:$A$2053,0),MATCH('Response times'!K$6,Raw!$H$5:$CC$5,0)),"-")</f>
        <v>38434</v>
      </c>
      <c r="L24" s="31"/>
      <c r="M24" s="31">
        <f>IFERROR(INDEX(Raw!$H$6:$CC$2053,MATCH($B24&amp;$C24&amp;$B$6,Raw!$A$6:$A$2053,0),MATCH('Response times'!M$6,Raw!$H$5:$CC$5,0))/60/60,"-")</f>
        <v>7160.4008333333331</v>
      </c>
      <c r="N24" s="80">
        <f>IFERROR(INDEX(Raw!$H$6:$CC$2053,MATCH($B24&amp;$C24&amp;$B$6,Raw!$A$6:$A$2053,0),MATCH('Response times'!N$6,Raw!$H$5:$CC$5,0))/60/60/24,"-")</f>
        <v>7.7626589665978621E-3</v>
      </c>
      <c r="O24" s="80">
        <f>IFERROR(INDEX(Raw!$H$6:$CC$2053,MATCH($B24&amp;$C24&amp;$B$6,Raw!$A$6:$A$2053,0),MATCH('Response times'!O$6,Raw!$H$5:$CC$5,0))/60/60/24,"-")</f>
        <v>1.452036584120156E-2</v>
      </c>
      <c r="P24" s="31"/>
      <c r="Q24" s="31">
        <f>IFERROR(INDEX(Raw!$H$6:$CC$2053,MATCH($B24&amp;$C24&amp;$B$6,Raw!$A$6:$A$2053,0),MATCH('Response times'!Q$6,Raw!$H$5:$CC$5,0)),"-")</f>
        <v>379496</v>
      </c>
      <c r="R24" s="31"/>
      <c r="S24" s="31">
        <f>IFERROR(INDEX(Raw!$H$6:$CC$2053,MATCH($B24&amp;$C24&amp;$B$6,Raw!$A$6:$A$2053,0),MATCH('Response times'!S$6,Raw!$H$5:$CC$5,0))/60/60,"-")</f>
        <v>138741.05055555556</v>
      </c>
      <c r="T24" s="80">
        <f>IFERROR(INDEX(Raw!$H$6:$CC$2053,MATCH($B24&amp;$C24&amp;$B$6,Raw!$A$6:$A$2053,0),MATCH('Response times'!T$6,Raw!$H$5:$CC$5,0))/60/60/24,"-")</f>
        <v>1.5233038309972914E-2</v>
      </c>
      <c r="U24" s="80">
        <f>IFERROR(INDEX(Raw!$H$6:$CC$2053,MATCH($B24&amp;$C24&amp;$B$6,Raw!$A$6:$A$2053,0),MATCH('Response times'!U$6,Raw!$H$5:$CC$5,0))/60/60/24,"-")</f>
        <v>3.1172473283766614E-2</v>
      </c>
      <c r="V24" s="31"/>
      <c r="W24" s="31">
        <f>IFERROR(INDEX(Raw!$H$6:$CC$2053,MATCH($B24&amp;$C24&amp;$B$6,Raw!$A$6:$A$2053,0),MATCH('Response times'!W$6,Raw!$H$5:$CC$5,0)),"-")</f>
        <v>172169</v>
      </c>
      <c r="X24" s="31"/>
      <c r="Y24" s="31">
        <f>IFERROR(INDEX(Raw!$H$6:$CC$2053,MATCH($B24&amp;$C24&amp;$B$6,Raw!$A$6:$A$2053,0),MATCH('Response times'!Y$6,Raw!$H$5:$CC$5,0))/60/60,"-")</f>
        <v>181542.59333333332</v>
      </c>
      <c r="Z24" s="80">
        <f>IFERROR(INDEX(Raw!$H$6:$CC$2053,MATCH($B24&amp;$C24&amp;$B$6,Raw!$A$6:$A$2053,0),MATCH('Response times'!Z$6,Raw!$H$5:$CC$5,0))/60/60/24,"-")</f>
        <v>4.3935172546870939E-2</v>
      </c>
      <c r="AA24" s="80">
        <f>IFERROR(INDEX(Raw!$H$6:$CC$2053,MATCH($B24&amp;$C24&amp;$B$6,Raw!$A$6:$A$2053,0),MATCH('Response times'!AA$6,Raw!$H$5:$CC$5,0))/60/60/24,"-")</f>
        <v>0.10311976484722268</v>
      </c>
      <c r="AB24" s="31"/>
      <c r="AC24" s="31">
        <f>IFERROR(INDEX(Raw!$H$6:$CC$2053,MATCH($B24&amp;$C24&amp;$B$6,Raw!$A$6:$A$2053,0),MATCH('Response times'!AC$6,Raw!$H$5:$CC$5,0)),"-")</f>
        <v>12641</v>
      </c>
      <c r="AD24" s="31"/>
      <c r="AE24" s="31">
        <f>IFERROR(INDEX(Raw!$H$6:$CC$2053,MATCH($B24&amp;$C24&amp;$B$6,Raw!$A$6:$A$2053,0),MATCH('Response times'!AE$6,Raw!$H$5:$CC$5,0))/60/60,"-")</f>
        <v>18041.548611111113</v>
      </c>
      <c r="AF24" s="80">
        <f>IFERROR(INDEX(Raw!$H$6:$CC$2053,MATCH($B24&amp;$C24&amp;$B$6,Raw!$A$6:$A$2053,0),MATCH('Response times'!AF$6,Raw!$H$5:$CC$5,0))/60/60/24,"-")</f>
        <v>5.946769971755634E-2</v>
      </c>
      <c r="AG24" s="80">
        <f>IFERROR(INDEX(Raw!$H$6:$CC$2053,MATCH($B24&amp;$C24&amp;$B$6,Raw!$A$6:$A$2053,0),MATCH('Response times'!AG$6,Raw!$H$5:$CC$5,0))/60/60/24,"-")</f>
        <v>0.13690137892718288</v>
      </c>
    </row>
    <row r="25" spans="1:36" s="7" customFormat="1" x14ac:dyDescent="0.2">
      <c r="A25" s="68"/>
      <c r="B25" s="16" t="str">
        <f t="shared" si="0"/>
        <v>2018-19</v>
      </c>
      <c r="C25" s="34" t="s">
        <v>576</v>
      </c>
      <c r="D25" s="147"/>
      <c r="E25" s="31">
        <f>IFERROR(INDEX(Raw!$H$6:$CC$2053,MATCH($B25&amp;$C25&amp;$B$6,Raw!$A$6:$A$2053,0),MATCH('Response times'!E$6,Raw!$H$5:$CC$5,0)),"-")</f>
        <v>60046</v>
      </c>
      <c r="F25" s="31"/>
      <c r="G25" s="31">
        <f>IFERROR(INDEX(Raw!$H$6:$CC$2053,MATCH($B25&amp;$C25&amp;$B$6,Raw!$A$6:$A$2053,0),MATCH('Response times'!G$6,Raw!$H$5:$CC$5,0))/60/60,"-")</f>
        <v>7102.9211111111108</v>
      </c>
      <c r="H25" s="80">
        <f>IFERROR(INDEX(Raw!$H$6:$CC$2053,MATCH($B25&amp;$C25&amp;$B$6,Raw!$A$6:$A$2053,0),MATCH('Response times'!H$6,Raw!$H$5:$CC$5,0))/60/60/24,"-")</f>
        <v>4.9288053541667433E-3</v>
      </c>
      <c r="I25" s="80">
        <f>IFERROR(INDEX(Raw!$H$6:$CC$2053,MATCH($B25&amp;$C25&amp;$B$6,Raw!$A$6:$A$2053,0),MATCH('Response times'!I$6,Raw!$H$5:$CC$5,0))/60/60/24,"-")</f>
        <v>8.6075458275198906E-3</v>
      </c>
      <c r="J25" s="31"/>
      <c r="K25" s="31">
        <f>IFERROR(INDEX(Raw!$H$6:$CC$2053,MATCH($B25&amp;$C25&amp;$B$6,Raw!$A$6:$A$2053,0),MATCH('Response times'!K$6,Raw!$H$5:$CC$5,0)),"-")</f>
        <v>41096</v>
      </c>
      <c r="L25" s="31"/>
      <c r="M25" s="31">
        <f>IFERROR(INDEX(Raw!$H$6:$CC$2053,MATCH($B25&amp;$C25&amp;$B$6,Raw!$A$6:$A$2053,0),MATCH('Response times'!M$6,Raw!$H$5:$CC$5,0))/60/60,"-")</f>
        <v>7489.8022222222226</v>
      </c>
      <c r="N25" s="80">
        <f>IFERROR(INDEX(Raw!$H$6:$CC$2053,MATCH($B25&amp;$C25&amp;$B$6,Raw!$A$6:$A$2053,0),MATCH('Response times'!N$6,Raw!$H$5:$CC$5,0))/60/60/24,"-")</f>
        <v>7.5938070029344116E-3</v>
      </c>
      <c r="O25" s="80">
        <f>IFERROR(INDEX(Raw!$H$6:$CC$2053,MATCH($B25&amp;$C25&amp;$B$6,Raw!$A$6:$A$2053,0),MATCH('Response times'!O$6,Raw!$H$5:$CC$5,0))/60/60/24,"-")</f>
        <v>1.4217615799320833E-2</v>
      </c>
      <c r="P25" s="31"/>
      <c r="Q25" s="31">
        <f>IFERROR(INDEX(Raw!$H$6:$CC$2053,MATCH($B25&amp;$C25&amp;$B$6,Raw!$A$6:$A$2053,0),MATCH('Response times'!Q$6,Raw!$H$5:$CC$5,0)),"-")</f>
        <v>408693</v>
      </c>
      <c r="R25" s="31"/>
      <c r="S25" s="31">
        <f>IFERROR(INDEX(Raw!$H$6:$CC$2053,MATCH($B25&amp;$C25&amp;$B$6,Raw!$A$6:$A$2053,0),MATCH('Response times'!S$6,Raw!$H$5:$CC$5,0))/60/60,"-")</f>
        <v>152304.92194444445</v>
      </c>
      <c r="T25" s="80">
        <f>IFERROR(INDEX(Raw!$H$6:$CC$2053,MATCH($B25&amp;$C25&amp;$B$6,Raw!$A$6:$A$2053,0),MATCH('Response times'!T$6,Raw!$H$5:$CC$5,0))/60/60/24,"-")</f>
        <v>1.5527641565556182E-2</v>
      </c>
      <c r="U25" s="80">
        <f>IFERROR(INDEX(Raw!$H$6:$CC$2053,MATCH($B25&amp;$C25&amp;$B$6,Raw!$A$6:$A$2053,0),MATCH('Response times'!U$6,Raw!$H$5:$CC$5,0))/60/60/24,"-")</f>
        <v>3.2183434193473671E-2</v>
      </c>
      <c r="V25" s="31"/>
      <c r="W25" s="31">
        <f>IFERROR(INDEX(Raw!$H$6:$CC$2053,MATCH($B25&amp;$C25&amp;$B$6,Raw!$A$6:$A$2053,0),MATCH('Response times'!W$6,Raw!$H$5:$CC$5,0)),"-")</f>
        <v>176296</v>
      </c>
      <c r="X25" s="31"/>
      <c r="Y25" s="31">
        <f>IFERROR(INDEX(Raw!$H$6:$CC$2053,MATCH($B25&amp;$C25&amp;$B$6,Raw!$A$6:$A$2053,0),MATCH('Response times'!Y$6,Raw!$H$5:$CC$5,0))/60/60,"-")</f>
        <v>194252.14194444445</v>
      </c>
      <c r="Z25" s="80">
        <f>IFERROR(INDEX(Raw!$H$6:$CC$2053,MATCH($B25&amp;$C25&amp;$B$6,Raw!$A$6:$A$2053,0),MATCH('Response times'!Z$6,Raw!$H$5:$CC$5,0))/60/60/24,"-")</f>
        <v>4.5910509867978767E-2</v>
      </c>
      <c r="AA25" s="80">
        <f>IFERROR(INDEX(Raw!$H$6:$CC$2053,MATCH($B25&amp;$C25&amp;$B$6,Raw!$A$6:$A$2053,0),MATCH('Response times'!AA$6,Raw!$H$5:$CC$5,0))/60/60/24,"-")</f>
        <v>0.10860434292746711</v>
      </c>
      <c r="AB25" s="31"/>
      <c r="AC25" s="31">
        <f>IFERROR(INDEX(Raw!$H$6:$CC$2053,MATCH($B25&amp;$C25&amp;$B$6,Raw!$A$6:$A$2053,0),MATCH('Response times'!AC$6,Raw!$H$5:$CC$5,0)),"-")</f>
        <v>15072</v>
      </c>
      <c r="AD25" s="31"/>
      <c r="AE25" s="31">
        <f>IFERROR(INDEX(Raw!$H$6:$CC$2053,MATCH($B25&amp;$C25&amp;$B$6,Raw!$A$6:$A$2053,0),MATCH('Response times'!AE$6,Raw!$H$5:$CC$5,0))/60/60,"-")</f>
        <v>21153.455555555553</v>
      </c>
      <c r="AF25" s="80">
        <f>IFERROR(INDEX(Raw!$H$6:$CC$2053,MATCH($B25&amp;$C25&amp;$B$6,Raw!$A$6:$A$2053,0),MATCH('Response times'!AF$6,Raw!$H$5:$CC$5,0))/60/60/24,"-")</f>
        <v>5.8478900045215075E-2</v>
      </c>
      <c r="AG25" s="80">
        <f>IFERROR(INDEX(Raw!$H$6:$CC$2053,MATCH($B25&amp;$C25&amp;$B$6,Raw!$A$6:$A$2053,0),MATCH('Response times'!AG$6,Raw!$H$5:$CC$5,0))/60/60/24,"-")</f>
        <v>0.13169613125516041</v>
      </c>
    </row>
    <row r="26" spans="1:36" ht="18" x14ac:dyDescent="0.25">
      <c r="A26" s="68"/>
      <c r="B26" s="16" t="str">
        <f t="shared" si="0"/>
        <v>2018-19</v>
      </c>
      <c r="C26" s="7" t="s">
        <v>577</v>
      </c>
      <c r="D26" s="148"/>
      <c r="E26" s="31">
        <f>IFERROR(INDEX(Raw!$H$6:$CC$2053,MATCH($B26&amp;$C26&amp;$B$6,Raw!$A$6:$A$2053,0),MATCH('Response times'!E$6,Raw!$H$5:$CC$5,0)),"-")</f>
        <v>59966</v>
      </c>
      <c r="F26" s="31"/>
      <c r="G26" s="31">
        <f>IFERROR(INDEX(Raw!$H$6:$CC$2053,MATCH($B26&amp;$C26&amp;$B$6,Raw!$A$6:$A$2053,0),MATCH('Response times'!G$6,Raw!$H$5:$CC$5,0))/60/60,"-")</f>
        <v>7129.8794444444447</v>
      </c>
      <c r="H26" s="80">
        <f>IFERROR(INDEX(Raw!$H$6:$CC$2053,MATCH($B26&amp;$C26&amp;$B$6,Raw!$A$6:$A$2053,0),MATCH('Response times'!H$6,Raw!$H$5:$CC$5,0))/60/60/24,"-")</f>
        <v>4.9541125001698492E-3</v>
      </c>
      <c r="I26" s="80">
        <f>IFERROR(INDEX(Raw!$H$6:$CC$2053,MATCH($B26&amp;$C26&amp;$B$6,Raw!$A$6:$A$2053,0),MATCH('Response times'!I$6,Raw!$H$5:$CC$5,0))/60/60/24,"-")</f>
        <v>8.5647493842189587E-3</v>
      </c>
      <c r="J26" s="31"/>
      <c r="K26" s="31">
        <f>IFERROR(INDEX(Raw!$H$6:$CC$2053,MATCH($B26&amp;$C26&amp;$B$6,Raw!$A$6:$A$2053,0),MATCH('Response times'!K$6,Raw!$H$5:$CC$5,0)),"-")</f>
        <v>41010</v>
      </c>
      <c r="L26" s="31"/>
      <c r="M26" s="31">
        <f>IFERROR(INDEX(Raw!$H$6:$CC$2053,MATCH($B26&amp;$C26&amp;$B$6,Raw!$A$6:$A$2053,0),MATCH('Response times'!M$6,Raw!$H$5:$CC$5,0))/60/60,"-")</f>
        <v>7695.0736111111119</v>
      </c>
      <c r="N26" s="80">
        <f>IFERROR(INDEX(Raw!$H$6:$CC$2053,MATCH($B26&amp;$C26&amp;$B$6,Raw!$A$6:$A$2053,0),MATCH('Response times'!N$6,Raw!$H$5:$CC$5,0))/60/60/24,"-")</f>
        <v>7.8182898592935781E-3</v>
      </c>
      <c r="O26" s="80">
        <f>IFERROR(INDEX(Raw!$H$6:$CC$2053,MATCH($B26&amp;$C26&amp;$B$6,Raw!$A$6:$A$2053,0),MATCH('Response times'!O$6,Raw!$H$5:$CC$5,0))/60/60/24,"-")</f>
        <v>1.4536308838404363E-2</v>
      </c>
      <c r="P26" s="31"/>
      <c r="Q26" s="31">
        <f>IFERROR(INDEX(Raw!$H$6:$CC$2053,MATCH($B26&amp;$C26&amp;$B$6,Raw!$A$6:$A$2053,0),MATCH('Response times'!Q$6,Raw!$H$5:$CC$5,0)),"-")</f>
        <v>410051</v>
      </c>
      <c r="R26" s="31"/>
      <c r="S26" s="31">
        <f>IFERROR(INDEX(Raw!$H$6:$CC$2053,MATCH($B26&amp;$C26&amp;$B$6,Raw!$A$6:$A$2053,0),MATCH('Response times'!S$6,Raw!$H$5:$CC$5,0))/60/60,"-")</f>
        <v>156917.88750000001</v>
      </c>
      <c r="T26" s="80">
        <f>IFERROR(INDEX(Raw!$H$6:$CC$2053,MATCH($B26&amp;$C26&amp;$B$6,Raw!$A$6:$A$2053,0),MATCH('Response times'!T$6,Raw!$H$5:$CC$5,0))/60/60/24,"-")</f>
        <v>1.5944956389571052E-2</v>
      </c>
      <c r="U26" s="80">
        <f>IFERROR(INDEX(Raw!$H$6:$CC$2053,MATCH($B26&amp;$C26&amp;$B$6,Raw!$A$6:$A$2053,0),MATCH('Response times'!U$6,Raw!$H$5:$CC$5,0))/60/60/24,"-")</f>
        <v>3.3087593801565965E-2</v>
      </c>
      <c r="V26" s="31"/>
      <c r="W26" s="31">
        <f>IFERROR(INDEX(Raw!$H$6:$CC$2053,MATCH($B26&amp;$C26&amp;$B$6,Raw!$A$6:$A$2053,0),MATCH('Response times'!W$6,Raw!$H$5:$CC$5,0)),"-")</f>
        <v>171665</v>
      </c>
      <c r="X26" s="31"/>
      <c r="Y26" s="31">
        <f>IFERROR(INDEX(Raw!$H$6:$CC$2053,MATCH($B26&amp;$C26&amp;$B$6,Raw!$A$6:$A$2053,0),MATCH('Response times'!Y$6,Raw!$H$5:$CC$5,0))/60/60,"-")</f>
        <v>193698.74666666667</v>
      </c>
      <c r="Z26" s="80">
        <f>IFERROR(INDEX(Raw!$H$6:$CC$2053,MATCH($B26&amp;$C26&amp;$B$6,Raw!$A$6:$A$2053,0),MATCH('Response times'!Z$6,Raw!$H$5:$CC$5,0))/60/60/24,"-")</f>
        <v>4.7014715353223491E-2</v>
      </c>
      <c r="AA26" s="80">
        <f>IFERROR(INDEX(Raw!$H$6:$CC$2053,MATCH($B26&amp;$C26&amp;$B$6,Raw!$A$6:$A$2053,0),MATCH('Response times'!AA$6,Raw!$H$5:$CC$5,0))/60/60/24,"-")</f>
        <v>0.11122535082595192</v>
      </c>
      <c r="AB26" s="31"/>
      <c r="AC26" s="31">
        <f>IFERROR(INDEX(Raw!$H$6:$CC$2053,MATCH($B26&amp;$C26&amp;$B$6,Raw!$A$6:$A$2053,0),MATCH('Response times'!AC$6,Raw!$H$5:$CC$5,0)),"-")</f>
        <v>14585</v>
      </c>
      <c r="AD26" s="31"/>
      <c r="AE26" s="31">
        <f>IFERROR(INDEX(Raw!$H$6:$CC$2053,MATCH($B26&amp;$C26&amp;$B$6,Raw!$A$6:$A$2053,0),MATCH('Response times'!AE$6,Raw!$H$5:$CC$5,0))/60/60,"-")</f>
        <v>20834.983888888892</v>
      </c>
      <c r="AF26" s="80">
        <f>IFERROR(INDEX(Raw!$H$6:$CC$2053,MATCH($B26&amp;$C26&amp;$B$6,Raw!$A$6:$A$2053,0),MATCH('Response times'!AF$6,Raw!$H$5:$CC$5,0))/60/60/24,"-")</f>
        <v>5.9521722914206626E-2</v>
      </c>
      <c r="AG26" s="80">
        <f>IFERROR(INDEX(Raw!$H$6:$CC$2053,MATCH($B26&amp;$C26&amp;$B$6,Raw!$A$6:$A$2053,0),MATCH('Response times'!AG$6,Raw!$H$5:$CC$5,0))/60/60/24,"-")</f>
        <v>0.13611353067585927</v>
      </c>
    </row>
    <row r="27" spans="1:36" x14ac:dyDescent="0.2">
      <c r="A27" s="68"/>
      <c r="B27" s="16" t="str">
        <f t="shared" si="0"/>
        <v>2018-19</v>
      </c>
      <c r="C27" s="7" t="s">
        <v>578</v>
      </c>
      <c r="D27" s="147"/>
      <c r="E27" s="31">
        <f>IFERROR(INDEX(Raw!$H$6:$CC$2053,MATCH($B27&amp;$C27&amp;$B$6,Raw!$A$6:$A$2053,0),MATCH('Response times'!E$6,Raw!$H$5:$CC$5,0)),"-")</f>
        <v>54546</v>
      </c>
      <c r="F27" s="31"/>
      <c r="G27" s="31">
        <f>IFERROR(INDEX(Raw!$H$6:$CC$2053,MATCH($B27&amp;$C27&amp;$B$6,Raw!$A$6:$A$2053,0),MATCH('Response times'!G$6,Raw!$H$5:$CC$5,0))/60/60,"-")</f>
        <v>6625.25</v>
      </c>
      <c r="H27" s="80">
        <f>IFERROR(INDEX(Raw!$H$6:$CC$2053,MATCH($B27&amp;$C27&amp;$B$6,Raw!$A$6:$A$2053,0),MATCH('Response times'!H$6,Raw!$H$5:$CC$5,0))/60/60/24,"-")</f>
        <v>5.0609042520685906E-3</v>
      </c>
      <c r="I27" s="80">
        <f>IFERROR(INDEX(Raw!$H$6:$CC$2053,MATCH($B27&amp;$C27&amp;$B$6,Raw!$A$6:$A$2053,0),MATCH('Response times'!I$6,Raw!$H$5:$CC$5,0))/60/60/24,"-")</f>
        <v>8.8111735202092405E-3</v>
      </c>
      <c r="J27" s="31"/>
      <c r="K27" s="31">
        <f>IFERROR(INDEX(Raw!$H$6:$CC$2053,MATCH($B27&amp;$C27&amp;$B$6,Raw!$A$6:$A$2053,0),MATCH('Response times'!K$6,Raw!$H$5:$CC$5,0)),"-")</f>
        <v>37474</v>
      </c>
      <c r="L27" s="31"/>
      <c r="M27" s="31">
        <f>IFERROR(INDEX(Raw!$H$6:$CC$2053,MATCH($B27&amp;$C27&amp;$B$6,Raw!$A$6:$A$2053,0),MATCH('Response times'!M$6,Raw!$H$5:$CC$5,0))/60/60,"-")</f>
        <v>7110.5511111111109</v>
      </c>
      <c r="N27" s="80">
        <f>IFERROR(INDEX(Raw!$H$6:$CC$2053,MATCH($B27&amp;$C27&amp;$B$6,Raw!$A$6:$A$2053,0),MATCH('Response times'!N$6,Raw!$H$5:$CC$5,0))/60/60/24,"-")</f>
        <v>7.9060939041192008E-3</v>
      </c>
      <c r="O27" s="80">
        <f>IFERROR(INDEX(Raw!$H$6:$CC$2053,MATCH($B27&amp;$C27&amp;$B$6,Raw!$A$6:$A$2053,0),MATCH('Response times'!O$6,Raw!$H$5:$CC$5,0))/60/60/24,"-")</f>
        <v>1.4540163896350855E-2</v>
      </c>
      <c r="P27" s="31"/>
      <c r="Q27" s="31">
        <f>IFERROR(INDEX(Raw!$H$6:$CC$2053,MATCH($B27&amp;$C27&amp;$B$6,Raw!$A$6:$A$2053,0),MATCH('Response times'!Q$6,Raw!$H$5:$CC$5,0)),"-")</f>
        <v>365862</v>
      </c>
      <c r="R27" s="31"/>
      <c r="S27" s="31">
        <f>IFERROR(INDEX(Raw!$H$6:$CC$2053,MATCH($B27&amp;$C27&amp;$B$6,Raw!$A$6:$A$2053,0),MATCH('Response times'!S$6,Raw!$H$5:$CC$5,0))/60/60,"-")</f>
        <v>144026.86777777778</v>
      </c>
      <c r="T27" s="80">
        <f>IFERROR(INDEX(Raw!$H$6:$CC$2053,MATCH($B27&amp;$C27&amp;$B$6,Raw!$A$6:$A$2053,0),MATCH('Response times'!T$6,Raw!$H$5:$CC$5,0))/60/60/24,"-")</f>
        <v>1.6402685960118134E-2</v>
      </c>
      <c r="U27" s="80">
        <f>IFERROR(INDEX(Raw!$H$6:$CC$2053,MATCH($B27&amp;$C27&amp;$B$6,Raw!$A$6:$A$2053,0),MATCH('Response times'!U$6,Raw!$H$5:$CC$5,0))/60/60/24,"-")</f>
        <v>3.399623522920097E-2</v>
      </c>
      <c r="V27" s="31"/>
      <c r="W27" s="31">
        <f>IFERROR(INDEX(Raw!$H$6:$CC$2053,MATCH($B27&amp;$C27&amp;$B$6,Raw!$A$6:$A$2053,0),MATCH('Response times'!W$6,Raw!$H$5:$CC$5,0)),"-")</f>
        <v>152093</v>
      </c>
      <c r="X27" s="31"/>
      <c r="Y27" s="31">
        <f>IFERROR(INDEX(Raw!$H$6:$CC$2053,MATCH($B27&amp;$C27&amp;$B$6,Raw!$A$6:$A$2053,0),MATCH('Response times'!Y$6,Raw!$H$5:$CC$5,0))/60/60,"-")</f>
        <v>183325.39722222224</v>
      </c>
      <c r="Z27" s="80">
        <f>IFERROR(INDEX(Raw!$H$6:$CC$2053,MATCH($B27&amp;$C27&amp;$B$6,Raw!$A$6:$A$2053,0),MATCH('Response times'!Z$6,Raw!$H$5:$CC$5,0))/60/60/24,"-")</f>
        <v>5.0222943972389217E-2</v>
      </c>
      <c r="AA27" s="80">
        <f>IFERROR(INDEX(Raw!$H$6:$CC$2053,MATCH($B27&amp;$C27&amp;$B$6,Raw!$A$6:$A$2053,0),MATCH('Response times'!AA$6,Raw!$H$5:$CC$5,0))/60/60/24,"-")</f>
        <v>0.11892232408484966</v>
      </c>
      <c r="AB27" s="31"/>
      <c r="AC27" s="31">
        <f>IFERROR(INDEX(Raw!$H$6:$CC$2053,MATCH($B27&amp;$C27&amp;$B$6,Raw!$A$6:$A$2053,0),MATCH('Response times'!AC$6,Raw!$H$5:$CC$5,0)),"-")</f>
        <v>12907</v>
      </c>
      <c r="AD27" s="31"/>
      <c r="AE27" s="31">
        <f>IFERROR(INDEX(Raw!$H$6:$CC$2053,MATCH($B27&amp;$C27&amp;$B$6,Raw!$A$6:$A$2053,0),MATCH('Response times'!AE$6,Raw!$H$5:$CC$5,0))/60/60,"-")</f>
        <v>19305.510000000002</v>
      </c>
      <c r="AF27" s="80">
        <f>IFERROR(INDEX(Raw!$H$6:$CC$2053,MATCH($B27&amp;$C27&amp;$B$6,Raw!$A$6:$A$2053,0),MATCH('Response times'!AF$6,Raw!$H$5:$CC$5,0))/60/60/24,"-")</f>
        <v>6.2322480049585509E-2</v>
      </c>
      <c r="AG27" s="80">
        <f>IFERROR(INDEX(Raw!$H$6:$CC$2053,MATCH($B27&amp;$C27&amp;$B$6,Raw!$A$6:$A$2053,0),MATCH('Response times'!AG$6,Raw!$H$5:$CC$5,0))/60/60/24,"-")</f>
        <v>0.13945392376086477</v>
      </c>
    </row>
    <row r="28" spans="1:36" collapsed="1" x14ac:dyDescent="0.2">
      <c r="A28" s="68"/>
      <c r="B28" s="17" t="str">
        <f t="shared" si="0"/>
        <v>2018-19</v>
      </c>
      <c r="C28" s="18" t="s">
        <v>579</v>
      </c>
      <c r="D28" s="149"/>
      <c r="E28" s="32">
        <f>IFERROR(INDEX(Raw!$H$6:$CC$2053,MATCH($B28&amp;$C28&amp;$B$6,Raw!$A$6:$A$2053,0),MATCH('Response times'!E$6,Raw!$H$5:$CC$5,0)),"-")</f>
        <v>59562</v>
      </c>
      <c r="F28" s="32"/>
      <c r="G28" s="32">
        <f>IFERROR(INDEX(Raw!$H$6:$CC$2053,MATCH($B28&amp;$C28&amp;$B$6,Raw!$A$6:$A$2053,0),MATCH('Response times'!G$6,Raw!$H$5:$CC$5,0))/60/60,"-")</f>
        <v>6943.2336111111108</v>
      </c>
      <c r="H28" s="81">
        <f>IFERROR(INDEX(Raw!$H$6:$CC$2053,MATCH($B28&amp;$C28&amp;$B$6,Raw!$A$6:$A$2053,0),MATCH('Response times'!H$6,Raw!$H$5:$CC$5,0))/60/60/24,"-")</f>
        <v>4.8571471821457126E-3</v>
      </c>
      <c r="I28" s="81">
        <f>IFERROR(INDEX(Raw!$H$6:$CC$2053,MATCH($B28&amp;$C28&amp;$B$6,Raw!$A$6:$A$2053,0),MATCH('Response times'!I$6,Raw!$H$5:$CC$5,0))/60/60/24,"-")</f>
        <v>8.4663846620452766E-3</v>
      </c>
      <c r="J28" s="32"/>
      <c r="K28" s="32">
        <f>IFERROR(INDEX(Raw!$H$6:$CC$2053,MATCH($B28&amp;$C28&amp;$B$6,Raw!$A$6:$A$2053,0),MATCH('Response times'!K$6,Raw!$H$5:$CC$5,0)),"-")</f>
        <v>40640</v>
      </c>
      <c r="L28" s="32"/>
      <c r="M28" s="32">
        <f>IFERROR(INDEX(Raw!$H$6:$CC$2053,MATCH($B28&amp;$C28&amp;$B$6,Raw!$A$6:$A$2053,0),MATCH('Response times'!M$6,Raw!$H$5:$CC$5,0))/60/60,"-")</f>
        <v>7293.7594444444439</v>
      </c>
      <c r="N28" s="81">
        <f>IFERROR(INDEX(Raw!$H$6:$CC$2053,MATCH($B28&amp;$C28&amp;$B$6,Raw!$A$6:$A$2053,0),MATCH('Response times'!N$6,Raw!$H$5:$CC$5,0))/60/60/24,"-")</f>
        <v>7.4780178031131524E-3</v>
      </c>
      <c r="O28" s="81">
        <f>IFERROR(INDEX(Raw!$H$6:$CC$2053,MATCH($B28&amp;$C28&amp;$B$6,Raw!$A$6:$A$2053,0),MATCH('Response times'!O$6,Raw!$H$5:$CC$5,0))/60/60/24,"-")</f>
        <v>1.3820583055373287E-2</v>
      </c>
      <c r="P28" s="32"/>
      <c r="Q28" s="32">
        <f>IFERROR(INDEX(Raw!$H$6:$CC$2053,MATCH($B28&amp;$C28&amp;$B$6,Raw!$A$6:$A$2053,0),MATCH('Response times'!Q$6,Raw!$H$5:$CC$5,0)),"-")</f>
        <v>390852</v>
      </c>
      <c r="R28" s="32"/>
      <c r="S28" s="32">
        <f>IFERROR(INDEX(Raw!$H$6:$CC$2053,MATCH($B28&amp;$C28&amp;$B$6,Raw!$A$6:$A$2053,0),MATCH('Response times'!S$6,Raw!$H$5:$CC$5,0))/60/60,"-")</f>
        <v>138384.49027777778</v>
      </c>
      <c r="T28" s="81">
        <f>IFERROR(INDEX(Raw!$H$6:$CC$2053,MATCH($B28&amp;$C28&amp;$B$6,Raw!$A$6:$A$2053,0),MATCH('Response times'!T$6,Raw!$H$5:$CC$5,0))/60/60/24,"-")</f>
        <v>1.4752439358736149E-2</v>
      </c>
      <c r="U28" s="81">
        <f>IFERROR(INDEX(Raw!$H$6:$CC$2053,MATCH($B28&amp;$C28&amp;$B$6,Raw!$A$6:$A$2053,0),MATCH('Response times'!U$6,Raw!$H$5:$CC$5,0))/60/60/24,"-")</f>
        <v>2.9998398471421026E-2</v>
      </c>
      <c r="V28" s="32"/>
      <c r="W28" s="32">
        <f>IFERROR(INDEX(Raw!$H$6:$CC$2053,MATCH($B28&amp;$C28&amp;$B$6,Raw!$A$6:$A$2053,0),MATCH('Response times'!W$6,Raw!$H$5:$CC$5,0)),"-")</f>
        <v>174696</v>
      </c>
      <c r="X28" s="32"/>
      <c r="Y28" s="32">
        <f>IFERROR(INDEX(Raw!$H$6:$CC$2053,MATCH($B28&amp;$C28&amp;$B$6,Raw!$A$6:$A$2053,0),MATCH('Response times'!Y$6,Raw!$H$5:$CC$5,0))/60/60,"-")</f>
        <v>178780.79472222223</v>
      </c>
      <c r="Z28" s="81">
        <f>IFERROR(INDEX(Raw!$H$6:$CC$2053,MATCH($B28&amp;$C28&amp;$B$6,Raw!$A$6:$A$2053,0),MATCH('Response times'!Z$6,Raw!$H$5:$CC$5,0))/60/60/24,"-")</f>
        <v>4.2640929271950095E-2</v>
      </c>
      <c r="AA28" s="81">
        <f>IFERROR(INDEX(Raw!$H$6:$CC$2053,MATCH($B28&amp;$C28&amp;$B$6,Raw!$A$6:$A$2053,0),MATCH('Response times'!AA$6,Raw!$H$5:$CC$5,0))/60/60/24,"-")</f>
        <v>0.10082640363673022</v>
      </c>
      <c r="AB28" s="32"/>
      <c r="AC28" s="32">
        <f>IFERROR(INDEX(Raw!$H$6:$CC$2053,MATCH($B28&amp;$C28&amp;$B$6,Raw!$A$6:$A$2053,0),MATCH('Response times'!AC$6,Raw!$H$5:$CC$5,0)),"-")</f>
        <v>15247</v>
      </c>
      <c r="AD28" s="32"/>
      <c r="AE28" s="32">
        <f>IFERROR(INDEX(Raw!$H$6:$CC$2053,MATCH($B28&amp;$C28&amp;$B$6,Raw!$A$6:$A$2053,0),MATCH('Response times'!AE$6,Raw!$H$5:$CC$5,0))/60/60,"-")</f>
        <v>20454.150833333333</v>
      </c>
      <c r="AF28" s="81">
        <f>IFERROR(INDEX(Raw!$H$6:$CC$2053,MATCH($B28&amp;$C28&amp;$B$6,Raw!$A$6:$A$2053,0),MATCH('Response times'!AF$6,Raw!$H$5:$CC$5,0))/60/60/24,"-")</f>
        <v>5.5896654077669194E-2</v>
      </c>
      <c r="AG28" s="81">
        <f>IFERROR(INDEX(Raw!$H$6:$CC$2053,MATCH($B28&amp;$C28&amp;$B$6,Raw!$A$6:$A$2053,0),MATCH('Response times'!AG$6,Raw!$H$5:$CC$5,0))/60/60/24,"-")</f>
        <v>0.12760716513145268</v>
      </c>
    </row>
    <row r="29" spans="1:36" x14ac:dyDescent="0.2">
      <c r="A29" s="9"/>
      <c r="D29" s="72" t="s">
        <v>766</v>
      </c>
      <c r="E29" s="1" t="s">
        <v>865</v>
      </c>
      <c r="F29" s="41"/>
      <c r="G29" s="41"/>
      <c r="H29" s="41"/>
      <c r="I29" s="41"/>
      <c r="J29" s="39"/>
      <c r="K29" s="84"/>
      <c r="L29" s="103"/>
      <c r="M29" s="103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6" x14ac:dyDescent="0.2">
      <c r="A30" s="1"/>
      <c r="F30" s="69"/>
      <c r="G30" s="69"/>
      <c r="H30" s="117"/>
      <c r="I30" s="69"/>
      <c r="J30" s="19"/>
      <c r="K30" s="56"/>
      <c r="M30" s="220"/>
      <c r="N30" s="220"/>
      <c r="O30" s="220"/>
      <c r="P30" s="220"/>
      <c r="Q30" s="220"/>
      <c r="R30" s="220"/>
      <c r="T30" s="117"/>
      <c r="Z30" s="41"/>
      <c r="AA30" s="41"/>
      <c r="AB30" s="41"/>
      <c r="AC30" s="41"/>
      <c r="AD30" s="41"/>
      <c r="AE30" s="41"/>
      <c r="AF30" s="41"/>
      <c r="AG30" s="41"/>
    </row>
    <row r="31" spans="1:36" x14ac:dyDescent="0.2">
      <c r="A31" s="1"/>
      <c r="F31" s="69"/>
      <c r="G31" s="69"/>
      <c r="H31" s="222"/>
      <c r="I31" s="162"/>
      <c r="J31" s="19"/>
      <c r="K31" s="222"/>
      <c r="T31" s="117"/>
      <c r="Z31" s="41"/>
      <c r="AA31" s="41"/>
      <c r="AB31" s="41"/>
      <c r="AC31" s="41"/>
      <c r="AD31" s="41"/>
      <c r="AE31" s="41"/>
      <c r="AF31" s="41"/>
      <c r="AG31" s="41"/>
    </row>
    <row r="32" spans="1:36" x14ac:dyDescent="0.2">
      <c r="A32" s="1"/>
      <c r="F32" s="69"/>
      <c r="G32" s="69"/>
      <c r="H32" s="69"/>
      <c r="I32" s="69"/>
      <c r="J32" s="19"/>
      <c r="K32" s="56"/>
      <c r="Z32" s="41"/>
      <c r="AA32" s="41"/>
      <c r="AB32" s="41"/>
      <c r="AC32" s="41"/>
      <c r="AD32" s="41"/>
      <c r="AE32" s="41"/>
      <c r="AF32" s="41"/>
      <c r="AG32" s="41"/>
    </row>
    <row r="33" spans="1:33" x14ac:dyDescent="0.2">
      <c r="A33" s="1"/>
      <c r="D33" s="99">
        <v>1</v>
      </c>
      <c r="E33" s="60" t="s">
        <v>952</v>
      </c>
      <c r="F33" s="69"/>
      <c r="G33" s="69"/>
      <c r="H33" s="69"/>
      <c r="I33" s="69"/>
      <c r="J33" s="19"/>
      <c r="K33" s="56"/>
      <c r="Z33" s="41"/>
      <c r="AA33" s="41"/>
      <c r="AB33" s="41"/>
      <c r="AC33" s="41"/>
      <c r="AD33" s="41"/>
      <c r="AE33" s="41"/>
      <c r="AF33" s="41"/>
      <c r="AG33" s="41"/>
    </row>
    <row r="34" spans="1:33" x14ac:dyDescent="0.2">
      <c r="A34" s="1"/>
      <c r="D34" s="72">
        <v>2</v>
      </c>
      <c r="E34" s="60" t="s">
        <v>953</v>
      </c>
      <c r="F34" s="69"/>
      <c r="G34" s="69"/>
      <c r="H34" s="69"/>
      <c r="I34" s="69"/>
      <c r="J34" s="19"/>
      <c r="K34" s="56"/>
      <c r="Z34" s="41"/>
      <c r="AA34" s="41"/>
      <c r="AB34" s="41"/>
      <c r="AC34" s="41"/>
      <c r="AD34" s="41"/>
      <c r="AE34" s="41"/>
      <c r="AF34" s="41"/>
      <c r="AG34" s="41"/>
    </row>
    <row r="35" spans="1:33" x14ac:dyDescent="0.2">
      <c r="A35" s="1"/>
      <c r="D35" s="10" t="s">
        <v>590</v>
      </c>
      <c r="E35" s="7" t="s">
        <v>882</v>
      </c>
      <c r="F35" s="70"/>
      <c r="G35" s="70"/>
      <c r="H35" s="70"/>
      <c r="I35" s="70"/>
    </row>
    <row r="36" spans="1:33" x14ac:dyDescent="0.2">
      <c r="A36" s="1"/>
      <c r="D36" s="10" t="s">
        <v>591</v>
      </c>
      <c r="E36" s="70">
        <f>Introduction!$B$59</f>
        <v>43566</v>
      </c>
      <c r="F36" s="7"/>
      <c r="G36" s="7"/>
      <c r="H36" s="7"/>
      <c r="I36" s="7"/>
    </row>
    <row r="37" spans="1:33" x14ac:dyDescent="0.2">
      <c r="A37" s="1"/>
      <c r="D37" s="10" t="s">
        <v>592</v>
      </c>
      <c r="E37" s="7" t="s">
        <v>594</v>
      </c>
      <c r="F37" s="56"/>
      <c r="G37" s="56"/>
      <c r="H37" s="56"/>
      <c r="I37" s="56"/>
    </row>
    <row r="38" spans="1:33" x14ac:dyDescent="0.2">
      <c r="A38" s="1"/>
      <c r="D38" s="69"/>
      <c r="E38" s="56" t="s">
        <v>593</v>
      </c>
      <c r="F38" s="15"/>
      <c r="G38" s="15"/>
      <c r="H38" s="15"/>
      <c r="I38" s="56"/>
    </row>
    <row r="39" spans="1:33" x14ac:dyDescent="0.2">
      <c r="D39" s="69"/>
      <c r="E39" s="15" t="s">
        <v>719</v>
      </c>
    </row>
    <row r="40" spans="1:33" x14ac:dyDescent="0.2">
      <c r="E40" s="84" t="s">
        <v>793</v>
      </c>
    </row>
    <row r="41" spans="1:33" x14ac:dyDescent="0.2"/>
    <row r="42" spans="1:33" x14ac:dyDescent="0.2"/>
    <row r="43" spans="1:33" x14ac:dyDescent="0.2"/>
  </sheetData>
  <mergeCells count="1">
    <mergeCell ref="B5:C5"/>
  </mergeCells>
  <phoneticPr fontId="0" type="noConversion"/>
  <conditionalFormatting sqref="H7:I28 N7:O28 T7:U28 Z7:AA28 AF7:AG28">
    <cfRule type="cellIs" dxfId="0" priority="1" operator="greaterThan">
      <formula>0.0416550925925926</formula>
    </cfRule>
  </conditionalFormatting>
  <dataValidations count="1">
    <dataValidation type="list" allowBlank="1" showInputMessage="1" showErrorMessage="1" sqref="B5:C5">
      <formula1>Dropdown_Geography</formula1>
    </dataValidation>
  </dataValidations>
  <hyperlinks>
    <hyperlink ref="E39" r:id="rId1"/>
    <hyperlink ref="E38" r:id="rId2"/>
    <hyperlink ref="E40" location="Introduction!A1" display="Introduction"/>
  </hyperlinks>
  <pageMargins left="0.7" right="0.7" top="0.75" bottom="0.75" header="0.3" footer="0.3"/>
  <pageSetup paperSize="9" pageOrder="overThenDown" orientation="portrait" r:id="rId3"/>
  <headerFooter alignWithMargins="0">
    <oddFooter>Page &amp;P of &amp;N</oddFoot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43"/>
  <sheetViews>
    <sheetView workbookViewId="0">
      <pane xSplit="4" ySplit="8" topLeftCell="E9" activePane="bottomRight" state="frozen"/>
      <selection activeCell="B5" sqref="B5:C5"/>
      <selection pane="topRight" activeCell="B5" sqref="B5:C5"/>
      <selection pane="bottomLeft" activeCell="B5" sqref="B5:C5"/>
      <selection pane="bottomRight" activeCell="E9" sqref="E9"/>
    </sheetView>
  </sheetViews>
  <sheetFormatPr defaultColWidth="0" defaultRowHeight="12.75" zeroHeight="1" x14ac:dyDescent="0.2"/>
  <cols>
    <col min="1" max="1" width="1.7109375" style="47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8" width="11.42578125" style="1" customWidth="1"/>
    <col min="9" max="9" width="1.7109375" style="1" customWidth="1"/>
    <col min="10" max="11" width="8.7109375" style="1" customWidth="1"/>
    <col min="12" max="12" width="14.42578125" style="1" customWidth="1"/>
    <col min="13" max="13" width="11.28515625" style="1" customWidth="1"/>
    <col min="14" max="14" width="1.7109375" style="1" customWidth="1"/>
    <col min="15" max="16" width="8.7109375" style="1" customWidth="1"/>
    <col min="17" max="17" width="14.42578125" style="1" customWidth="1"/>
    <col min="18" max="18" width="1.7109375" style="1" customWidth="1"/>
    <col min="19" max="19" width="14.28515625" style="1" customWidth="1"/>
    <col min="20" max="20" width="14.28515625" style="7" customWidth="1"/>
    <col min="21" max="21" width="14.28515625" style="1" customWidth="1"/>
    <col min="22" max="22" width="1.7109375" style="7" customWidth="1"/>
    <col min="23" max="24" width="8.7109375" style="1" customWidth="1"/>
    <col min="25" max="25" width="9.42578125" style="1" customWidth="1"/>
    <col min="26" max="26" width="8.7109375" style="1" customWidth="1"/>
    <col min="27" max="27" width="1.7109375" style="1" customWidth="1"/>
    <col min="28" max="29" width="9.140625" style="1" customWidth="1"/>
    <col min="30" max="16384" width="9.28515625" style="1" hidden="1"/>
  </cols>
  <sheetData>
    <row r="1" spans="1:26" ht="18.75" x14ac:dyDescent="0.25">
      <c r="B1" s="48" t="s">
        <v>741</v>
      </c>
      <c r="C1" s="49"/>
      <c r="E1" s="59" t="s">
        <v>815</v>
      </c>
      <c r="F1" s="48"/>
      <c r="G1" s="49"/>
      <c r="H1" s="49"/>
      <c r="I1" s="61"/>
      <c r="J1" s="61"/>
      <c r="K1" s="60"/>
      <c r="L1" s="60"/>
      <c r="M1" s="60"/>
      <c r="N1" s="59"/>
      <c r="O1" s="7"/>
      <c r="P1" s="7"/>
      <c r="Q1" s="7"/>
      <c r="R1" s="7"/>
      <c r="S1" s="7"/>
      <c r="U1" s="7"/>
      <c r="W1" s="7"/>
      <c r="X1" s="7"/>
      <c r="Y1" s="7"/>
      <c r="Z1" s="7"/>
    </row>
    <row r="2" spans="1:26" x14ac:dyDescent="0.2">
      <c r="A2" s="64"/>
      <c r="D2" s="29"/>
      <c r="E2" s="13"/>
      <c r="F2" s="13"/>
      <c r="G2" s="13"/>
      <c r="H2" s="13"/>
      <c r="I2" s="13"/>
      <c r="J2" s="13"/>
      <c r="K2" s="13"/>
      <c r="L2" s="13"/>
      <c r="M2" s="13"/>
      <c r="N2" s="7"/>
      <c r="O2" s="13"/>
      <c r="P2" s="13"/>
      <c r="Q2" s="13"/>
      <c r="R2" s="7"/>
      <c r="S2" s="13"/>
      <c r="T2" s="13"/>
      <c r="U2" s="13"/>
      <c r="V2" s="14"/>
      <c r="W2" s="13"/>
      <c r="X2" s="13"/>
      <c r="Y2" s="13"/>
      <c r="Z2" s="13"/>
    </row>
    <row r="3" spans="1:26" ht="14.25" customHeight="1" x14ac:dyDescent="0.2">
      <c r="A3" s="64"/>
      <c r="B3" s="143" t="str">
        <f ca="1">OFFSET(Raw!$CW$5,MATCH($B$4,Raw!$CX$6:$CX$24,0),0)</f>
        <v>Eng</v>
      </c>
      <c r="D3" s="29"/>
      <c r="E3" s="13"/>
      <c r="F3" s="13"/>
      <c r="G3" s="13"/>
      <c r="H3" s="13"/>
      <c r="I3" s="13"/>
      <c r="J3" s="155" t="s">
        <v>947</v>
      </c>
      <c r="K3" s="51"/>
      <c r="L3" s="12"/>
      <c r="M3" s="12"/>
      <c r="N3" s="7"/>
      <c r="O3" s="155" t="s">
        <v>948</v>
      </c>
      <c r="P3" s="12"/>
      <c r="Q3" s="12"/>
      <c r="R3" s="7"/>
      <c r="S3" s="13"/>
      <c r="T3" s="13"/>
      <c r="U3" s="13"/>
      <c r="V3" s="13"/>
      <c r="W3" s="13"/>
      <c r="X3" s="13"/>
      <c r="Y3" s="13"/>
      <c r="Z3" s="13"/>
    </row>
    <row r="4" spans="1:26" ht="38.25" customHeight="1" x14ac:dyDescent="0.2">
      <c r="B4" s="243" t="s">
        <v>569</v>
      </c>
      <c r="C4" s="243"/>
      <c r="D4" s="30"/>
      <c r="E4" s="180" t="s">
        <v>734</v>
      </c>
      <c r="F4" s="6"/>
      <c r="G4" s="5" t="s">
        <v>738</v>
      </c>
      <c r="H4" s="5" t="s">
        <v>730</v>
      </c>
      <c r="I4" s="6"/>
      <c r="J4" s="52" t="s">
        <v>731</v>
      </c>
      <c r="K4" s="53" t="s">
        <v>732</v>
      </c>
      <c r="L4" s="53" t="s">
        <v>733</v>
      </c>
      <c r="M4" s="180" t="s">
        <v>949</v>
      </c>
      <c r="N4" s="6"/>
      <c r="O4" s="52" t="s">
        <v>731</v>
      </c>
      <c r="P4" s="53" t="s">
        <v>732</v>
      </c>
      <c r="Q4" s="53" t="s">
        <v>733</v>
      </c>
      <c r="R4" s="6"/>
      <c r="S4" s="54" t="s">
        <v>742</v>
      </c>
      <c r="T4" s="54" t="s">
        <v>743</v>
      </c>
      <c r="U4" s="54" t="s">
        <v>735</v>
      </c>
      <c r="V4" s="6"/>
      <c r="W4" s="54" t="s">
        <v>739</v>
      </c>
      <c r="X4" s="54" t="s">
        <v>740</v>
      </c>
      <c r="Y4" s="218" t="s">
        <v>940</v>
      </c>
      <c r="Z4" s="54" t="s">
        <v>794</v>
      </c>
    </row>
    <row r="5" spans="1:26" s="66" customFormat="1" x14ac:dyDescent="0.2">
      <c r="A5" s="24"/>
      <c r="B5" s="50" t="str">
        <f>VLOOKUP($B$4,Raw!$CX$6:$CY$24,2,0)</f>
        <v>ENG</v>
      </c>
      <c r="C5" s="65"/>
      <c r="D5" s="24" t="s">
        <v>580</v>
      </c>
      <c r="E5" s="25" t="s">
        <v>612</v>
      </c>
      <c r="F5" s="25"/>
      <c r="G5" s="25" t="s">
        <v>643</v>
      </c>
      <c r="H5" s="25" t="s">
        <v>633</v>
      </c>
      <c r="I5" s="25"/>
      <c r="J5" s="25" t="s">
        <v>637</v>
      </c>
      <c r="K5" s="25" t="s">
        <v>638</v>
      </c>
      <c r="L5" s="25" t="s">
        <v>639</v>
      </c>
      <c r="M5" s="57" t="s">
        <v>736</v>
      </c>
      <c r="N5" s="25"/>
      <c r="O5" s="55" t="s">
        <v>634</v>
      </c>
      <c r="P5" s="55" t="s">
        <v>635</v>
      </c>
      <c r="Q5" s="55" t="s">
        <v>636</v>
      </c>
      <c r="R5" s="25"/>
      <c r="S5" s="55" t="s">
        <v>640</v>
      </c>
      <c r="T5" s="55" t="s">
        <v>641</v>
      </c>
      <c r="U5" s="55" t="s">
        <v>642</v>
      </c>
      <c r="V5" s="25"/>
      <c r="W5" s="58" t="s">
        <v>633</v>
      </c>
      <c r="X5" s="58" t="s">
        <v>642</v>
      </c>
      <c r="Y5" s="58" t="s">
        <v>641</v>
      </c>
      <c r="Z5" s="58" t="s">
        <v>640</v>
      </c>
    </row>
    <row r="6" spans="1:26" s="66" customFormat="1" x14ac:dyDescent="0.2">
      <c r="A6" s="24"/>
      <c r="B6" s="50"/>
      <c r="C6" s="65"/>
      <c r="D6" s="24" t="s">
        <v>581</v>
      </c>
      <c r="E6" s="25"/>
      <c r="F6" s="25"/>
      <c r="G6" s="25"/>
      <c r="H6" s="25"/>
      <c r="I6" s="25"/>
      <c r="J6" s="25"/>
      <c r="K6" s="25"/>
      <c r="L6" s="25"/>
      <c r="M6" s="25" t="s">
        <v>737</v>
      </c>
      <c r="N6" s="25"/>
      <c r="O6" s="55"/>
      <c r="P6" s="55"/>
      <c r="Q6" s="55"/>
      <c r="R6" s="25"/>
      <c r="S6" s="55"/>
      <c r="T6" s="55"/>
      <c r="U6" s="55"/>
      <c r="V6" s="25"/>
      <c r="W6" s="25" t="s">
        <v>612</v>
      </c>
      <c r="X6" s="25" t="s">
        <v>612</v>
      </c>
      <c r="Y6" s="25" t="s">
        <v>612</v>
      </c>
      <c r="Z6" s="25" t="s">
        <v>612</v>
      </c>
    </row>
    <row r="7" spans="1:26" s="7" customFormat="1" x14ac:dyDescent="0.2">
      <c r="A7" s="67"/>
      <c r="B7" s="33" t="s">
        <v>680</v>
      </c>
      <c r="C7" s="34" t="s">
        <v>872</v>
      </c>
      <c r="D7" s="34"/>
      <c r="E7" s="31">
        <f>IFERROR(SUMIF($B$11:$B$28,$B7,E$11:E$28),"-")</f>
        <v>3675797</v>
      </c>
      <c r="F7" s="31"/>
      <c r="G7" s="31">
        <f>IFERROR(SUMIF($B$11:$B$28,$B7,G$11:G$28),"-")</f>
        <v>3464161</v>
      </c>
      <c r="H7" s="31">
        <f>IFERROR(SUMIF($B$11:$B$28,$B7,H$11:H$28),"-")</f>
        <v>211636</v>
      </c>
      <c r="I7" s="31"/>
      <c r="J7" s="31">
        <f t="shared" ref="J7:L8" si="0">IFERROR(SUMIF($B$11:$B$28,$B7,J$11:J$28),"-")</f>
        <v>20728</v>
      </c>
      <c r="K7" s="31">
        <f t="shared" si="0"/>
        <v>103348</v>
      </c>
      <c r="L7" s="85">
        <f t="shared" si="0"/>
        <v>42894</v>
      </c>
      <c r="M7" s="150">
        <f>IFERROR((J7+K7)/SUM(J7:L7),"-")</f>
        <v>0.74310355153620411</v>
      </c>
      <c r="N7" s="31"/>
      <c r="O7" s="31">
        <f t="shared" ref="O7:Q8" si="1">IFERROR(SUMIF($B$11:$B$28,$B7,O$11:O$28),"-")</f>
        <v>22057</v>
      </c>
      <c r="P7" s="31">
        <f t="shared" si="1"/>
        <v>65503</v>
      </c>
      <c r="Q7" s="85">
        <f t="shared" si="1"/>
        <v>123730</v>
      </c>
      <c r="R7" s="85"/>
      <c r="S7" s="85">
        <f t="shared" ref="S7:U8" si="2">IFERROR(SUMIF($B$11:$B$28,$B7,S$11:S$28),"-")</f>
        <v>2173655</v>
      </c>
      <c r="T7" s="85">
        <f t="shared" si="2"/>
        <v>213164</v>
      </c>
      <c r="U7" s="85">
        <f t="shared" si="2"/>
        <v>1077342</v>
      </c>
      <c r="V7" s="31"/>
      <c r="W7" s="156">
        <f>IFERROR(H7/$E7,"-")</f>
        <v>5.7575540760275934E-2</v>
      </c>
      <c r="X7" s="156">
        <f>IFERROR(U7/$E7,"-")</f>
        <v>0.29309072290988863</v>
      </c>
      <c r="Y7" s="156">
        <f>IFERROR(T7/$E7,"-")</f>
        <v>5.7991232921730987E-2</v>
      </c>
      <c r="Z7" s="156">
        <f>IFERROR(S7/$E7,"-")</f>
        <v>0.59134250340810446</v>
      </c>
    </row>
    <row r="8" spans="1:26" s="7" customFormat="1" x14ac:dyDescent="0.2">
      <c r="A8" s="67"/>
      <c r="B8" s="33" t="s">
        <v>821</v>
      </c>
      <c r="C8" s="34" t="str">
        <f>'Response times'!$C8</f>
        <v>2018-19</v>
      </c>
      <c r="D8" s="34"/>
      <c r="E8" s="31">
        <f>IFERROR(SUMIF($B$11:$B$28,$B8,E$11:E$28),"-")</f>
        <v>8341757</v>
      </c>
      <c r="F8" s="31"/>
      <c r="G8" s="31">
        <f>IFERROR(SUMIF($B$11:$B$28,$B8,G$11:G$28),"-")</f>
        <v>7881035</v>
      </c>
      <c r="H8" s="31">
        <f>IFERROR(SUMIF($B$11:$B$28,$B8,H$11:H$28),"-")</f>
        <v>460722</v>
      </c>
      <c r="I8" s="31"/>
      <c r="J8" s="31">
        <f t="shared" si="0"/>
        <v>37660</v>
      </c>
      <c r="K8" s="31">
        <f t="shared" si="0"/>
        <v>233603</v>
      </c>
      <c r="L8" s="85">
        <f t="shared" si="0"/>
        <v>90342</v>
      </c>
      <c r="M8" s="150">
        <f>IFERROR((J8+K8)/SUM(J8:L8),"-")</f>
        <v>0.75016385282283149</v>
      </c>
      <c r="N8" s="31"/>
      <c r="O8" s="31">
        <f t="shared" si="1"/>
        <v>43836</v>
      </c>
      <c r="P8" s="31">
        <f t="shared" si="1"/>
        <v>145623</v>
      </c>
      <c r="Q8" s="85">
        <f t="shared" si="1"/>
        <v>312286</v>
      </c>
      <c r="R8" s="85"/>
      <c r="S8" s="85">
        <f t="shared" si="2"/>
        <v>4946955</v>
      </c>
      <c r="T8" s="85">
        <f t="shared" si="2"/>
        <v>457503</v>
      </c>
      <c r="U8" s="85">
        <f t="shared" si="2"/>
        <v>2476577</v>
      </c>
      <c r="V8" s="31"/>
      <c r="W8" s="156">
        <f>IFERROR(H8/$E8,"-")</f>
        <v>5.5230810487526788E-2</v>
      </c>
      <c r="X8" s="156">
        <f>IFERROR(U8/$E8,"-")</f>
        <v>0.29688913258921351</v>
      </c>
      <c r="Y8" s="156">
        <f>IFERROR(T8/$E8,"-")</f>
        <v>5.4844920560500623E-2</v>
      </c>
      <c r="Z8" s="156">
        <f>IFERROR(S8/$E8,"-")</f>
        <v>0.59303513636275906</v>
      </c>
    </row>
    <row r="9" spans="1:26" ht="18" x14ac:dyDescent="0.25">
      <c r="A9" s="68"/>
      <c r="B9" s="7" t="s">
        <v>680</v>
      </c>
      <c r="C9" s="7" t="s">
        <v>572</v>
      </c>
      <c r="D9" s="100"/>
      <c r="E9" s="31">
        <f>IFERROR(INDEX(Raw!$H$6:$CC$2053,MATCH($B9&amp;$C9&amp;$B$5,Raw!$A$6:$A$2053,0),MATCH(E$5,Raw!$H$5:$CC$5,0)),"-")</f>
        <v>58813</v>
      </c>
      <c r="F9" s="31"/>
      <c r="G9" s="31">
        <f>IFERROR(INDEX(Raw!$H$6:$CC$2053,MATCH($B9&amp;$C9&amp;$B$5,Raw!$A$6:$A$2053,0),MATCH(G$5,Raw!$H$5:$CC$5,0)),"-")</f>
        <v>123260</v>
      </c>
      <c r="H9" s="31">
        <f>IFERROR(INDEX(Raw!$H$6:$CC$2053,MATCH($B9&amp;$C9&amp;$B$5,Raw!$A$6:$A$2053,0),MATCH(H$5,Raw!$H$5:$CC$5,0)),"-")</f>
        <v>6083</v>
      </c>
      <c r="I9" s="31"/>
      <c r="J9" s="31">
        <f>IFERROR(INDEX(Raw!$H$6:$CC$2053,MATCH($B9&amp;$C9&amp;$B$5,Raw!$A$6:$A$2053,0),MATCH(J$5,Raw!$H$5:$CC$5,0)),"-")</f>
        <v>0</v>
      </c>
      <c r="K9" s="31">
        <f>IFERROR(INDEX(Raw!$H$6:$CC$2053,MATCH($B9&amp;$C9&amp;$B$5,Raw!$A$6:$A$2053,0),MATCH(K$5,Raw!$H$5:$CC$5,0)),"-")</f>
        <v>3369</v>
      </c>
      <c r="L9" s="85">
        <f>IFERROR(INDEX(Raw!$H$6:$CC$2053,MATCH($B9&amp;$C9&amp;$B$5,Raw!$A$6:$A$2053,0),MATCH(L$5,Raw!$H$5:$CC$5,0)),"-")</f>
        <v>13</v>
      </c>
      <c r="M9" s="150">
        <f t="shared" ref="M9:M16" si="3">IFERROR((J9+K9)/SUM(J9:L9),"-")</f>
        <v>0.99615612063867531</v>
      </c>
      <c r="N9" s="31"/>
      <c r="O9" s="31">
        <f>IFERROR(INDEX(Raw!$H$6:$CC$2053,MATCH($B9&amp;$C9&amp;$B$5,Raw!$A$6:$A$2053,0),MATCH(O$5,Raw!$H$5:$CC$5,0)),"-")</f>
        <v>0</v>
      </c>
      <c r="P9" s="31">
        <f>IFERROR(INDEX(Raw!$H$6:$CC$2053,MATCH($B9&amp;$C9&amp;$B$5,Raw!$A$6:$A$2053,0),MATCH(P$5,Raw!$H$5:$CC$5,0)),"-")</f>
        <v>2714</v>
      </c>
      <c r="Q9" s="85">
        <f>IFERROR(INDEX(Raw!$H$6:$CC$2053,MATCH($B9&amp;$C9&amp;$B$5,Raw!$A$6:$A$2053,0),MATCH(Q$5,Raw!$H$5:$CC$5,0)),"-")</f>
        <v>7</v>
      </c>
      <c r="R9" s="85"/>
      <c r="S9" s="85">
        <f>IFERROR(INDEX(Raw!$H$6:$CC$2053,MATCH($B9&amp;$C9&amp;$B$5,Raw!$A$6:$A$2053,0),MATCH(S$5,Raw!$H$5:$CC$5,0)),"-")</f>
        <v>83929</v>
      </c>
      <c r="T9" s="85">
        <f>IFERROR(INDEX(Raw!$H$6:$CC$2053,MATCH($B9&amp;$C9&amp;$B$5,Raw!$A$6:$A$2053,0),MATCH(T$5,Raw!$H$5:$CC$5,0)),"-")</f>
        <v>6359</v>
      </c>
      <c r="U9" s="85">
        <f>IFERROR(INDEX(Raw!$H$6:$CC$2053,MATCH($B9&amp;$C9&amp;$B$5,Raw!$A$6:$A$2053,0),MATCH(U$5,Raw!$H$5:$CC$5,0)),"-")</f>
        <v>32972</v>
      </c>
      <c r="V9" s="31"/>
      <c r="W9" s="156" t="s">
        <v>766</v>
      </c>
      <c r="X9" s="156" t="s">
        <v>766</v>
      </c>
      <c r="Y9" s="156" t="s">
        <v>766</v>
      </c>
      <c r="Z9" s="156" t="s">
        <v>766</v>
      </c>
    </row>
    <row r="10" spans="1:26" ht="12.75" customHeight="1" x14ac:dyDescent="0.2">
      <c r="A10" s="68"/>
      <c r="B10" s="16" t="str">
        <f t="shared" ref="B10:B28" si="4">IF($C10="April",LEFT($B9,4)+1&amp;"-"&amp;RIGHT($B9,2)+1,$B9)</f>
        <v>2017-18</v>
      </c>
      <c r="C10" s="7" t="s">
        <v>573</v>
      </c>
      <c r="D10" s="14"/>
      <c r="E10" s="31">
        <f>IFERROR(INDEX(Raw!$H$6:$CC$2053,MATCH($B10&amp;$C10&amp;$B$5,Raw!$A$6:$A$2053,0),MATCH(E$5,Raw!$H$5:$CC$5,0)),"-")</f>
        <v>187539</v>
      </c>
      <c r="F10" s="31"/>
      <c r="G10" s="31">
        <f>IFERROR(INDEX(Raw!$H$6:$CC$2053,MATCH($B10&amp;$C10&amp;$B$5,Raw!$A$6:$A$2053,0),MATCH(G$5,Raw!$H$5:$CC$5,0)),"-")</f>
        <v>262112</v>
      </c>
      <c r="H10" s="31">
        <f>IFERROR(INDEX(Raw!$H$6:$CC$2053,MATCH($B10&amp;$C10&amp;$B$5,Raw!$A$6:$A$2053,0),MATCH(H$5,Raw!$H$5:$CC$5,0)),"-")</f>
        <v>12705</v>
      </c>
      <c r="I10" s="31"/>
      <c r="J10" s="31">
        <f>IFERROR(INDEX(Raw!$H$6:$CC$2053,MATCH($B10&amp;$C10&amp;$B$5,Raw!$A$6:$A$2053,0),MATCH(J$5,Raw!$H$5:$CC$5,0)),"-")</f>
        <v>3022</v>
      </c>
      <c r="K10" s="31">
        <f>IFERROR(INDEX(Raw!$H$6:$CC$2053,MATCH($B10&amp;$C10&amp;$B$5,Raw!$A$6:$A$2053,0),MATCH(K$5,Raw!$H$5:$CC$5,0)),"-")</f>
        <v>5185</v>
      </c>
      <c r="L10" s="85">
        <f>IFERROR(INDEX(Raw!$H$6:$CC$2053,MATCH($B10&amp;$C10&amp;$B$5,Raw!$A$6:$A$2053,0),MATCH(L$5,Raw!$H$5:$CC$5,0)),"-")</f>
        <v>3165</v>
      </c>
      <c r="M10" s="150">
        <f t="shared" si="3"/>
        <v>0.72168483995779109</v>
      </c>
      <c r="N10" s="31"/>
      <c r="O10" s="31">
        <f>IFERROR(INDEX(Raw!$H$6:$CC$2053,MATCH($B10&amp;$C10&amp;$B$5,Raw!$A$6:$A$2053,0),MATCH(O$5,Raw!$H$5:$CC$5,0)),"-")</f>
        <v>1967</v>
      </c>
      <c r="P10" s="31">
        <f>IFERROR(INDEX(Raw!$H$6:$CC$2053,MATCH($B10&amp;$C10&amp;$B$5,Raw!$A$6:$A$2053,0),MATCH(P$5,Raw!$H$5:$CC$5,0)),"-")</f>
        <v>2531</v>
      </c>
      <c r="Q10" s="85">
        <f>IFERROR(INDEX(Raw!$H$6:$CC$2053,MATCH($B10&amp;$C10&amp;$B$5,Raw!$A$6:$A$2053,0),MATCH(Q$5,Raw!$H$5:$CC$5,0)),"-")</f>
        <v>3533</v>
      </c>
      <c r="R10" s="85"/>
      <c r="S10" s="85">
        <f>IFERROR(INDEX(Raw!$H$6:$CC$2053,MATCH($B10&amp;$C10&amp;$B$5,Raw!$A$6:$A$2053,0),MATCH(S$5,Raw!$H$5:$CC$5,0)),"-")</f>
        <v>172181</v>
      </c>
      <c r="T10" s="85">
        <f>IFERROR(INDEX(Raw!$H$6:$CC$2053,MATCH($B10&amp;$C10&amp;$B$5,Raw!$A$6:$A$2053,0),MATCH(T$5,Raw!$H$5:$CC$5,0)),"-")</f>
        <v>15986</v>
      </c>
      <c r="U10" s="85">
        <f>IFERROR(INDEX(Raw!$H$6:$CC$2053,MATCH($B10&amp;$C10&amp;$B$5,Raw!$A$6:$A$2053,0),MATCH(U$5,Raw!$H$5:$CC$5,0)),"-")</f>
        <v>73945</v>
      </c>
      <c r="V10" s="31"/>
      <c r="W10" s="156" t="s">
        <v>766</v>
      </c>
      <c r="X10" s="156" t="s">
        <v>766</v>
      </c>
      <c r="Y10" s="156" t="s">
        <v>766</v>
      </c>
      <c r="Z10" s="156" t="s">
        <v>766</v>
      </c>
    </row>
    <row r="11" spans="1:26" ht="18" x14ac:dyDescent="0.25">
      <c r="A11" s="68"/>
      <c r="B11" s="16" t="str">
        <f t="shared" si="4"/>
        <v>2017-18</v>
      </c>
      <c r="C11" s="7" t="s">
        <v>574</v>
      </c>
      <c r="D11" s="100"/>
      <c r="E11" s="31">
        <f>IFERROR(INDEX(Raw!$H$6:$CC$2053,MATCH($B11&amp;$C11&amp;$B$5,Raw!$A$6:$A$2053,0),MATCH(E$5,Raw!$H$5:$CC$5,0)),"-")</f>
        <v>307209</v>
      </c>
      <c r="F11" s="31"/>
      <c r="G11" s="31">
        <f>IFERROR(INDEX(Raw!$H$6:$CC$2053,MATCH($B11&amp;$C11&amp;$B$5,Raw!$A$6:$A$2053,0),MATCH(G$5,Raw!$H$5:$CC$5,0)),"-")</f>
        <v>292933</v>
      </c>
      <c r="H11" s="31">
        <f>IFERROR(INDEX(Raw!$H$6:$CC$2053,MATCH($B11&amp;$C11&amp;$B$5,Raw!$A$6:$A$2053,0),MATCH(H$5,Raw!$H$5:$CC$5,0)),"-")</f>
        <v>14276</v>
      </c>
      <c r="I11" s="31"/>
      <c r="J11" s="31">
        <f>IFERROR(INDEX(Raw!$H$6:$CC$2053,MATCH($B11&amp;$C11&amp;$B$5,Raw!$A$6:$A$2053,0),MATCH(J$5,Raw!$H$5:$CC$5,0)),"-")</f>
        <v>3763</v>
      </c>
      <c r="K11" s="31">
        <f>IFERROR(INDEX(Raw!$H$6:$CC$2053,MATCH($B11&amp;$C11&amp;$B$5,Raw!$A$6:$A$2053,0),MATCH(K$5,Raw!$H$5:$CC$5,0)),"-")</f>
        <v>4901</v>
      </c>
      <c r="L11" s="85">
        <f>IFERROR(INDEX(Raw!$H$6:$CC$2053,MATCH($B11&amp;$C11&amp;$B$5,Raw!$A$6:$A$2053,0),MATCH(L$5,Raw!$H$5:$CC$5,0)),"-")</f>
        <v>4028</v>
      </c>
      <c r="M11" s="150">
        <f t="shared" si="3"/>
        <v>0.68263473053892221</v>
      </c>
      <c r="N11" s="31"/>
      <c r="O11" s="31">
        <f>IFERROR(INDEX(Raw!$H$6:$CC$2053,MATCH($B11&amp;$C11&amp;$B$5,Raw!$A$6:$A$2053,0),MATCH(O$5,Raw!$H$5:$CC$5,0)),"-")</f>
        <v>2974</v>
      </c>
      <c r="P11" s="31">
        <f>IFERROR(INDEX(Raw!$H$6:$CC$2053,MATCH($B11&amp;$C11&amp;$B$5,Raw!$A$6:$A$2053,0),MATCH(P$5,Raw!$H$5:$CC$5,0)),"-")</f>
        <v>2638</v>
      </c>
      <c r="Q11" s="85">
        <f>IFERROR(INDEX(Raw!$H$6:$CC$2053,MATCH($B11&amp;$C11&amp;$B$5,Raw!$A$6:$A$2053,0),MATCH(Q$5,Raw!$H$5:$CC$5,0)),"-")</f>
        <v>8959</v>
      </c>
      <c r="R11" s="85"/>
      <c r="S11" s="85">
        <f>IFERROR(INDEX(Raw!$H$6:$CC$2053,MATCH($B11&amp;$C11&amp;$B$5,Raw!$A$6:$A$2053,0),MATCH(S$5,Raw!$H$5:$CC$5,0)),"-")</f>
        <v>191251</v>
      </c>
      <c r="T11" s="85">
        <f>IFERROR(INDEX(Raw!$H$6:$CC$2053,MATCH($B11&amp;$C11&amp;$B$5,Raw!$A$6:$A$2053,0),MATCH(T$5,Raw!$H$5:$CC$5,0)),"-")</f>
        <v>17233</v>
      </c>
      <c r="U11" s="85">
        <f>IFERROR(INDEX(Raw!$H$6:$CC$2053,MATCH($B11&amp;$C11&amp;$B$5,Raw!$A$6:$A$2053,0),MATCH(U$5,Raw!$H$5:$CC$5,0)),"-")</f>
        <v>84449</v>
      </c>
      <c r="V11" s="31"/>
      <c r="W11" s="156">
        <f t="shared" ref="W11:W16" si="5">IFERROR(H11/$E11,"-")</f>
        <v>4.646999274109808E-2</v>
      </c>
      <c r="X11" s="156">
        <f t="shared" ref="X11:X16" si="6">IFERROR(U11/$E11,"-")</f>
        <v>0.27489103509337293</v>
      </c>
      <c r="Y11" s="156">
        <f>IFERROR(T11/$E11,"-")</f>
        <v>5.6095361789530902E-2</v>
      </c>
      <c r="Z11" s="156">
        <f t="shared" ref="Z11:Z16" si="7">IFERROR(S11/$E11,"-")</f>
        <v>0.62254361037599815</v>
      </c>
    </row>
    <row r="12" spans="1:26" ht="12.75" customHeight="1" x14ac:dyDescent="0.2">
      <c r="A12" s="68"/>
      <c r="B12" s="16" t="str">
        <f t="shared" si="4"/>
        <v>2017-18</v>
      </c>
      <c r="C12" s="7" t="s">
        <v>575</v>
      </c>
      <c r="D12" s="14"/>
      <c r="E12" s="31">
        <f>IFERROR(INDEX(Raw!$H$6:$CC$2053,MATCH($B12&amp;$C12&amp;$B$5,Raw!$A$6:$A$2053,0),MATCH(E$5,Raw!$H$5:$CC$5,0)),"-")</f>
        <v>571269</v>
      </c>
      <c r="F12" s="31"/>
      <c r="G12" s="31">
        <f>IFERROR(INDEX(Raw!$H$6:$CC$2053,MATCH($B12&amp;$C12&amp;$B$5,Raw!$A$6:$A$2053,0),MATCH(G$5,Raw!$H$5:$CC$5,0)),"-")</f>
        <v>538739</v>
      </c>
      <c r="H12" s="31">
        <f>IFERROR(INDEX(Raw!$H$6:$CC$2053,MATCH($B12&amp;$C12&amp;$B$5,Raw!$A$6:$A$2053,0),MATCH(H$5,Raw!$H$5:$CC$5,0)),"-")</f>
        <v>32530</v>
      </c>
      <c r="I12" s="31"/>
      <c r="J12" s="31">
        <f>IFERROR(INDEX(Raw!$H$6:$CC$2053,MATCH($B12&amp;$C12&amp;$B$5,Raw!$A$6:$A$2053,0),MATCH(J$5,Raw!$H$5:$CC$5,0)),"-")</f>
        <v>4398</v>
      </c>
      <c r="K12" s="31">
        <f>IFERROR(INDEX(Raw!$H$6:$CC$2053,MATCH($B12&amp;$C12&amp;$B$5,Raw!$A$6:$A$2053,0),MATCH(K$5,Raw!$H$5:$CC$5,0)),"-")</f>
        <v>16321</v>
      </c>
      <c r="L12" s="85">
        <f>IFERROR(INDEX(Raw!$H$6:$CC$2053,MATCH($B12&amp;$C12&amp;$B$5,Raw!$A$6:$A$2053,0),MATCH(L$5,Raw!$H$5:$CC$5,0)),"-")</f>
        <v>9130</v>
      </c>
      <c r="M12" s="150">
        <f t="shared" si="3"/>
        <v>0.6941271064357265</v>
      </c>
      <c r="N12" s="31"/>
      <c r="O12" s="31">
        <f>IFERROR(INDEX(Raw!$H$6:$CC$2053,MATCH($B12&amp;$C12&amp;$B$5,Raw!$A$6:$A$2053,0),MATCH(O$5,Raw!$H$5:$CC$5,0)),"-")</f>
        <v>3555</v>
      </c>
      <c r="P12" s="31">
        <f>IFERROR(INDEX(Raw!$H$6:$CC$2053,MATCH($B12&amp;$C12&amp;$B$5,Raw!$A$6:$A$2053,0),MATCH(P$5,Raw!$H$5:$CC$5,0)),"-")</f>
        <v>8256</v>
      </c>
      <c r="Q12" s="85">
        <f>IFERROR(INDEX(Raw!$H$6:$CC$2053,MATCH($B12&amp;$C12&amp;$B$5,Raw!$A$6:$A$2053,0),MATCH(Q$5,Raw!$H$5:$CC$5,0)),"-")</f>
        <v>22165</v>
      </c>
      <c r="R12" s="85"/>
      <c r="S12" s="85">
        <f>IFERROR(INDEX(Raw!$H$6:$CC$2053,MATCH($B12&amp;$C12&amp;$B$5,Raw!$A$6:$A$2053,0),MATCH(S$5,Raw!$H$5:$CC$5,0)),"-")</f>
        <v>342932</v>
      </c>
      <c r="T12" s="85">
        <f>IFERROR(INDEX(Raw!$H$6:$CC$2053,MATCH($B12&amp;$C12&amp;$B$5,Raw!$A$6:$A$2053,0),MATCH(T$5,Raw!$H$5:$CC$5,0)),"-")</f>
        <v>37018</v>
      </c>
      <c r="U12" s="85">
        <f>IFERROR(INDEX(Raw!$H$6:$CC$2053,MATCH($B12&amp;$C12&amp;$B$5,Raw!$A$6:$A$2053,0),MATCH(U$5,Raw!$H$5:$CC$5,0)),"-")</f>
        <v>158789</v>
      </c>
      <c r="V12" s="31"/>
      <c r="W12" s="156">
        <f t="shared" si="5"/>
        <v>5.6943401444853478E-2</v>
      </c>
      <c r="X12" s="156">
        <f t="shared" si="6"/>
        <v>0.27795836987478756</v>
      </c>
      <c r="Y12" s="156">
        <f t="shared" ref="Y12:Y28" si="8">IFERROR(T12/$E12,"-")</f>
        <v>6.4799595286983896E-2</v>
      </c>
      <c r="Z12" s="156">
        <f t="shared" si="7"/>
        <v>0.60029863339337508</v>
      </c>
    </row>
    <row r="13" spans="1:26" x14ac:dyDescent="0.2">
      <c r="A13" s="68"/>
      <c r="B13" s="16" t="str">
        <f t="shared" si="4"/>
        <v>2017-18</v>
      </c>
      <c r="C13" s="7" t="s">
        <v>576</v>
      </c>
      <c r="D13" s="14"/>
      <c r="E13" s="31">
        <f>IFERROR(INDEX(Raw!$H$6:$CC$2053,MATCH($B13&amp;$C13&amp;$B$5,Raw!$A$6:$A$2053,0),MATCH(E$5,Raw!$H$5:$CC$5,0)),"-")</f>
        <v>746767</v>
      </c>
      <c r="F13" s="31"/>
      <c r="G13" s="31">
        <f>IFERROR(INDEX(Raw!$H$6:$CC$2053,MATCH($B13&amp;$C13&amp;$B$5,Raw!$A$6:$A$2053,0),MATCH(G$5,Raw!$H$5:$CC$5,0)),"-")</f>
        <v>696361</v>
      </c>
      <c r="H13" s="31">
        <f>IFERROR(INDEX(Raw!$H$6:$CC$2053,MATCH($B13&amp;$C13&amp;$B$5,Raw!$A$6:$A$2053,0),MATCH(H$5,Raw!$H$5:$CC$5,0)),"-")</f>
        <v>50406</v>
      </c>
      <c r="I13" s="31"/>
      <c r="J13" s="31">
        <f>IFERROR(INDEX(Raw!$H$6:$CC$2053,MATCH($B13&amp;$C13&amp;$B$5,Raw!$A$6:$A$2053,0),MATCH(J$5,Raw!$H$5:$CC$5,0)),"-")</f>
        <v>4259</v>
      </c>
      <c r="K13" s="31">
        <f>IFERROR(INDEX(Raw!$H$6:$CC$2053,MATCH($B13&amp;$C13&amp;$B$5,Raw!$A$6:$A$2053,0),MATCH(K$5,Raw!$H$5:$CC$5,0)),"-")</f>
        <v>24664</v>
      </c>
      <c r="L13" s="85">
        <f>IFERROR(INDEX(Raw!$H$6:$CC$2053,MATCH($B13&amp;$C13&amp;$B$5,Raw!$A$6:$A$2053,0),MATCH(L$5,Raw!$H$5:$CC$5,0)),"-")</f>
        <v>9760</v>
      </c>
      <c r="M13" s="150">
        <f t="shared" si="3"/>
        <v>0.74769278494429081</v>
      </c>
      <c r="N13" s="31"/>
      <c r="O13" s="31">
        <f>IFERROR(INDEX(Raw!$H$6:$CC$2053,MATCH($B13&amp;$C13&amp;$B$5,Raw!$A$6:$A$2053,0),MATCH(O$5,Raw!$H$5:$CC$5,0)),"-")</f>
        <v>4769</v>
      </c>
      <c r="P13" s="31">
        <f>IFERROR(INDEX(Raw!$H$6:$CC$2053,MATCH($B13&amp;$C13&amp;$B$5,Raw!$A$6:$A$2053,0),MATCH(P$5,Raw!$H$5:$CC$5,0)),"-")</f>
        <v>16714</v>
      </c>
      <c r="Q13" s="85">
        <f>IFERROR(INDEX(Raw!$H$6:$CC$2053,MATCH($B13&amp;$C13&amp;$B$5,Raw!$A$6:$A$2053,0),MATCH(Q$5,Raw!$H$5:$CC$5,0)),"-")</f>
        <v>25700</v>
      </c>
      <c r="R13" s="85"/>
      <c r="S13" s="85">
        <f>IFERROR(INDEX(Raw!$H$6:$CC$2053,MATCH($B13&amp;$C13&amp;$B$5,Raw!$A$6:$A$2053,0),MATCH(S$5,Raw!$H$5:$CC$5,0)),"-")</f>
        <v>429337</v>
      </c>
      <c r="T13" s="85">
        <f>IFERROR(INDEX(Raw!$H$6:$CC$2053,MATCH($B13&amp;$C13&amp;$B$5,Raw!$A$6:$A$2053,0),MATCH(T$5,Raw!$H$5:$CC$5,0)),"-")</f>
        <v>42051</v>
      </c>
      <c r="U13" s="85">
        <f>IFERROR(INDEX(Raw!$H$6:$CC$2053,MATCH($B13&amp;$C13&amp;$B$5,Raw!$A$6:$A$2053,0),MATCH(U$5,Raw!$H$5:$CC$5,0)),"-")</f>
        <v>224973</v>
      </c>
      <c r="V13" s="31"/>
      <c r="W13" s="156">
        <f t="shared" si="5"/>
        <v>6.749896554079117E-2</v>
      </c>
      <c r="X13" s="156">
        <f t="shared" si="6"/>
        <v>0.30126264283236942</v>
      </c>
      <c r="Y13" s="156">
        <f t="shared" si="8"/>
        <v>5.6310736816168896E-2</v>
      </c>
      <c r="Z13" s="156">
        <f t="shared" si="7"/>
        <v>0.57492765481067054</v>
      </c>
    </row>
    <row r="14" spans="1:26" ht="18" x14ac:dyDescent="0.25">
      <c r="A14" s="68"/>
      <c r="B14" s="16" t="str">
        <f t="shared" si="4"/>
        <v>2017-18</v>
      </c>
      <c r="C14" s="7" t="s">
        <v>577</v>
      </c>
      <c r="D14" s="100"/>
      <c r="E14" s="31">
        <f>IFERROR(INDEX(Raw!$H$6:$CC$2053,MATCH($B14&amp;$C14&amp;$B$5,Raw!$A$6:$A$2053,0),MATCH(E$5,Raw!$H$5:$CC$5,0)),"-")</f>
        <v>714166</v>
      </c>
      <c r="F14" s="31"/>
      <c r="G14" s="31">
        <f>IFERROR(INDEX(Raw!$H$6:$CC$2053,MATCH($B14&amp;$C14&amp;$B$5,Raw!$A$6:$A$2053,0),MATCH(G$5,Raw!$H$5:$CC$5,0)),"-")</f>
        <v>674475</v>
      </c>
      <c r="H14" s="31">
        <f>IFERROR(INDEX(Raw!$H$6:$CC$2053,MATCH($B14&amp;$C14&amp;$B$5,Raw!$A$6:$A$2053,0),MATCH(H$5,Raw!$H$5:$CC$5,0)),"-")</f>
        <v>39691</v>
      </c>
      <c r="I14" s="31"/>
      <c r="J14" s="31">
        <f>IFERROR(INDEX(Raw!$H$6:$CC$2053,MATCH($B14&amp;$C14&amp;$B$5,Raw!$A$6:$A$2053,0),MATCH(J$5,Raw!$H$5:$CC$5,0)),"-")</f>
        <v>2631</v>
      </c>
      <c r="K14" s="31">
        <f>IFERROR(INDEX(Raw!$H$6:$CC$2053,MATCH($B14&amp;$C14&amp;$B$5,Raw!$A$6:$A$2053,0),MATCH(K$5,Raw!$H$5:$CC$5,0)),"-")</f>
        <v>19151</v>
      </c>
      <c r="L14" s="85">
        <f>IFERROR(INDEX(Raw!$H$6:$CC$2053,MATCH($B14&amp;$C14&amp;$B$5,Raw!$A$6:$A$2053,0),MATCH(L$5,Raw!$H$5:$CC$5,0)),"-")</f>
        <v>5138</v>
      </c>
      <c r="M14" s="150">
        <f t="shared" si="3"/>
        <v>0.80913818722139674</v>
      </c>
      <c r="N14" s="31"/>
      <c r="O14" s="31">
        <f>IFERROR(INDEX(Raw!$H$6:$CC$2053,MATCH($B14&amp;$C14&amp;$B$5,Raw!$A$6:$A$2053,0),MATCH(O$5,Raw!$H$5:$CC$5,0)),"-")</f>
        <v>3836</v>
      </c>
      <c r="P14" s="31">
        <f>IFERROR(INDEX(Raw!$H$6:$CC$2053,MATCH($B14&amp;$C14&amp;$B$5,Raw!$A$6:$A$2053,0),MATCH(P$5,Raw!$H$5:$CC$5,0)),"-")</f>
        <v>14073</v>
      </c>
      <c r="Q14" s="85">
        <f>IFERROR(INDEX(Raw!$H$6:$CC$2053,MATCH($B14&amp;$C14&amp;$B$5,Raw!$A$6:$A$2053,0),MATCH(Q$5,Raw!$H$5:$CC$5,0)),"-")</f>
        <v>20533</v>
      </c>
      <c r="R14" s="85"/>
      <c r="S14" s="85">
        <f>IFERROR(INDEX(Raw!$H$6:$CC$2053,MATCH($B14&amp;$C14&amp;$B$5,Raw!$A$6:$A$2053,0),MATCH(S$5,Raw!$H$5:$CC$5,0)),"-")</f>
        <v>420002</v>
      </c>
      <c r="T14" s="85">
        <f>IFERROR(INDEX(Raw!$H$6:$CC$2053,MATCH($B14&amp;$C14&amp;$B$5,Raw!$A$6:$A$2053,0),MATCH(T$5,Raw!$H$5:$CC$5,0)),"-")</f>
        <v>40170</v>
      </c>
      <c r="U14" s="85">
        <f>IFERROR(INDEX(Raw!$H$6:$CC$2053,MATCH($B14&amp;$C14&amp;$B$5,Raw!$A$6:$A$2053,0),MATCH(U$5,Raw!$H$5:$CC$5,0)),"-")</f>
        <v>214303</v>
      </c>
      <c r="V14" s="31"/>
      <c r="W14" s="156">
        <f t="shared" si="5"/>
        <v>5.5576714657376576E-2</v>
      </c>
      <c r="X14" s="156">
        <f t="shared" si="6"/>
        <v>0.3000744924849405</v>
      </c>
      <c r="Y14" s="156">
        <f t="shared" si="8"/>
        <v>5.624742706877673E-2</v>
      </c>
      <c r="Z14" s="156">
        <f t="shared" si="7"/>
        <v>0.58810136578890626</v>
      </c>
    </row>
    <row r="15" spans="1:26" x14ac:dyDescent="0.2">
      <c r="A15" s="68"/>
      <c r="B15" s="16" t="str">
        <f t="shared" si="4"/>
        <v>2017-18</v>
      </c>
      <c r="C15" s="7" t="s">
        <v>578</v>
      </c>
      <c r="D15" s="14"/>
      <c r="E15" s="31">
        <f>IFERROR(INDEX(Raw!$H$6:$CC$2053,MATCH($B15&amp;$C15&amp;$B$5,Raw!$A$6:$A$2053,0),MATCH(E$5,Raw!$H$5:$CC$5,0)),"-")</f>
        <v>633772</v>
      </c>
      <c r="F15" s="31"/>
      <c r="G15" s="31">
        <f>IFERROR(INDEX(Raw!$H$6:$CC$2053,MATCH($B15&amp;$C15&amp;$B$5,Raw!$A$6:$A$2053,0),MATCH(G$5,Raw!$H$5:$CC$5,0)),"-")</f>
        <v>599288</v>
      </c>
      <c r="H15" s="31">
        <f>IFERROR(INDEX(Raw!$H$6:$CC$2053,MATCH($B15&amp;$C15&amp;$B$5,Raw!$A$6:$A$2053,0),MATCH(H$5,Raw!$H$5:$CC$5,0)),"-")</f>
        <v>34484</v>
      </c>
      <c r="I15" s="31"/>
      <c r="J15" s="31">
        <f>IFERROR(INDEX(Raw!$H$6:$CC$2053,MATCH($B15&amp;$C15&amp;$B$5,Raw!$A$6:$A$2053,0),MATCH(J$5,Raw!$H$5:$CC$5,0)),"-")</f>
        <v>2526</v>
      </c>
      <c r="K15" s="31">
        <f>IFERROR(INDEX(Raw!$H$6:$CC$2053,MATCH($B15&amp;$C15&amp;$B$5,Raw!$A$6:$A$2053,0),MATCH(K$5,Raw!$H$5:$CC$5,0)),"-")</f>
        <v>17592</v>
      </c>
      <c r="L15" s="85">
        <f>IFERROR(INDEX(Raw!$H$6:$CC$2053,MATCH($B15&amp;$C15&amp;$B$5,Raw!$A$6:$A$2053,0),MATCH(L$5,Raw!$H$5:$CC$5,0)),"-")</f>
        <v>4361</v>
      </c>
      <c r="M15" s="150">
        <f t="shared" si="3"/>
        <v>0.82184729768372888</v>
      </c>
      <c r="N15" s="31"/>
      <c r="O15" s="31">
        <f>IFERROR(INDEX(Raw!$H$6:$CC$2053,MATCH($B15&amp;$C15&amp;$B$5,Raw!$A$6:$A$2053,0),MATCH(O$5,Raw!$H$5:$CC$5,0)),"-")</f>
        <v>3264</v>
      </c>
      <c r="P15" s="31">
        <f>IFERROR(INDEX(Raw!$H$6:$CC$2053,MATCH($B15&amp;$C15&amp;$B$5,Raw!$A$6:$A$2053,0),MATCH(P$5,Raw!$H$5:$CC$5,0)),"-")</f>
        <v>11102</v>
      </c>
      <c r="Q15" s="85">
        <f>IFERROR(INDEX(Raw!$H$6:$CC$2053,MATCH($B15&amp;$C15&amp;$B$5,Raw!$A$6:$A$2053,0),MATCH(Q$5,Raw!$H$5:$CC$5,0)),"-")</f>
        <v>20231</v>
      </c>
      <c r="R15" s="85"/>
      <c r="S15" s="85">
        <f>IFERROR(INDEX(Raw!$H$6:$CC$2053,MATCH($B15&amp;$C15&amp;$B$5,Raw!$A$6:$A$2053,0),MATCH(S$5,Raw!$H$5:$CC$5,0)),"-")</f>
        <v>376157</v>
      </c>
      <c r="T15" s="85">
        <f>IFERROR(INDEX(Raw!$H$6:$CC$2053,MATCH($B15&amp;$C15&amp;$B$5,Raw!$A$6:$A$2053,0),MATCH(T$5,Raw!$H$5:$CC$5,0)),"-")</f>
        <v>35490</v>
      </c>
      <c r="U15" s="85">
        <f>IFERROR(INDEX(Raw!$H$6:$CC$2053,MATCH($B15&amp;$C15&amp;$B$5,Raw!$A$6:$A$2053,0),MATCH(U$5,Raw!$H$5:$CC$5,0)),"-")</f>
        <v>187641</v>
      </c>
      <c r="V15" s="31"/>
      <c r="W15" s="156">
        <f t="shared" si="5"/>
        <v>5.4410734459711063E-2</v>
      </c>
      <c r="X15" s="156">
        <f t="shared" si="6"/>
        <v>0.29607019559084341</v>
      </c>
      <c r="Y15" s="156">
        <f t="shared" si="8"/>
        <v>5.5998056083260229E-2</v>
      </c>
      <c r="Z15" s="156">
        <f t="shared" si="7"/>
        <v>0.59352101386618528</v>
      </c>
    </row>
    <row r="16" spans="1:26" s="7" customFormat="1" collapsed="1" x14ac:dyDescent="0.2">
      <c r="A16" s="68"/>
      <c r="B16" s="16" t="str">
        <f t="shared" si="4"/>
        <v>2017-18</v>
      </c>
      <c r="C16" s="34" t="s">
        <v>579</v>
      </c>
      <c r="D16" s="118"/>
      <c r="E16" s="31">
        <f>IFERROR(INDEX(Raw!$H$6:$CC$2053,MATCH($B16&amp;$C16&amp;$B$5,Raw!$A$6:$A$2053,0),MATCH(E$5,Raw!$H$5:$CC$5,0)),"-")</f>
        <v>702614</v>
      </c>
      <c r="F16" s="31"/>
      <c r="G16" s="31">
        <f>IFERROR(INDEX(Raw!$H$6:$CC$2053,MATCH($B16&amp;$C16&amp;$B$5,Raw!$A$6:$A$2053,0),MATCH(G$5,Raw!$H$5:$CC$5,0)),"-")</f>
        <v>662365</v>
      </c>
      <c r="H16" s="31">
        <f>IFERROR(INDEX(Raw!$H$6:$CC$2053,MATCH($B16&amp;$C16&amp;$B$5,Raw!$A$6:$A$2053,0),MATCH(H$5,Raw!$H$5:$CC$5,0)),"-")</f>
        <v>40249</v>
      </c>
      <c r="I16" s="31"/>
      <c r="J16" s="31">
        <f>IFERROR(INDEX(Raw!$H$6:$CC$2053,MATCH($B16&amp;$C16&amp;$B$5,Raw!$A$6:$A$2053,0),MATCH(J$5,Raw!$H$5:$CC$5,0)),"-")</f>
        <v>3151</v>
      </c>
      <c r="K16" s="31">
        <f>IFERROR(INDEX(Raw!$H$6:$CC$2053,MATCH($B16&amp;$C16&amp;$B$5,Raw!$A$6:$A$2053,0),MATCH(K$5,Raw!$H$5:$CC$5,0)),"-")</f>
        <v>20719</v>
      </c>
      <c r="L16" s="85">
        <f>IFERROR(INDEX(Raw!$H$6:$CC$2053,MATCH($B16&amp;$C16&amp;$B$5,Raw!$A$6:$A$2053,0),MATCH(L$5,Raw!$H$5:$CC$5,0)),"-")</f>
        <v>10477</v>
      </c>
      <c r="M16" s="150">
        <f t="shared" si="3"/>
        <v>0.69496608146271877</v>
      </c>
      <c r="N16" s="31"/>
      <c r="O16" s="31">
        <f>IFERROR(INDEX(Raw!$H$6:$CC$2053,MATCH($B16&amp;$C16&amp;$B$5,Raw!$A$6:$A$2053,0),MATCH(O$5,Raw!$H$5:$CC$5,0)),"-")</f>
        <v>3659</v>
      </c>
      <c r="P16" s="31">
        <f>IFERROR(INDEX(Raw!$H$6:$CC$2053,MATCH($B16&amp;$C16&amp;$B$5,Raw!$A$6:$A$2053,0),MATCH(P$5,Raw!$H$5:$CC$5,0)),"-")</f>
        <v>12720</v>
      </c>
      <c r="Q16" s="85">
        <f>IFERROR(INDEX(Raw!$H$6:$CC$2053,MATCH($B16&amp;$C16&amp;$B$5,Raw!$A$6:$A$2053,0),MATCH(Q$5,Raw!$H$5:$CC$5,0)),"-")</f>
        <v>26142</v>
      </c>
      <c r="R16" s="85"/>
      <c r="S16" s="85">
        <f>IFERROR(INDEX(Raw!$H$6:$CC$2053,MATCH($B16&amp;$C16&amp;$B$5,Raw!$A$6:$A$2053,0),MATCH(S$5,Raw!$H$5:$CC$5,0)),"-")</f>
        <v>413976</v>
      </c>
      <c r="T16" s="85">
        <f>IFERROR(INDEX(Raw!$H$6:$CC$2053,MATCH($B16&amp;$C16&amp;$B$5,Raw!$A$6:$A$2053,0),MATCH(T$5,Raw!$H$5:$CC$5,0)),"-")</f>
        <v>41202</v>
      </c>
      <c r="U16" s="85">
        <f>IFERROR(INDEX(Raw!$H$6:$CC$2053,MATCH($B16&amp;$C16&amp;$B$5,Raw!$A$6:$A$2053,0),MATCH(U$5,Raw!$H$5:$CC$5,0)),"-")</f>
        <v>207187</v>
      </c>
      <c r="V16" s="31"/>
      <c r="W16" s="156">
        <f t="shared" si="5"/>
        <v>5.7284654162883177E-2</v>
      </c>
      <c r="X16" s="156">
        <f t="shared" si="6"/>
        <v>0.29488026142376894</v>
      </c>
      <c r="Y16" s="156">
        <f t="shared" si="8"/>
        <v>5.8641017685386286E-2</v>
      </c>
      <c r="Z16" s="156">
        <f t="shared" si="7"/>
        <v>0.5891940667279616</v>
      </c>
    </row>
    <row r="17" spans="1:29" s="7" customFormat="1" ht="18" x14ac:dyDescent="0.25">
      <c r="A17" s="68"/>
      <c r="B17" s="119" t="str">
        <f t="shared" si="4"/>
        <v>2018-19</v>
      </c>
      <c r="C17" s="7" t="s">
        <v>823</v>
      </c>
      <c r="D17" s="120"/>
      <c r="E17" s="31">
        <f>IFERROR(INDEX(Raw!$H$6:$CC$2053,MATCH($B17&amp;$C17&amp;$B$5,Raw!$A$6:$A$2053,0),MATCH(E$5,Raw!$H$5:$CC$5,0)),"-")</f>
        <v>660005</v>
      </c>
      <c r="F17" s="31"/>
      <c r="G17" s="31">
        <f>IFERROR(INDEX(Raw!$H$6:$CC$2053,MATCH($B17&amp;$C17&amp;$B$5,Raw!$A$6:$A$2053,0),MATCH(G$5,Raw!$H$5:$CC$5,0)),"-")</f>
        <v>625723</v>
      </c>
      <c r="H17" s="31">
        <f>IFERROR(INDEX(Raw!$H$6:$CC$2053,MATCH($B17&amp;$C17&amp;$B$5,Raw!$A$6:$A$2053,0),MATCH(H$5,Raw!$H$5:$CC$5,0)),"-")</f>
        <v>34282</v>
      </c>
      <c r="I17" s="31"/>
      <c r="J17" s="31">
        <f>IFERROR(INDEX(Raw!$H$6:$CC$2053,MATCH($B17&amp;$C17&amp;$B$5,Raw!$A$6:$A$2053,0),MATCH(J$5,Raw!$H$5:$CC$5,0)),"-")</f>
        <v>3073</v>
      </c>
      <c r="K17" s="31">
        <f>IFERROR(INDEX(Raw!$H$6:$CC$2053,MATCH($B17&amp;$C17&amp;$B$5,Raw!$A$6:$A$2053,0),MATCH(K$5,Raw!$H$5:$CC$5,0)),"-")</f>
        <v>18824</v>
      </c>
      <c r="L17" s="85">
        <f>IFERROR(INDEX(Raw!$H$6:$CC$2053,MATCH($B17&amp;$C17&amp;$B$5,Raw!$A$6:$A$2053,0),MATCH(L$5,Raw!$H$5:$CC$5,0)),"-")</f>
        <v>10065</v>
      </c>
      <c r="M17" s="150">
        <f t="shared" ref="M17:M28" si="9">IFERROR((J17+K17)/SUM(J17:L17),"-")</f>
        <v>0.68509480007508916</v>
      </c>
      <c r="N17" s="31"/>
      <c r="O17" s="31">
        <f>IFERROR(INDEX(Raw!$H$6:$CC$2053,MATCH($B17&amp;$C17&amp;$B$5,Raw!$A$6:$A$2053,0),MATCH(O$5,Raw!$H$5:$CC$5,0)),"-")</f>
        <v>2872</v>
      </c>
      <c r="P17" s="31">
        <f>IFERROR(INDEX(Raw!$H$6:$CC$2053,MATCH($B17&amp;$C17&amp;$B$5,Raw!$A$6:$A$2053,0),MATCH(P$5,Raw!$H$5:$CC$5,0)),"-")</f>
        <v>9513</v>
      </c>
      <c r="Q17" s="85">
        <f>IFERROR(INDEX(Raw!$H$6:$CC$2053,MATCH($B17&amp;$C17&amp;$B$5,Raw!$A$6:$A$2053,0),MATCH(Q$5,Raw!$H$5:$CC$5,0)),"-")</f>
        <v>24377</v>
      </c>
      <c r="R17" s="85"/>
      <c r="S17" s="85">
        <f>IFERROR(INDEX(Raw!$H$6:$CC$2053,MATCH($B17&amp;$C17&amp;$B$5,Raw!$A$6:$A$2053,0),MATCH(S$5,Raw!$H$5:$CC$5,0)),"-")</f>
        <v>394500</v>
      </c>
      <c r="T17" s="85">
        <f>IFERROR(INDEX(Raw!$H$6:$CC$2053,MATCH($B17&amp;$C17&amp;$B$5,Raw!$A$6:$A$2053,0),MATCH(T$5,Raw!$H$5:$CC$5,0)),"-")</f>
        <v>38703</v>
      </c>
      <c r="U17" s="85">
        <f>IFERROR(INDEX(Raw!$H$6:$CC$2053,MATCH($B17&amp;$C17&amp;$B$5,Raw!$A$6:$A$2053,0),MATCH(U$5,Raw!$H$5:$CC$5,0)),"-")</f>
        <v>192520</v>
      </c>
      <c r="V17" s="31"/>
      <c r="W17" s="156">
        <f t="shared" ref="W17:W28" si="10">IFERROR(H17/$E17,"-")</f>
        <v>5.194203074219135E-2</v>
      </c>
      <c r="X17" s="156">
        <f t="shared" ref="X17:X28" si="11">IFERROR(U17/$E17,"-")</f>
        <v>0.29169475988818266</v>
      </c>
      <c r="Y17" s="156">
        <f t="shared" si="8"/>
        <v>5.8640464844963297E-2</v>
      </c>
      <c r="Z17" s="156">
        <f t="shared" ref="Z17:Z28" si="12">IFERROR(S17/$E17,"-")</f>
        <v>0.59772274452466267</v>
      </c>
    </row>
    <row r="18" spans="1:29" s="7" customFormat="1" x14ac:dyDescent="0.2">
      <c r="A18" s="68"/>
      <c r="B18" s="16" t="str">
        <f t="shared" si="4"/>
        <v>2018-19</v>
      </c>
      <c r="C18" s="7" t="s">
        <v>824</v>
      </c>
      <c r="D18" s="118"/>
      <c r="E18" s="31">
        <f>IFERROR(INDEX(Raw!$H$6:$CC$2053,MATCH($B18&amp;$C18&amp;$B$5,Raw!$A$6:$A$2053,0),MATCH(E$5,Raw!$H$5:$CC$5,0)),"-")</f>
        <v>697156</v>
      </c>
      <c r="F18" s="31"/>
      <c r="G18" s="31">
        <f>IFERROR(INDEX(Raw!$H$6:$CC$2053,MATCH($B18&amp;$C18&amp;$B$5,Raw!$A$6:$A$2053,0),MATCH(G$5,Raw!$H$5:$CC$5,0)),"-")</f>
        <v>659111</v>
      </c>
      <c r="H18" s="31">
        <f>IFERROR(INDEX(Raw!$H$6:$CC$2053,MATCH($B18&amp;$C18&amp;$B$5,Raw!$A$6:$A$2053,0),MATCH(H$5,Raw!$H$5:$CC$5,0)),"-")</f>
        <v>38045</v>
      </c>
      <c r="I18" s="31"/>
      <c r="J18" s="31">
        <f>IFERROR(INDEX(Raw!$H$6:$CC$2053,MATCH($B18&amp;$C18&amp;$B$5,Raw!$A$6:$A$2053,0),MATCH(J$5,Raw!$H$5:$CC$5,0)),"-")</f>
        <v>3098</v>
      </c>
      <c r="K18" s="31">
        <f>IFERROR(INDEX(Raw!$H$6:$CC$2053,MATCH($B18&amp;$C18&amp;$B$5,Raw!$A$6:$A$2053,0),MATCH(K$5,Raw!$H$5:$CC$5,0)),"-")</f>
        <v>20327</v>
      </c>
      <c r="L18" s="85">
        <f>IFERROR(INDEX(Raw!$H$6:$CC$2053,MATCH($B18&amp;$C18&amp;$B$5,Raw!$A$6:$A$2053,0),MATCH(L$5,Raw!$H$5:$CC$5,0)),"-")</f>
        <v>10528</v>
      </c>
      <c r="M18" s="150">
        <f t="shared" si="9"/>
        <v>0.68992430713044506</v>
      </c>
      <c r="N18" s="31"/>
      <c r="O18" s="31">
        <f>IFERROR(INDEX(Raw!$H$6:$CC$2053,MATCH($B18&amp;$C18&amp;$B$5,Raw!$A$6:$A$2053,0),MATCH(O$5,Raw!$H$5:$CC$5,0)),"-")</f>
        <v>3260</v>
      </c>
      <c r="P18" s="31">
        <f>IFERROR(INDEX(Raw!$H$6:$CC$2053,MATCH($B18&amp;$C18&amp;$B$5,Raw!$A$6:$A$2053,0),MATCH(P$5,Raw!$H$5:$CC$5,0)),"-")</f>
        <v>11360</v>
      </c>
      <c r="Q18" s="85">
        <f>IFERROR(INDEX(Raw!$H$6:$CC$2053,MATCH($B18&amp;$C18&amp;$B$5,Raw!$A$6:$A$2053,0),MATCH(Q$5,Raw!$H$5:$CC$5,0)),"-")</f>
        <v>26979</v>
      </c>
      <c r="R18" s="85"/>
      <c r="S18" s="85">
        <f>IFERROR(INDEX(Raw!$H$6:$CC$2053,MATCH($B18&amp;$C18&amp;$B$5,Raw!$A$6:$A$2053,0),MATCH(S$5,Raw!$H$5:$CC$5,0)),"-")</f>
        <v>413048</v>
      </c>
      <c r="T18" s="85">
        <f>IFERROR(INDEX(Raw!$H$6:$CC$2053,MATCH($B18&amp;$C18&amp;$B$5,Raw!$A$6:$A$2053,0),MATCH(T$5,Raw!$H$5:$CC$5,0)),"-")</f>
        <v>40327</v>
      </c>
      <c r="U18" s="85">
        <f>IFERROR(INDEX(Raw!$H$6:$CC$2053,MATCH($B18&amp;$C18&amp;$B$5,Raw!$A$6:$A$2053,0),MATCH(U$5,Raw!$H$5:$CC$5,0)),"-")</f>
        <v>205736</v>
      </c>
      <c r="V18" s="31"/>
      <c r="W18" s="156">
        <f t="shared" si="10"/>
        <v>5.4571717090579439E-2</v>
      </c>
      <c r="X18" s="156">
        <f t="shared" si="11"/>
        <v>0.29510755125108296</v>
      </c>
      <c r="Y18" s="156">
        <f t="shared" si="8"/>
        <v>5.7845016036582916E-2</v>
      </c>
      <c r="Z18" s="156">
        <f t="shared" si="12"/>
        <v>0.59247571562175472</v>
      </c>
    </row>
    <row r="19" spans="1:29" s="7" customFormat="1" x14ac:dyDescent="0.2">
      <c r="A19" s="68"/>
      <c r="B19" s="16" t="str">
        <f t="shared" si="4"/>
        <v>2018-19</v>
      </c>
      <c r="C19" s="34" t="s">
        <v>825</v>
      </c>
      <c r="D19" s="118"/>
      <c r="E19" s="31">
        <f>IFERROR(INDEX(Raw!$H$6:$CC$2053,MATCH($B19&amp;$C19&amp;$B$5,Raw!$A$6:$A$2053,0),MATCH(E$5,Raw!$H$5:$CC$5,0)),"-")</f>
        <v>670620</v>
      </c>
      <c r="F19" s="31"/>
      <c r="G19" s="31">
        <f>IFERROR(INDEX(Raw!$H$6:$CC$2053,MATCH($B19&amp;$C19&amp;$B$5,Raw!$A$6:$A$2053,0),MATCH(G$5,Raw!$H$5:$CC$5,0)),"-")</f>
        <v>633603</v>
      </c>
      <c r="H19" s="31">
        <f>IFERROR(INDEX(Raw!$H$6:$CC$2053,MATCH($B19&amp;$C19&amp;$B$5,Raw!$A$6:$A$2053,0),MATCH(H$5,Raw!$H$5:$CC$5,0)),"-")</f>
        <v>37017</v>
      </c>
      <c r="I19" s="31"/>
      <c r="J19" s="31">
        <f>IFERROR(INDEX(Raw!$H$6:$CC$2053,MATCH($B19&amp;$C19&amp;$B$5,Raw!$A$6:$A$2053,0),MATCH(J$5,Raw!$H$5:$CC$5,0)),"-")</f>
        <v>2967</v>
      </c>
      <c r="K19" s="31">
        <f>IFERROR(INDEX(Raw!$H$6:$CC$2053,MATCH($B19&amp;$C19&amp;$B$5,Raw!$A$6:$A$2053,0),MATCH(K$5,Raw!$H$5:$CC$5,0)),"-")</f>
        <v>19320</v>
      </c>
      <c r="L19" s="85">
        <f>IFERROR(INDEX(Raw!$H$6:$CC$2053,MATCH($B19&amp;$C19&amp;$B$5,Raw!$A$6:$A$2053,0),MATCH(L$5,Raw!$H$5:$CC$5,0)),"-")</f>
        <v>9647</v>
      </c>
      <c r="M19" s="150">
        <f t="shared" si="9"/>
        <v>0.69790818563286783</v>
      </c>
      <c r="N19" s="31"/>
      <c r="O19" s="31">
        <f>IFERROR(INDEX(Raw!$H$6:$CC$2053,MATCH($B19&amp;$C19&amp;$B$5,Raw!$A$6:$A$2053,0),MATCH(O$5,Raw!$H$5:$CC$5,0)),"-")</f>
        <v>3129</v>
      </c>
      <c r="P19" s="31">
        <f>IFERROR(INDEX(Raw!$H$6:$CC$2053,MATCH($B19&amp;$C19&amp;$B$5,Raw!$A$6:$A$2053,0),MATCH(P$5,Raw!$H$5:$CC$5,0)),"-")</f>
        <v>11601</v>
      </c>
      <c r="Q19" s="85">
        <f>IFERROR(INDEX(Raw!$H$6:$CC$2053,MATCH($B19&amp;$C19&amp;$B$5,Raw!$A$6:$A$2053,0),MATCH(Q$5,Raw!$H$5:$CC$5,0)),"-")</f>
        <v>25916</v>
      </c>
      <c r="R19" s="85"/>
      <c r="S19" s="85">
        <f>IFERROR(INDEX(Raw!$H$6:$CC$2053,MATCH($B19&amp;$C19&amp;$B$5,Raw!$A$6:$A$2053,0),MATCH(S$5,Raw!$H$5:$CC$5,0)),"-")</f>
        <v>395755</v>
      </c>
      <c r="T19" s="85">
        <f>IFERROR(INDEX(Raw!$H$6:$CC$2053,MATCH($B19&amp;$C19&amp;$B$5,Raw!$A$6:$A$2053,0),MATCH(T$5,Raw!$H$5:$CC$5,0)),"-")</f>
        <v>38408</v>
      </c>
      <c r="U19" s="85">
        <f>IFERROR(INDEX(Raw!$H$6:$CC$2053,MATCH($B19&amp;$C19&amp;$B$5,Raw!$A$6:$A$2053,0),MATCH(U$5,Raw!$H$5:$CC$5,0)),"-")</f>
        <v>199440</v>
      </c>
      <c r="V19" s="31"/>
      <c r="W19" s="156">
        <f t="shared" si="10"/>
        <v>5.5198174823297842E-2</v>
      </c>
      <c r="X19" s="156">
        <f t="shared" si="11"/>
        <v>0.29739643911604186</v>
      </c>
      <c r="Y19" s="156">
        <f t="shared" si="8"/>
        <v>5.7272374817333216E-2</v>
      </c>
      <c r="Z19" s="156">
        <f t="shared" si="12"/>
        <v>0.59013301124332707</v>
      </c>
      <c r="AA19" s="181"/>
      <c r="AC19" s="182"/>
    </row>
    <row r="20" spans="1:29" s="7" customFormat="1" ht="18" x14ac:dyDescent="0.25">
      <c r="A20" s="68"/>
      <c r="B20" s="16" t="str">
        <f t="shared" si="4"/>
        <v>2018-19</v>
      </c>
      <c r="C20" s="7" t="s">
        <v>826</v>
      </c>
      <c r="D20" s="120"/>
      <c r="E20" s="31">
        <f>IFERROR(INDEX(Raw!$H$6:$CC$2053,MATCH($B20&amp;$C20&amp;$B$5,Raw!$A$6:$A$2053,0),MATCH(E$5,Raw!$H$5:$CC$5,0)),"-")</f>
        <v>705370</v>
      </c>
      <c r="F20" s="31"/>
      <c r="G20" s="31">
        <f>IFERROR(INDEX(Raw!$H$6:$CC$2053,MATCH($B20&amp;$C20&amp;$B$5,Raw!$A$6:$A$2053,0),MATCH(G$5,Raw!$H$5:$CC$5,0)),"-")</f>
        <v>665412</v>
      </c>
      <c r="H20" s="31">
        <f>IFERROR(INDEX(Raw!$H$6:$CC$2053,MATCH($B20&amp;$C20&amp;$B$5,Raw!$A$6:$A$2053,0),MATCH(H$5,Raw!$H$5:$CC$5,0)),"-")</f>
        <v>39958</v>
      </c>
      <c r="I20" s="31"/>
      <c r="J20" s="31">
        <f>IFERROR(INDEX(Raw!$H$6:$CC$2053,MATCH($B20&amp;$C20&amp;$B$5,Raw!$A$6:$A$2053,0),MATCH(J$5,Raw!$H$5:$CC$5,0)),"-")</f>
        <v>3267</v>
      </c>
      <c r="K20" s="31">
        <f>IFERROR(INDEX(Raw!$H$6:$CC$2053,MATCH($B20&amp;$C20&amp;$B$5,Raw!$A$6:$A$2053,0),MATCH(K$5,Raw!$H$5:$CC$5,0)),"-")</f>
        <v>20985</v>
      </c>
      <c r="L20" s="85">
        <f>IFERROR(INDEX(Raw!$H$6:$CC$2053,MATCH($B20&amp;$C20&amp;$B$5,Raw!$A$6:$A$2053,0),MATCH(L$5,Raw!$H$5:$CC$5,0)),"-")</f>
        <v>7331</v>
      </c>
      <c r="M20" s="150">
        <f t="shared" si="9"/>
        <v>0.76788145521324769</v>
      </c>
      <c r="N20" s="31"/>
      <c r="O20" s="31">
        <f>IFERROR(INDEX(Raw!$H$6:$CC$2053,MATCH($B20&amp;$C20&amp;$B$5,Raw!$A$6:$A$2053,0),MATCH(O$5,Raw!$H$5:$CC$5,0)),"-")</f>
        <v>3454</v>
      </c>
      <c r="P20" s="31">
        <f>IFERROR(INDEX(Raw!$H$6:$CC$2053,MATCH($B20&amp;$C20&amp;$B$5,Raw!$A$6:$A$2053,0),MATCH(P$5,Raw!$H$5:$CC$5,0)),"-")</f>
        <v>12252</v>
      </c>
      <c r="Q20" s="85">
        <f>IFERROR(INDEX(Raw!$H$6:$CC$2053,MATCH($B20&amp;$C20&amp;$B$5,Raw!$A$6:$A$2053,0),MATCH(Q$5,Raw!$H$5:$CC$5,0)),"-")</f>
        <v>28318</v>
      </c>
      <c r="R20" s="85"/>
      <c r="S20" s="85">
        <f>IFERROR(INDEX(Raw!$H$6:$CC$2053,MATCH($B20&amp;$C20&amp;$B$5,Raw!$A$6:$A$2053,0),MATCH(S$5,Raw!$H$5:$CC$5,0)),"-")</f>
        <v>414139</v>
      </c>
      <c r="T20" s="85">
        <f>IFERROR(INDEX(Raw!$H$6:$CC$2053,MATCH($B20&amp;$C20&amp;$B$5,Raw!$A$6:$A$2053,0),MATCH(T$5,Raw!$H$5:$CC$5,0)),"-")</f>
        <v>37287</v>
      </c>
      <c r="U20" s="85">
        <f>IFERROR(INDEX(Raw!$H$6:$CC$2053,MATCH($B20&amp;$C20&amp;$B$5,Raw!$A$6:$A$2053,0),MATCH(U$5,Raw!$H$5:$CC$5,0)),"-")</f>
        <v>213986</v>
      </c>
      <c r="V20" s="31"/>
      <c r="W20" s="156">
        <f t="shared" si="10"/>
        <v>5.6648283879382449E-2</v>
      </c>
      <c r="X20" s="156">
        <f t="shared" si="11"/>
        <v>0.30336702723393394</v>
      </c>
      <c r="Y20" s="156">
        <f t="shared" si="8"/>
        <v>5.2861618724924508E-2</v>
      </c>
      <c r="Z20" s="156">
        <f t="shared" si="12"/>
        <v>0.58712307016175913</v>
      </c>
      <c r="AA20" s="181"/>
      <c r="AC20" s="182"/>
    </row>
    <row r="21" spans="1:29" s="7" customFormat="1" x14ac:dyDescent="0.2">
      <c r="A21" s="68"/>
      <c r="B21" s="16" t="str">
        <f t="shared" si="4"/>
        <v>2018-19</v>
      </c>
      <c r="C21" s="7" t="s">
        <v>572</v>
      </c>
      <c r="D21" s="118"/>
      <c r="E21" s="31">
        <f>IFERROR(INDEX(Raw!$H$6:$CC$2053,MATCH($B21&amp;$C21&amp;$B$5,Raw!$A$6:$A$2053,0),MATCH(E$5,Raw!$H$5:$CC$5,0)),"-")</f>
        <v>672694</v>
      </c>
      <c r="F21" s="31"/>
      <c r="G21" s="31">
        <f>IFERROR(INDEX(Raw!$H$6:$CC$2053,MATCH($B21&amp;$C21&amp;$B$5,Raw!$A$6:$A$2053,0),MATCH(G$5,Raw!$H$5:$CC$5,0)),"-")</f>
        <v>637565</v>
      </c>
      <c r="H21" s="31">
        <f>IFERROR(INDEX(Raw!$H$6:$CC$2053,MATCH($B21&amp;$C21&amp;$B$5,Raw!$A$6:$A$2053,0),MATCH(H$5,Raw!$H$5:$CC$5,0)),"-")</f>
        <v>35129</v>
      </c>
      <c r="I21" s="31"/>
      <c r="J21" s="31">
        <f>IFERROR(INDEX(Raw!$H$6:$CC$2053,MATCH($B21&amp;$C21&amp;$B$5,Raw!$A$6:$A$2053,0),MATCH(J$5,Raw!$H$5:$CC$5,0)),"-")</f>
        <v>3062</v>
      </c>
      <c r="K21" s="31">
        <f>IFERROR(INDEX(Raw!$H$6:$CC$2053,MATCH($B21&amp;$C21&amp;$B$5,Raw!$A$6:$A$2053,0),MATCH(K$5,Raw!$H$5:$CC$5,0)),"-")</f>
        <v>18409</v>
      </c>
      <c r="L21" s="85">
        <f>IFERROR(INDEX(Raw!$H$6:$CC$2053,MATCH($B21&amp;$C21&amp;$B$5,Raw!$A$6:$A$2053,0),MATCH(L$5,Raw!$H$5:$CC$5,0)),"-")</f>
        <v>7309</v>
      </c>
      <c r="M21" s="150">
        <f t="shared" si="9"/>
        <v>0.74603891591382909</v>
      </c>
      <c r="N21" s="31"/>
      <c r="O21" s="31">
        <f>IFERROR(INDEX(Raw!$H$6:$CC$2053,MATCH($B21&amp;$C21&amp;$B$5,Raw!$A$6:$A$2053,0),MATCH(O$5,Raw!$H$5:$CC$5,0)),"-")</f>
        <v>3102</v>
      </c>
      <c r="P21" s="31">
        <f>IFERROR(INDEX(Raw!$H$6:$CC$2053,MATCH($B21&amp;$C21&amp;$B$5,Raw!$A$6:$A$2053,0),MATCH(P$5,Raw!$H$5:$CC$5,0)),"-")</f>
        <v>10556</v>
      </c>
      <c r="Q21" s="85">
        <f>IFERROR(INDEX(Raw!$H$6:$CC$2053,MATCH($B21&amp;$C21&amp;$B$5,Raw!$A$6:$A$2053,0),MATCH(Q$5,Raw!$H$5:$CC$5,0)),"-")</f>
        <v>26680</v>
      </c>
      <c r="R21" s="85"/>
      <c r="S21" s="85">
        <f>IFERROR(INDEX(Raw!$H$6:$CC$2053,MATCH($B21&amp;$C21&amp;$B$5,Raw!$A$6:$A$2053,0),MATCH(S$5,Raw!$H$5:$CC$5,0)),"-")</f>
        <v>399825</v>
      </c>
      <c r="T21" s="85">
        <f>IFERROR(INDEX(Raw!$H$6:$CC$2053,MATCH($B21&amp;$C21&amp;$B$5,Raw!$A$6:$A$2053,0),MATCH(T$5,Raw!$H$5:$CC$5,0)),"-")</f>
        <v>36834</v>
      </c>
      <c r="U21" s="85">
        <f>IFERROR(INDEX(Raw!$H$6:$CC$2053,MATCH($B21&amp;$C21&amp;$B$5,Raw!$A$6:$A$2053,0),MATCH(U$5,Raw!$H$5:$CC$5,0)),"-")</f>
        <v>200906</v>
      </c>
      <c r="V21" s="31"/>
      <c r="W21" s="156">
        <f t="shared" si="10"/>
        <v>5.2221366624349258E-2</v>
      </c>
      <c r="X21" s="156">
        <f t="shared" si="11"/>
        <v>0.29865882555812895</v>
      </c>
      <c r="Y21" s="156">
        <f t="shared" si="8"/>
        <v>5.4755951443003804E-2</v>
      </c>
      <c r="Z21" s="156">
        <f t="shared" si="12"/>
        <v>0.59436385637451794</v>
      </c>
      <c r="AA21" s="181"/>
      <c r="AC21" s="182"/>
    </row>
    <row r="22" spans="1:29" s="7" customFormat="1" x14ac:dyDescent="0.2">
      <c r="A22" s="68"/>
      <c r="B22" s="16" t="str">
        <f t="shared" si="4"/>
        <v>2018-19</v>
      </c>
      <c r="C22" s="34" t="s">
        <v>573</v>
      </c>
      <c r="D22" s="118"/>
      <c r="E22" s="31">
        <f>IFERROR(INDEX(Raw!$H$6:$CC$2053,MATCH($B22&amp;$C22&amp;$B$5,Raw!$A$6:$A$2053,0),MATCH(E$5,Raw!$H$5:$CC$5,0)),"-")</f>
        <v>661628</v>
      </c>
      <c r="F22" s="31"/>
      <c r="G22" s="31">
        <f>IFERROR(INDEX(Raw!$H$6:$CC$2053,MATCH($B22&amp;$C22&amp;$B$5,Raw!$A$6:$A$2053,0),MATCH(G$5,Raw!$H$5:$CC$5,0)),"-")</f>
        <v>627382</v>
      </c>
      <c r="H22" s="31">
        <f>IFERROR(INDEX(Raw!$H$6:$CC$2053,MATCH($B22&amp;$C22&amp;$B$5,Raw!$A$6:$A$2053,0),MATCH(H$5,Raw!$H$5:$CC$5,0)),"-")</f>
        <v>34246</v>
      </c>
      <c r="I22" s="31"/>
      <c r="J22" s="31">
        <f>IFERROR(INDEX(Raw!$H$6:$CC$2053,MATCH($B22&amp;$C22&amp;$B$5,Raw!$A$6:$A$2053,0),MATCH(J$5,Raw!$H$5:$CC$5,0)),"-")</f>
        <v>3034</v>
      </c>
      <c r="K22" s="31">
        <f>IFERROR(INDEX(Raw!$H$6:$CC$2053,MATCH($B22&amp;$C22&amp;$B$5,Raw!$A$6:$A$2053,0),MATCH(K$5,Raw!$H$5:$CC$5,0)),"-")</f>
        <v>17867</v>
      </c>
      <c r="L22" s="85">
        <f>IFERROR(INDEX(Raw!$H$6:$CC$2053,MATCH($B22&amp;$C22&amp;$B$5,Raw!$A$6:$A$2053,0),MATCH(L$5,Raw!$H$5:$CC$5,0)),"-")</f>
        <v>6802</v>
      </c>
      <c r="M22" s="150">
        <f t="shared" si="9"/>
        <v>0.75446702523192433</v>
      </c>
      <c r="N22" s="31"/>
      <c r="O22" s="31">
        <f>IFERROR(INDEX(Raw!$H$6:$CC$2053,MATCH($B22&amp;$C22&amp;$B$5,Raw!$A$6:$A$2053,0),MATCH(O$5,Raw!$H$5:$CC$5,0)),"-")</f>
        <v>3239</v>
      </c>
      <c r="P22" s="31">
        <f>IFERROR(INDEX(Raw!$H$6:$CC$2053,MATCH($B22&amp;$C22&amp;$B$5,Raw!$A$6:$A$2053,0),MATCH(P$5,Raw!$H$5:$CC$5,0)),"-")</f>
        <v>10106</v>
      </c>
      <c r="Q22" s="85">
        <f>IFERROR(INDEX(Raw!$H$6:$CC$2053,MATCH($B22&amp;$C22&amp;$B$5,Raw!$A$6:$A$2053,0),MATCH(Q$5,Raw!$H$5:$CC$5,0)),"-")</f>
        <v>26209</v>
      </c>
      <c r="R22" s="85"/>
      <c r="S22" s="85">
        <f>IFERROR(INDEX(Raw!$H$6:$CC$2053,MATCH($B22&amp;$C22&amp;$B$5,Raw!$A$6:$A$2053,0),MATCH(S$5,Raw!$H$5:$CC$5,0)),"-")</f>
        <v>395340</v>
      </c>
      <c r="T22" s="85">
        <f>IFERROR(INDEX(Raw!$H$6:$CC$2053,MATCH($B22&amp;$C22&amp;$B$5,Raw!$A$6:$A$2053,0),MATCH(T$5,Raw!$H$5:$CC$5,0)),"-")</f>
        <v>35674</v>
      </c>
      <c r="U22" s="85">
        <f>IFERROR(INDEX(Raw!$H$6:$CC$2053,MATCH($B22&amp;$C22&amp;$B$5,Raw!$A$6:$A$2053,0),MATCH(U$5,Raw!$H$5:$CC$5,0)),"-")</f>
        <v>196368</v>
      </c>
      <c r="V22" s="31"/>
      <c r="W22" s="156">
        <f t="shared" si="10"/>
        <v>5.176020361895204E-2</v>
      </c>
      <c r="X22" s="156">
        <f t="shared" si="11"/>
        <v>0.29679517795498378</v>
      </c>
      <c r="Y22" s="156">
        <f t="shared" si="8"/>
        <v>5.391851614502409E-2</v>
      </c>
      <c r="Z22" s="156">
        <f t="shared" si="12"/>
        <v>0.59752610228104008</v>
      </c>
      <c r="AA22" s="181"/>
      <c r="AC22" s="182"/>
    </row>
    <row r="23" spans="1:29" s="7" customFormat="1" ht="18" x14ac:dyDescent="0.25">
      <c r="A23" s="68"/>
      <c r="B23" s="16" t="str">
        <f t="shared" si="4"/>
        <v>2018-19</v>
      </c>
      <c r="C23" s="7" t="s">
        <v>574</v>
      </c>
      <c r="D23" s="120"/>
      <c r="E23" s="31">
        <f>IFERROR(INDEX(Raw!$H$6:$CC$2053,MATCH($B23&amp;$C23&amp;$B$5,Raw!$A$6:$A$2053,0),MATCH(E$5,Raw!$H$5:$CC$5,0)),"-")</f>
        <v>695417</v>
      </c>
      <c r="F23" s="31"/>
      <c r="G23" s="31">
        <f>IFERROR(INDEX(Raw!$H$6:$CC$2053,MATCH($B23&amp;$C23&amp;$B$5,Raw!$A$6:$A$2053,0),MATCH(G$5,Raw!$H$5:$CC$5,0)),"-")</f>
        <v>658181</v>
      </c>
      <c r="H23" s="31">
        <f>IFERROR(INDEX(Raw!$H$6:$CC$2053,MATCH($B23&amp;$C23&amp;$B$5,Raw!$A$6:$A$2053,0),MATCH(H$5,Raw!$H$5:$CC$5,0)),"-")</f>
        <v>37236</v>
      </c>
      <c r="I23" s="31"/>
      <c r="J23" s="31">
        <f>IFERROR(INDEX(Raw!$H$6:$CC$2053,MATCH($B23&amp;$C23&amp;$B$5,Raw!$A$6:$A$2053,0),MATCH(J$5,Raw!$H$5:$CC$5,0)),"-")</f>
        <v>3366</v>
      </c>
      <c r="K23" s="31">
        <f>IFERROR(INDEX(Raw!$H$6:$CC$2053,MATCH($B23&amp;$C23&amp;$B$5,Raw!$A$6:$A$2053,0),MATCH(K$5,Raw!$H$5:$CC$5,0)),"-")</f>
        <v>18863</v>
      </c>
      <c r="L23" s="85">
        <f>IFERROR(INDEX(Raw!$H$6:$CC$2053,MATCH($B23&amp;$C23&amp;$B$5,Raw!$A$6:$A$2053,0),MATCH(L$5,Raw!$H$5:$CC$5,0)),"-")</f>
        <v>5273</v>
      </c>
      <c r="M23" s="150">
        <f t="shared" si="9"/>
        <v>0.80826848956439534</v>
      </c>
      <c r="N23" s="31"/>
      <c r="O23" s="31">
        <f>IFERROR(INDEX(Raw!$H$6:$CC$2053,MATCH($B23&amp;$C23&amp;$B$5,Raw!$A$6:$A$2053,0),MATCH(O$5,Raw!$H$5:$CC$5,0)),"-")</f>
        <v>3667</v>
      </c>
      <c r="P23" s="31">
        <f>IFERROR(INDEX(Raw!$H$6:$CC$2053,MATCH($B23&amp;$C23&amp;$B$5,Raw!$A$6:$A$2053,0),MATCH(P$5,Raw!$H$5:$CC$5,0)),"-")</f>
        <v>11340</v>
      </c>
      <c r="Q23" s="85">
        <f>IFERROR(INDEX(Raw!$H$6:$CC$2053,MATCH($B23&amp;$C23&amp;$B$5,Raw!$A$6:$A$2053,0),MATCH(Q$5,Raw!$H$5:$CC$5,0)),"-")</f>
        <v>27509</v>
      </c>
      <c r="R23" s="85"/>
      <c r="S23" s="85">
        <f>IFERROR(INDEX(Raw!$H$6:$CC$2053,MATCH($B23&amp;$C23&amp;$B$5,Raw!$A$6:$A$2053,0),MATCH(S$5,Raw!$H$5:$CC$5,0)),"-")</f>
        <v>414522</v>
      </c>
      <c r="T23" s="85">
        <f>IFERROR(INDEX(Raw!$H$6:$CC$2053,MATCH($B23&amp;$C23&amp;$B$5,Raw!$A$6:$A$2053,0),MATCH(T$5,Raw!$H$5:$CC$5,0)),"-")</f>
        <v>38587</v>
      </c>
      <c r="U23" s="85">
        <f>IFERROR(INDEX(Raw!$H$6:$CC$2053,MATCH($B23&amp;$C23&amp;$B$5,Raw!$A$6:$A$2053,0),MATCH(U$5,Raw!$H$5:$CC$5,0)),"-")</f>
        <v>205072</v>
      </c>
      <c r="V23" s="31"/>
      <c r="W23" s="156">
        <f t="shared" si="10"/>
        <v>5.3544851506362366E-2</v>
      </c>
      <c r="X23" s="156">
        <f t="shared" si="11"/>
        <v>0.29489069148438996</v>
      </c>
      <c r="Y23" s="156">
        <f t="shared" si="8"/>
        <v>5.5487570766892383E-2</v>
      </c>
      <c r="Z23" s="156">
        <f t="shared" si="12"/>
        <v>0.59607688624235533</v>
      </c>
      <c r="AA23" s="181"/>
      <c r="AC23" s="182"/>
    </row>
    <row r="24" spans="1:29" s="7" customFormat="1" x14ac:dyDescent="0.2">
      <c r="A24" s="68"/>
      <c r="B24" s="16" t="str">
        <f t="shared" si="4"/>
        <v>2018-19</v>
      </c>
      <c r="C24" s="7" t="s">
        <v>575</v>
      </c>
      <c r="D24" s="118"/>
      <c r="E24" s="31">
        <f>IFERROR(INDEX(Raw!$H$6:$CC$2053,MATCH($B24&amp;$C24&amp;$B$5,Raw!$A$6:$A$2053,0),MATCH(E$5,Raw!$H$5:$CC$5,0)),"-")</f>
        <v>699281</v>
      </c>
      <c r="F24" s="31"/>
      <c r="G24" s="31">
        <f>IFERROR(INDEX(Raw!$H$6:$CC$2053,MATCH($B24&amp;$C24&amp;$B$5,Raw!$A$6:$A$2053,0),MATCH(G$5,Raw!$H$5:$CC$5,0)),"-")</f>
        <v>660647</v>
      </c>
      <c r="H24" s="31">
        <f>IFERROR(INDEX(Raw!$H$6:$CC$2053,MATCH($B24&amp;$C24&amp;$B$5,Raw!$A$6:$A$2053,0),MATCH(H$5,Raw!$H$5:$CC$5,0)),"-")</f>
        <v>38634</v>
      </c>
      <c r="I24" s="31"/>
      <c r="J24" s="31">
        <f>IFERROR(INDEX(Raw!$H$6:$CC$2053,MATCH($B24&amp;$C24&amp;$B$5,Raw!$A$6:$A$2053,0),MATCH(J$5,Raw!$H$5:$CC$5,0)),"-")</f>
        <v>3109</v>
      </c>
      <c r="K24" s="31">
        <f>IFERROR(INDEX(Raw!$H$6:$CC$2053,MATCH($B24&amp;$C24&amp;$B$5,Raw!$A$6:$A$2053,0),MATCH(K$5,Raw!$H$5:$CC$5,0)),"-")</f>
        <v>18803</v>
      </c>
      <c r="L24" s="85">
        <f>IFERROR(INDEX(Raw!$H$6:$CC$2053,MATCH($B24&amp;$C24&amp;$B$5,Raw!$A$6:$A$2053,0),MATCH(L$5,Raw!$H$5:$CC$5,0)),"-")</f>
        <v>5654</v>
      </c>
      <c r="M24" s="150">
        <f t="shared" si="9"/>
        <v>0.79489225857940937</v>
      </c>
      <c r="N24" s="31"/>
      <c r="O24" s="31">
        <f>IFERROR(INDEX(Raw!$H$6:$CC$2053,MATCH($B24&amp;$C24&amp;$B$5,Raw!$A$6:$A$2053,0),MATCH(O$5,Raw!$H$5:$CC$5,0)),"-")</f>
        <v>4350</v>
      </c>
      <c r="P24" s="31">
        <f>IFERROR(INDEX(Raw!$H$6:$CC$2053,MATCH($B24&amp;$C24&amp;$B$5,Raw!$A$6:$A$2053,0),MATCH(P$5,Raw!$H$5:$CC$5,0)),"-")</f>
        <v>12372</v>
      </c>
      <c r="Q24" s="85">
        <f>IFERROR(INDEX(Raw!$H$6:$CC$2053,MATCH($B24&amp;$C24&amp;$B$5,Raw!$A$6:$A$2053,0),MATCH(Q$5,Raw!$H$5:$CC$5,0)),"-")</f>
        <v>25658</v>
      </c>
      <c r="R24" s="85"/>
      <c r="S24" s="85">
        <f>IFERROR(INDEX(Raw!$H$6:$CC$2053,MATCH($B24&amp;$C24&amp;$B$5,Raw!$A$6:$A$2053,0),MATCH(S$5,Raw!$H$5:$CC$5,0)),"-")</f>
        <v>417084</v>
      </c>
      <c r="T24" s="85">
        <f>IFERROR(INDEX(Raw!$H$6:$CC$2053,MATCH($B24&amp;$C24&amp;$B$5,Raw!$A$6:$A$2053,0),MATCH(T$5,Raw!$H$5:$CC$5,0)),"-")</f>
        <v>37864</v>
      </c>
      <c r="U24" s="85">
        <f>IFERROR(INDEX(Raw!$H$6:$CC$2053,MATCH($B24&amp;$C24&amp;$B$5,Raw!$A$6:$A$2053,0),MATCH(U$5,Raw!$H$5:$CC$5,0)),"-")</f>
        <v>205699</v>
      </c>
      <c r="V24" s="31"/>
      <c r="W24" s="156">
        <f t="shared" si="10"/>
        <v>5.5248176341127532E-2</v>
      </c>
      <c r="X24" s="156">
        <f t="shared" si="11"/>
        <v>0.29415785642681552</v>
      </c>
      <c r="Y24" s="156">
        <f t="shared" si="8"/>
        <v>5.4147045322266725E-2</v>
      </c>
      <c r="Z24" s="156">
        <f t="shared" si="12"/>
        <v>0.59644692190979021</v>
      </c>
    </row>
    <row r="25" spans="1:29" s="7" customFormat="1" x14ac:dyDescent="0.2">
      <c r="A25" s="68"/>
      <c r="B25" s="16" t="str">
        <f t="shared" si="4"/>
        <v>2018-19</v>
      </c>
      <c r="C25" s="34" t="s">
        <v>576</v>
      </c>
      <c r="D25" s="118"/>
      <c r="E25" s="31">
        <f>IFERROR(INDEX(Raw!$H$6:$CC$2053,MATCH($B25&amp;$C25&amp;$B$5,Raw!$A$6:$A$2053,0),MATCH(E$5,Raw!$H$5:$CC$5,0)),"-")</f>
        <v>743943</v>
      </c>
      <c r="F25" s="31"/>
      <c r="G25" s="31">
        <f>IFERROR(INDEX(Raw!$H$6:$CC$2053,MATCH($B25&amp;$C25&amp;$B$5,Raw!$A$6:$A$2053,0),MATCH(G$5,Raw!$H$5:$CC$5,0)),"-")</f>
        <v>700607</v>
      </c>
      <c r="H25" s="31">
        <f>IFERROR(INDEX(Raw!$H$6:$CC$2053,MATCH($B25&amp;$C25&amp;$B$5,Raw!$A$6:$A$2053,0),MATCH(H$5,Raw!$H$5:$CC$5,0)),"-")</f>
        <v>43336</v>
      </c>
      <c r="I25" s="31"/>
      <c r="J25" s="31">
        <f>IFERROR(INDEX(Raw!$H$6:$CC$2053,MATCH($B25&amp;$C25&amp;$B$5,Raw!$A$6:$A$2053,0),MATCH(J$5,Raw!$H$5:$CC$5,0)),"-")</f>
        <v>3354</v>
      </c>
      <c r="K25" s="31">
        <f>IFERROR(INDEX(Raw!$H$6:$CC$2053,MATCH($B25&amp;$C25&amp;$B$5,Raw!$A$6:$A$2053,0),MATCH(K$5,Raw!$H$5:$CC$5,0)),"-")</f>
        <v>20540</v>
      </c>
      <c r="L25" s="85">
        <f>IFERROR(INDEX(Raw!$H$6:$CC$2053,MATCH($B25&amp;$C25&amp;$B$5,Raw!$A$6:$A$2053,0),MATCH(L$5,Raw!$H$5:$CC$5,0)),"-")</f>
        <v>7338</v>
      </c>
      <c r="M25" s="150">
        <f t="shared" si="9"/>
        <v>0.76504866803278693</v>
      </c>
      <c r="N25" s="31"/>
      <c r="O25" s="31">
        <f>IFERROR(INDEX(Raw!$H$6:$CC$2053,MATCH($B25&amp;$C25&amp;$B$5,Raw!$A$6:$A$2053,0),MATCH(O$5,Raw!$H$5:$CC$5,0)),"-")</f>
        <v>4924</v>
      </c>
      <c r="P25" s="31">
        <f>IFERROR(INDEX(Raw!$H$6:$CC$2053,MATCH($B25&amp;$C25&amp;$B$5,Raw!$A$6:$A$2053,0),MATCH(P$5,Raw!$H$5:$CC$5,0)),"-")</f>
        <v>14518</v>
      </c>
      <c r="Q25" s="85">
        <f>IFERROR(INDEX(Raw!$H$6:$CC$2053,MATCH($B25&amp;$C25&amp;$B$5,Raw!$A$6:$A$2053,0),MATCH(Q$5,Raw!$H$5:$CC$5,0)),"-")</f>
        <v>27079</v>
      </c>
      <c r="R25" s="85"/>
      <c r="S25" s="85">
        <f>IFERROR(INDEX(Raw!$H$6:$CC$2053,MATCH($B25&amp;$C25&amp;$B$5,Raw!$A$6:$A$2053,0),MATCH(S$5,Raw!$H$5:$CC$5,0)),"-")</f>
        <v>439086</v>
      </c>
      <c r="T25" s="85">
        <f>IFERROR(INDEX(Raw!$H$6:$CC$2053,MATCH($B25&amp;$C25&amp;$B$5,Raw!$A$6:$A$2053,0),MATCH(T$5,Raw!$H$5:$CC$5,0)),"-")</f>
        <v>37759</v>
      </c>
      <c r="U25" s="85">
        <f>IFERROR(INDEX(Raw!$H$6:$CC$2053,MATCH($B25&amp;$C25&amp;$B$5,Raw!$A$6:$A$2053,0),MATCH(U$5,Raw!$H$5:$CC$5,0)),"-")</f>
        <v>223762</v>
      </c>
      <c r="V25" s="31"/>
      <c r="W25" s="156">
        <f t="shared" si="10"/>
        <v>5.825177466553217E-2</v>
      </c>
      <c r="X25" s="156">
        <f t="shared" si="11"/>
        <v>0.30077841985205855</v>
      </c>
      <c r="Y25" s="156">
        <f t="shared" si="8"/>
        <v>5.0755232591744262E-2</v>
      </c>
      <c r="Z25" s="156">
        <f t="shared" si="12"/>
        <v>0.59021457289066503</v>
      </c>
    </row>
    <row r="26" spans="1:29" s="7" customFormat="1" ht="18" x14ac:dyDescent="0.25">
      <c r="A26" s="68"/>
      <c r="B26" s="16" t="str">
        <f t="shared" si="4"/>
        <v>2018-19</v>
      </c>
      <c r="C26" s="7" t="s">
        <v>577</v>
      </c>
      <c r="D26" s="120"/>
      <c r="E26" s="31">
        <f>IFERROR(INDEX(Raw!$H$6:$CC$2053,MATCH($B26&amp;$C26&amp;$B$5,Raw!$A$6:$A$2053,0),MATCH(E$5,Raw!$H$5:$CC$5,0)),"-")</f>
        <v>744948</v>
      </c>
      <c r="F26" s="31"/>
      <c r="G26" s="31">
        <f>IFERROR(INDEX(Raw!$H$6:$CC$2053,MATCH($B26&amp;$C26&amp;$B$5,Raw!$A$6:$A$2053,0),MATCH(G$5,Raw!$H$5:$CC$5,0)),"-")</f>
        <v>701910</v>
      </c>
      <c r="H26" s="31">
        <f>IFERROR(INDEX(Raw!$H$6:$CC$2053,MATCH($B26&amp;$C26&amp;$B$5,Raw!$A$6:$A$2053,0),MATCH(H$5,Raw!$H$5:$CC$5,0)),"-")</f>
        <v>43038</v>
      </c>
      <c r="I26" s="31"/>
      <c r="J26" s="31">
        <f>IFERROR(INDEX(Raw!$H$6:$CC$2053,MATCH($B26&amp;$C26&amp;$B$5,Raw!$A$6:$A$2053,0),MATCH(J$5,Raw!$H$5:$CC$5,0)),"-")</f>
        <v>3274</v>
      </c>
      <c r="K26" s="31">
        <f>IFERROR(INDEX(Raw!$H$6:$CC$2053,MATCH($B26&amp;$C26&amp;$B$5,Raw!$A$6:$A$2053,0),MATCH(K$5,Raw!$H$5:$CC$5,0)),"-")</f>
        <v>20042</v>
      </c>
      <c r="L26" s="85">
        <f>IFERROR(INDEX(Raw!$H$6:$CC$2053,MATCH($B26&amp;$C26&amp;$B$5,Raw!$A$6:$A$2053,0),MATCH(L$5,Raw!$H$5:$CC$5,0)),"-")</f>
        <v>7130</v>
      </c>
      <c r="M26" s="150">
        <f t="shared" si="9"/>
        <v>0.76581488537082043</v>
      </c>
      <c r="N26" s="31"/>
      <c r="O26" s="31">
        <f>IFERROR(INDEX(Raw!$H$6:$CC$2053,MATCH($B26&amp;$C26&amp;$B$5,Raw!$A$6:$A$2053,0),MATCH(O$5,Raw!$H$5:$CC$5,0)),"-")</f>
        <v>4385</v>
      </c>
      <c r="P26" s="31">
        <f>IFERROR(INDEX(Raw!$H$6:$CC$2053,MATCH($B26&amp;$C26&amp;$B$5,Raw!$A$6:$A$2053,0),MATCH(P$5,Raw!$H$5:$CC$5,0)),"-")</f>
        <v>15337</v>
      </c>
      <c r="Q26" s="85">
        <f>IFERROR(INDEX(Raw!$H$6:$CC$2053,MATCH($B26&amp;$C26&amp;$B$5,Raw!$A$6:$A$2053,0),MATCH(Q$5,Raw!$H$5:$CC$5,0)),"-")</f>
        <v>27987</v>
      </c>
      <c r="R26" s="85"/>
      <c r="S26" s="85">
        <f>IFERROR(INDEX(Raw!$H$6:$CC$2053,MATCH($B26&amp;$C26&amp;$B$5,Raw!$A$6:$A$2053,0),MATCH(S$5,Raw!$H$5:$CC$5,0)),"-")</f>
        <v>442896</v>
      </c>
      <c r="T26" s="85">
        <f>IFERROR(INDEX(Raw!$H$6:$CC$2053,MATCH($B26&amp;$C26&amp;$B$5,Raw!$A$6:$A$2053,0),MATCH(T$5,Raw!$H$5:$CC$5,0)),"-")</f>
        <v>40079</v>
      </c>
      <c r="U26" s="85">
        <f>IFERROR(INDEX(Raw!$H$6:$CC$2053,MATCH($B26&amp;$C26&amp;$B$5,Raw!$A$6:$A$2053,0),MATCH(U$5,Raw!$H$5:$CC$5,0)),"-")</f>
        <v>218935</v>
      </c>
      <c r="V26" s="31"/>
      <c r="W26" s="156">
        <f t="shared" si="10"/>
        <v>5.777316000579906E-2</v>
      </c>
      <c r="X26" s="156">
        <f t="shared" si="11"/>
        <v>0.29389299655814904</v>
      </c>
      <c r="Y26" s="156">
        <f t="shared" si="8"/>
        <v>5.3801070678758785E-2</v>
      </c>
      <c r="Z26" s="156">
        <f t="shared" si="12"/>
        <v>0.5945327727572931</v>
      </c>
    </row>
    <row r="27" spans="1:29" x14ac:dyDescent="0.2">
      <c r="A27" s="68"/>
      <c r="B27" s="16" t="str">
        <f t="shared" si="4"/>
        <v>2018-19</v>
      </c>
      <c r="C27" s="7" t="s">
        <v>578</v>
      </c>
      <c r="D27" s="118"/>
      <c r="E27" s="31">
        <f>IFERROR(INDEX(Raw!$H$6:$CC$2053,MATCH($B27&amp;$C27&amp;$B$5,Raw!$A$6:$A$2053,0),MATCH(E$5,Raw!$H$5:$CC$5,0)),"-")</f>
        <v>664789</v>
      </c>
      <c r="F27" s="31"/>
      <c r="G27" s="31">
        <f>IFERROR(INDEX(Raw!$H$6:$CC$2053,MATCH($B27&amp;$C27&amp;$B$5,Raw!$A$6:$A$2053,0),MATCH(G$5,Raw!$H$5:$CC$5,0)),"-")</f>
        <v>625948</v>
      </c>
      <c r="H27" s="31">
        <f>IFERROR(INDEX(Raw!$H$6:$CC$2053,MATCH($B27&amp;$C27&amp;$B$5,Raw!$A$6:$A$2053,0),MATCH(H$5,Raw!$H$5:$CC$5,0)),"-")</f>
        <v>38841</v>
      </c>
      <c r="I27" s="31"/>
      <c r="J27" s="31">
        <f>IFERROR(INDEX(Raw!$H$6:$CC$2053,MATCH($B27&amp;$C27&amp;$B$5,Raw!$A$6:$A$2053,0),MATCH(J$5,Raw!$H$5:$CC$5,0)),"-")</f>
        <v>2883</v>
      </c>
      <c r="K27" s="31">
        <f>IFERROR(INDEX(Raw!$H$6:$CC$2053,MATCH($B27&amp;$C27&amp;$B$5,Raw!$A$6:$A$2053,0),MATCH(K$5,Raw!$H$5:$CC$5,0)),"-")</f>
        <v>18861</v>
      </c>
      <c r="L27" s="85">
        <f>IFERROR(INDEX(Raw!$H$6:$CC$2053,MATCH($B27&amp;$C27&amp;$B$5,Raw!$A$6:$A$2053,0),MATCH(L$5,Raw!$H$5:$CC$5,0)),"-")</f>
        <v>5991</v>
      </c>
      <c r="M27" s="150">
        <f t="shared" si="9"/>
        <v>0.78399134667387782</v>
      </c>
      <c r="N27" s="31"/>
      <c r="O27" s="31">
        <f>IFERROR(INDEX(Raw!$H$6:$CC$2053,MATCH($B27&amp;$C27&amp;$B$5,Raw!$A$6:$A$2053,0),MATCH(O$5,Raw!$H$5:$CC$5,0)),"-")</f>
        <v>3801</v>
      </c>
      <c r="P27" s="31">
        <f>IFERROR(INDEX(Raw!$H$6:$CC$2053,MATCH($B27&amp;$C27&amp;$B$5,Raw!$A$6:$A$2053,0),MATCH(P$5,Raw!$H$5:$CC$5,0)),"-")</f>
        <v>13296</v>
      </c>
      <c r="Q27" s="85">
        <f>IFERROR(INDEX(Raw!$H$6:$CC$2053,MATCH($B27&amp;$C27&amp;$B$5,Raw!$A$6:$A$2053,0),MATCH(Q$5,Raw!$H$5:$CC$5,0)),"-")</f>
        <v>23939</v>
      </c>
      <c r="R27" s="85"/>
      <c r="S27" s="85">
        <f>IFERROR(INDEX(Raw!$H$6:$CC$2053,MATCH($B27&amp;$C27&amp;$B$5,Raw!$A$6:$A$2053,0),MATCH(S$5,Raw!$H$5:$CC$5,0)),"-")</f>
        <v>392666</v>
      </c>
      <c r="T27" s="85">
        <f>IFERROR(INDEX(Raw!$H$6:$CC$2053,MATCH($B27&amp;$C27&amp;$B$5,Raw!$A$6:$A$2053,0),MATCH(T$5,Raw!$H$5:$CC$5,0)),"-")</f>
        <v>35770</v>
      </c>
      <c r="U27" s="85">
        <f>IFERROR(INDEX(Raw!$H$6:$CC$2053,MATCH($B27&amp;$C27&amp;$B$5,Raw!$A$6:$A$2053,0),MATCH(U$5,Raw!$H$5:$CC$5,0)),"-")</f>
        <v>197512</v>
      </c>
      <c r="V27" s="31"/>
      <c r="W27" s="156">
        <f t="shared" si="10"/>
        <v>5.8426056989510956E-2</v>
      </c>
      <c r="X27" s="156">
        <f t="shared" si="11"/>
        <v>0.29710479565696785</v>
      </c>
      <c r="Y27" s="156">
        <f t="shared" si="8"/>
        <v>5.3806546137195412E-2</v>
      </c>
      <c r="Z27" s="156">
        <f t="shared" si="12"/>
        <v>0.59066260121632574</v>
      </c>
    </row>
    <row r="28" spans="1:29" collapsed="1" x14ac:dyDescent="0.2">
      <c r="A28" s="68"/>
      <c r="B28" s="17" t="str">
        <f t="shared" si="4"/>
        <v>2018-19</v>
      </c>
      <c r="C28" s="18" t="s">
        <v>579</v>
      </c>
      <c r="D28" s="101"/>
      <c r="E28" s="32">
        <f>IFERROR(INDEX(Raw!$H$6:$CC$2053,MATCH($B28&amp;$C28&amp;$B$5,Raw!$A$6:$A$2053,0),MATCH(E$5,Raw!$H$5:$CC$5,0)),"-")</f>
        <v>725906</v>
      </c>
      <c r="F28" s="32"/>
      <c r="G28" s="32">
        <f>IFERROR(INDEX(Raw!$H$6:$CC$2053,MATCH($B28&amp;$C28&amp;$B$5,Raw!$A$6:$A$2053,0),MATCH(G$5,Raw!$H$5:$CC$5,0)),"-")</f>
        <v>684946</v>
      </c>
      <c r="H28" s="32">
        <f>IFERROR(INDEX(Raw!$H$6:$CC$2053,MATCH($B28&amp;$C28&amp;$B$5,Raw!$A$6:$A$2053,0),MATCH(H$5,Raw!$H$5:$CC$5,0)),"-")</f>
        <v>40960</v>
      </c>
      <c r="I28" s="32"/>
      <c r="J28" s="32">
        <f>IFERROR(INDEX(Raw!$H$6:$CC$2053,MATCH($B28&amp;$C28&amp;$B$5,Raw!$A$6:$A$2053,0),MATCH(J$5,Raw!$H$5:$CC$5,0)),"-")</f>
        <v>3173</v>
      </c>
      <c r="K28" s="32">
        <f>IFERROR(INDEX(Raw!$H$6:$CC$2053,MATCH($B28&amp;$C28&amp;$B$5,Raw!$A$6:$A$2053,0),MATCH(K$5,Raw!$H$5:$CC$5,0)),"-")</f>
        <v>20762</v>
      </c>
      <c r="L28" s="86">
        <f>IFERROR(INDEX(Raw!$H$6:$CC$2053,MATCH($B28&amp;$C28&amp;$B$5,Raw!$A$6:$A$2053,0),MATCH(L$5,Raw!$H$5:$CC$5,0)),"-")</f>
        <v>7274</v>
      </c>
      <c r="M28" s="151">
        <f t="shared" si="9"/>
        <v>0.7669262071838252</v>
      </c>
      <c r="N28" s="32"/>
      <c r="O28" s="32">
        <f>IFERROR(INDEX(Raw!$H$6:$CC$2053,MATCH($B28&amp;$C28&amp;$B$5,Raw!$A$6:$A$2053,0),MATCH(O$5,Raw!$H$5:$CC$5,0)),"-")</f>
        <v>3653</v>
      </c>
      <c r="P28" s="32">
        <f>IFERROR(INDEX(Raw!$H$6:$CC$2053,MATCH($B28&amp;$C28&amp;$B$5,Raw!$A$6:$A$2053,0),MATCH(P$5,Raw!$H$5:$CC$5,0)),"-")</f>
        <v>13372</v>
      </c>
      <c r="Q28" s="86">
        <f>IFERROR(INDEX(Raw!$H$6:$CC$2053,MATCH($B28&amp;$C28&amp;$B$5,Raw!$A$6:$A$2053,0),MATCH(Q$5,Raw!$H$5:$CC$5,0)),"-")</f>
        <v>21635</v>
      </c>
      <c r="R28" s="86"/>
      <c r="S28" s="86">
        <f>IFERROR(INDEX(Raw!$H$6:$CC$2053,MATCH($B28&amp;$C28&amp;$B$5,Raw!$A$6:$A$2053,0),MATCH(S$5,Raw!$H$5:$CC$5,0)),"-")</f>
        <v>428094</v>
      </c>
      <c r="T28" s="86">
        <f>IFERROR(INDEX(Raw!$H$6:$CC$2053,MATCH($B28&amp;$C28&amp;$B$5,Raw!$A$6:$A$2053,0),MATCH(T$5,Raw!$H$5:$CC$5,0)),"-")</f>
        <v>40211</v>
      </c>
      <c r="U28" s="86">
        <f>IFERROR(INDEX(Raw!$H$6:$CC$2053,MATCH($B28&amp;$C28&amp;$B$5,Raw!$A$6:$A$2053,0),MATCH(U$5,Raw!$H$5:$CC$5,0)),"-")</f>
        <v>216641</v>
      </c>
      <c r="V28" s="32"/>
      <c r="W28" s="159">
        <f t="shared" si="10"/>
        <v>5.6426038633101257E-2</v>
      </c>
      <c r="X28" s="159">
        <f t="shared" si="11"/>
        <v>0.29844222254672093</v>
      </c>
      <c r="Y28" s="159">
        <f t="shared" si="8"/>
        <v>5.5394224596573109E-2</v>
      </c>
      <c r="Z28" s="159">
        <f t="shared" si="12"/>
        <v>0.58973751422360476</v>
      </c>
    </row>
    <row r="29" spans="1:29" x14ac:dyDescent="0.2">
      <c r="A29" s="1"/>
      <c r="D29" s="72" t="s">
        <v>766</v>
      </c>
      <c r="E29" s="1" t="s">
        <v>865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9" x14ac:dyDescent="0.2">
      <c r="A30" s="1"/>
      <c r="D30" s="99">
        <v>1</v>
      </c>
      <c r="E30" s="60" t="s">
        <v>961</v>
      </c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9" x14ac:dyDescent="0.2">
      <c r="A31" s="1"/>
      <c r="E31" s="157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9" x14ac:dyDescent="0.2">
      <c r="A32" s="1"/>
      <c r="F32" s="69"/>
      <c r="G32" s="69"/>
      <c r="H32" s="69"/>
      <c r="I32" s="69"/>
      <c r="J32" s="19"/>
      <c r="K32" s="56"/>
    </row>
    <row r="33" spans="1:26" x14ac:dyDescent="0.2">
      <c r="A33" s="1"/>
      <c r="E33" s="60" t="s">
        <v>956</v>
      </c>
      <c r="F33" s="69"/>
      <c r="G33" s="69"/>
      <c r="H33" s="69"/>
      <c r="I33" s="69"/>
      <c r="J33" s="19"/>
      <c r="K33" s="56"/>
      <c r="Z33" s="116"/>
    </row>
    <row r="34" spans="1:26" x14ac:dyDescent="0.2">
      <c r="A34" s="1"/>
      <c r="F34" s="7"/>
      <c r="G34" s="7"/>
      <c r="H34" s="7"/>
      <c r="I34" s="7"/>
      <c r="J34" s="15"/>
      <c r="K34" s="7"/>
    </row>
    <row r="35" spans="1:26" x14ac:dyDescent="0.2">
      <c r="A35" s="1"/>
      <c r="D35" s="10" t="s">
        <v>590</v>
      </c>
      <c r="E35" s="7" t="s">
        <v>882</v>
      </c>
      <c r="F35" s="70"/>
      <c r="G35" s="70"/>
      <c r="H35" s="70"/>
      <c r="I35" s="70"/>
    </row>
    <row r="36" spans="1:26" x14ac:dyDescent="0.2">
      <c r="A36" s="1"/>
      <c r="D36" s="10" t="s">
        <v>591</v>
      </c>
      <c r="E36" s="70">
        <f>Introduction!$B$59</f>
        <v>43566</v>
      </c>
      <c r="F36" s="7"/>
      <c r="G36" s="7"/>
      <c r="H36" s="7"/>
      <c r="I36" s="7"/>
    </row>
    <row r="37" spans="1:26" x14ac:dyDescent="0.2">
      <c r="A37" s="1"/>
      <c r="B37" s="69"/>
      <c r="D37" s="10" t="s">
        <v>592</v>
      </c>
      <c r="E37" s="7" t="s">
        <v>594</v>
      </c>
      <c r="F37" s="56"/>
      <c r="G37" s="56"/>
      <c r="H37" s="56"/>
      <c r="I37" s="56"/>
    </row>
    <row r="38" spans="1:26" x14ac:dyDescent="0.2">
      <c r="A38" s="1"/>
      <c r="C38" s="69"/>
      <c r="D38" s="69"/>
      <c r="E38" s="56" t="s">
        <v>593</v>
      </c>
      <c r="F38" s="15"/>
      <c r="G38" s="15"/>
      <c r="H38" s="15"/>
      <c r="I38" s="56"/>
    </row>
    <row r="39" spans="1:26" x14ac:dyDescent="0.2">
      <c r="D39" s="69"/>
      <c r="E39" s="15" t="s">
        <v>719</v>
      </c>
    </row>
    <row r="40" spans="1:26" x14ac:dyDescent="0.2">
      <c r="E40" s="84" t="s">
        <v>793</v>
      </c>
    </row>
    <row r="41" spans="1:26" x14ac:dyDescent="0.2"/>
    <row r="42" spans="1:26" x14ac:dyDescent="0.2"/>
    <row r="43" spans="1:26" x14ac:dyDescent="0.2"/>
  </sheetData>
  <mergeCells count="1">
    <mergeCell ref="B4:C4"/>
  </mergeCells>
  <dataValidations count="1">
    <dataValidation type="list" allowBlank="1" showInputMessage="1" showErrorMessage="1" sqref="B4:C4">
      <formula1>Dropdown_Geography</formula1>
    </dataValidation>
  </dataValidations>
  <hyperlinks>
    <hyperlink ref="E39" r:id="rId1"/>
    <hyperlink ref="E38" r:id="rId2"/>
    <hyperlink ref="E40" location="Introduction!A1" display="Introduction"/>
  </hyperlinks>
  <pageMargins left="0.7" right="0.7" top="0.75" bottom="0.75" header="0.3" footer="0.3"/>
  <pageSetup paperSize="9" orientation="portrait" r:id="rId3"/>
  <colBreaks count="2" manualBreakCount="2">
    <brk id="9" max="1048575" man="1"/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43"/>
  <sheetViews>
    <sheetView workbookViewId="0">
      <pane xSplit="4" ySplit="8" topLeftCell="E9" activePane="bottomRight" state="frozen"/>
      <selection activeCell="B4" sqref="B4:C4"/>
      <selection pane="topRight" activeCell="B4" sqref="B4:C4"/>
      <selection pane="bottomLeft" activeCell="B4" sqref="B4:C4"/>
      <selection pane="bottomRight" activeCell="E9" sqref="E9"/>
    </sheetView>
  </sheetViews>
  <sheetFormatPr defaultColWidth="0" defaultRowHeight="12.75" zeroHeight="1" x14ac:dyDescent="0.2"/>
  <cols>
    <col min="1" max="1" width="1.7109375" style="2" customWidth="1"/>
    <col min="2" max="2" width="8.7109375" style="8" customWidth="1"/>
    <col min="3" max="3" width="12.7109375" style="8" customWidth="1"/>
    <col min="4" max="4" width="2.5703125" style="8" customWidth="1"/>
    <col min="5" max="5" width="11.42578125" style="8" customWidth="1"/>
    <col min="6" max="6" width="1.7109375" style="8" customWidth="1"/>
    <col min="7" max="7" width="9.140625" style="8" customWidth="1"/>
    <col min="8" max="8" width="1.7109375" style="8" customWidth="1"/>
    <col min="9" max="9" width="10.85546875" style="8" customWidth="1"/>
    <col min="10" max="13" width="7" style="8" customWidth="1"/>
    <col min="14" max="14" width="1.85546875" style="8" customWidth="1"/>
    <col min="15" max="17" width="9.28515625" style="8" customWidth="1"/>
    <col min="18" max="18" width="11.28515625" style="8" customWidth="1"/>
    <col min="19" max="16384" width="9.28515625" style="8" hidden="1"/>
  </cols>
  <sheetData>
    <row r="1" spans="1:13" ht="18.75" x14ac:dyDescent="0.25">
      <c r="B1" s="48" t="s">
        <v>744</v>
      </c>
      <c r="C1" s="49"/>
      <c r="D1" s="1"/>
      <c r="E1" s="59" t="s">
        <v>815</v>
      </c>
      <c r="F1" s="48"/>
      <c r="G1" s="48"/>
      <c r="H1" s="62"/>
      <c r="I1" s="48"/>
      <c r="J1" s="48"/>
      <c r="K1" s="72"/>
      <c r="L1" s="72"/>
      <c r="M1" s="72"/>
    </row>
    <row r="2" spans="1:13" x14ac:dyDescent="0.2">
      <c r="B2" s="2"/>
      <c r="C2" s="2"/>
      <c r="E2" s="7"/>
      <c r="F2" s="7"/>
      <c r="G2" s="7"/>
      <c r="H2" s="7"/>
      <c r="I2" s="7"/>
      <c r="J2" s="7"/>
      <c r="K2" s="7"/>
      <c r="L2" s="7"/>
      <c r="M2" s="7"/>
    </row>
    <row r="3" spans="1:13" ht="14.25" customHeight="1" x14ac:dyDescent="0.2">
      <c r="A3" s="28"/>
      <c r="B3" s="144" t="str">
        <f ca="1">OFFSET(Raw!$CW$5,MATCH($B$4,Raw!$CX$6:$CX$24,0),0)</f>
        <v>Eng</v>
      </c>
      <c r="D3" s="29"/>
      <c r="E3" s="13"/>
      <c r="F3" s="13"/>
      <c r="G3" s="13"/>
      <c r="H3" s="13"/>
      <c r="I3" s="71" t="s">
        <v>864</v>
      </c>
      <c r="J3" s="71"/>
      <c r="K3" s="71"/>
      <c r="L3" s="71"/>
      <c r="M3" s="71"/>
    </row>
    <row r="4" spans="1:13" ht="38.25" customHeight="1" x14ac:dyDescent="0.2">
      <c r="B4" s="243" t="s">
        <v>569</v>
      </c>
      <c r="C4" s="243"/>
      <c r="D4" s="30"/>
      <c r="E4" s="5" t="s">
        <v>745</v>
      </c>
      <c r="F4" s="6"/>
      <c r="G4" s="5" t="s">
        <v>746</v>
      </c>
      <c r="H4" s="6"/>
      <c r="I4" s="52" t="s">
        <v>747</v>
      </c>
      <c r="J4" s="53" t="s">
        <v>748</v>
      </c>
      <c r="K4" s="53" t="s">
        <v>749</v>
      </c>
      <c r="L4" s="53" t="s">
        <v>750</v>
      </c>
      <c r="M4" s="53" t="s">
        <v>751</v>
      </c>
    </row>
    <row r="5" spans="1:13" s="27" customFormat="1" ht="12.75" customHeight="1" x14ac:dyDescent="0.2">
      <c r="A5" s="26"/>
      <c r="B5" s="46" t="str">
        <f>VLOOKUP($B$4,Raw!$CX$6:$CY$24,2,0)</f>
        <v>ENG</v>
      </c>
      <c r="C5" s="23"/>
      <c r="D5" s="24" t="s">
        <v>715</v>
      </c>
      <c r="E5" s="25" t="s">
        <v>605</v>
      </c>
      <c r="F5" s="25"/>
      <c r="G5" s="25" t="s">
        <v>606</v>
      </c>
      <c r="H5" s="25"/>
      <c r="I5" s="78" t="s">
        <v>607</v>
      </c>
      <c r="J5" s="78" t="s">
        <v>608</v>
      </c>
      <c r="K5" s="78" t="s">
        <v>609</v>
      </c>
      <c r="L5" s="78" t="s">
        <v>610</v>
      </c>
      <c r="M5" s="78" t="s">
        <v>611</v>
      </c>
    </row>
    <row r="6" spans="1:13" s="27" customFormat="1" x14ac:dyDescent="0.2">
      <c r="A6" s="26"/>
      <c r="B6" s="46"/>
      <c r="C6" s="23"/>
      <c r="D6" s="24"/>
      <c r="E6" s="25"/>
      <c r="F6" s="25"/>
      <c r="G6" s="25"/>
      <c r="H6" s="25"/>
      <c r="I6" s="55"/>
      <c r="J6" s="55"/>
      <c r="K6" s="55"/>
      <c r="L6" s="55"/>
      <c r="M6" s="55"/>
    </row>
    <row r="7" spans="1:13" s="7" customFormat="1" ht="12.75" customHeight="1" x14ac:dyDescent="0.2">
      <c r="A7" s="67"/>
      <c r="B7" s="33" t="s">
        <v>680</v>
      </c>
      <c r="C7" s="34" t="str">
        <f>'Response times'!$C7</f>
        <v>2017-18 Aug-Mar</v>
      </c>
      <c r="D7" s="34"/>
      <c r="E7" s="95">
        <f>SUMIF($B$9:$B$28,$B7,E$9:E$28)</f>
        <v>5750277</v>
      </c>
      <c r="F7" s="31"/>
      <c r="G7" s="31">
        <f>IFERROR(SUMIF($B$9:$B$28,$B7,G$9:G$28),"-")</f>
        <v>4334326</v>
      </c>
      <c r="H7" s="31"/>
      <c r="I7" s="31">
        <f>IFERROR(SUMIF($B$9:$B$28,$B7,I$9:I$28),"-")</f>
        <v>66326380</v>
      </c>
      <c r="J7" s="31">
        <f>IFERROR(I7/G7,"")</f>
        <v>15.302582223856719</v>
      </c>
      <c r="K7" s="31">
        <f>IFERROR(SUMPRODUCT($G$9:$G$16,K$9:K$16)/$G7,"-")</f>
        <v>2.293348492937541</v>
      </c>
      <c r="L7" s="31">
        <f>IFERROR(SUMPRODUCT($G$9:$G$16,L$9:L$16)/$G7,"-")</f>
        <v>71.93116253830469</v>
      </c>
      <c r="M7" s="31">
        <f>IFERROR(SUMPRODUCT($G$9:$G$16,M$9:M$16)/$G7,"-")</f>
        <v>136.91988650599885</v>
      </c>
    </row>
    <row r="8" spans="1:13" s="7" customFormat="1" ht="12.75" customHeight="1" x14ac:dyDescent="0.2">
      <c r="A8" s="67"/>
      <c r="B8" s="33" t="s">
        <v>821</v>
      </c>
      <c r="C8" s="34" t="str">
        <f>'Response times'!$C8</f>
        <v>2018-19</v>
      </c>
      <c r="D8" s="34"/>
      <c r="E8" s="95">
        <f>IFERROR(SUMIF($B$9:$B$28,$B8,E$9:E$28),"-")</f>
        <v>11728108</v>
      </c>
      <c r="F8" s="31"/>
      <c r="G8" s="31">
        <f>IFERROR(SUMIF($B$9:$B$28,$B8,G$9:G$28),"-")</f>
        <v>8741053</v>
      </c>
      <c r="H8" s="31"/>
      <c r="I8" s="31">
        <f>IFERROR(SUMIF($B$9:$B$28,$B8,I$9:I$28),"-")</f>
        <v>64830784</v>
      </c>
      <c r="J8" s="31">
        <f>IFERROR(I8/G8,"")</f>
        <v>7.4168162577208951</v>
      </c>
      <c r="K8" s="31">
        <f>IFERROR(SUMPRODUCT($G$17:$G$28,K$17:K$28)/$G8,"-")</f>
        <v>1.3719508393325153</v>
      </c>
      <c r="L8" s="31">
        <f>IFERROR(SUMPRODUCT($G$17:$G$28,L$17:L$28)/$G8,"-")</f>
        <v>41.86622100335051</v>
      </c>
      <c r="M8" s="31">
        <f>IFERROR(SUMPRODUCT($G$17:$G$28,M$17:M$28)/$G8,"-")</f>
        <v>95.771240387170735</v>
      </c>
    </row>
    <row r="9" spans="1:13" s="1" customFormat="1" ht="18" x14ac:dyDescent="0.25">
      <c r="A9" s="68"/>
      <c r="B9" s="7" t="s">
        <v>680</v>
      </c>
      <c r="C9" s="7" t="s">
        <v>572</v>
      </c>
      <c r="D9" s="100"/>
      <c r="E9" s="95">
        <f>IFERROR(INDEX(Raw!$H$6:$CC$2053,MATCH($B9&amp;$C9&amp;$B$5,Raw!$A$6:$A$2053,0),MATCH(E$5,Raw!$H$5:$CC$5,0)),"-")</f>
        <v>177540</v>
      </c>
      <c r="F9" s="31"/>
      <c r="G9" s="31">
        <f>IFERROR(INDEX(Raw!$H$6:$CC$2053,MATCH($B9&amp;$C9&amp;$B$5,Raw!$A$6:$A$2053,0),MATCH(G$5,Raw!$H$5:$CC$5,0)),"-")</f>
        <v>141028</v>
      </c>
      <c r="H9" s="31"/>
      <c r="I9" s="31">
        <f>IFERROR(INDEX(Raw!$H$6:$CC$2053,MATCH($B9&amp;$C9&amp;$B$5,Raw!$A$6:$A$2053,0),MATCH(I$5,Raw!$H$5:$CC$5,0)),"-")</f>
        <v>1796993</v>
      </c>
      <c r="J9" s="31">
        <f>IFERROR(INDEX(Raw!$H$6:$CC$2053,MATCH($B9&amp;$C9&amp;$B$5,Raw!$A$6:$A$2053,0),MATCH(J$5,Raw!$H$5:$CC$5,0)),"-")</f>
        <v>12.742100859403806</v>
      </c>
      <c r="K9" s="31">
        <f>IFERROR(INDEX(Raw!$H$6:$CC$2053,MATCH($B9&amp;$C9&amp;$B$5,Raw!$A$6:$A$2053,0),MATCH(K$5,Raw!$H$5:$CC$5,0)),"-")</f>
        <v>1.462291176220325</v>
      </c>
      <c r="L9" s="31">
        <f>IFERROR(INDEX(Raw!$H$6:$CC$2053,MATCH($B9&amp;$C9&amp;$B$5,Raw!$A$6:$A$2053,0),MATCH(L$5,Raw!$H$5:$CC$5,0)),"-")</f>
        <v>69.80023825056017</v>
      </c>
      <c r="M9" s="31">
        <f>IFERROR(INDEX(Raw!$H$6:$CC$2053,MATCH($B9&amp;$C9&amp;$B$5,Raw!$A$6:$A$2053,0),MATCH(M$5,Raw!$H$5:$CC$5,0)),"-")</f>
        <v>157.69546473040813</v>
      </c>
    </row>
    <row r="10" spans="1:13" s="1" customFormat="1" ht="12.75" customHeight="1" x14ac:dyDescent="0.2">
      <c r="A10" s="68"/>
      <c r="B10" s="16" t="str">
        <f t="shared" ref="B10:B28" si="0">IF($C10="April",LEFT($B9,4)+1&amp;"-"&amp;RIGHT($B9,2)+1,$B9)</f>
        <v>2017-18</v>
      </c>
      <c r="C10" s="7" t="s">
        <v>573</v>
      </c>
      <c r="D10" s="14"/>
      <c r="E10" s="95">
        <f>IFERROR(INDEX(Raw!$H$6:$CC$2053,MATCH($B10&amp;$C10&amp;$B$5,Raw!$A$6:$A$2053,0),MATCH(E$5,Raw!$H$5:$CC$5,0)),"-")</f>
        <v>379791</v>
      </c>
      <c r="F10" s="31"/>
      <c r="G10" s="31">
        <f>IFERROR(INDEX(Raw!$H$6:$CC$2053,MATCH($B10&amp;$C10&amp;$B$5,Raw!$A$6:$A$2053,0),MATCH(G$5,Raw!$H$5:$CC$5,0)),"-")</f>
        <v>289824</v>
      </c>
      <c r="H10" s="31"/>
      <c r="I10" s="31">
        <f>IFERROR(INDEX(Raw!$H$6:$CC$2053,MATCH($B10&amp;$C10&amp;$B$5,Raw!$A$6:$A$2053,0),MATCH(I$5,Raw!$H$5:$CC$5,0)),"-")</f>
        <v>6276073</v>
      </c>
      <c r="J10" s="31">
        <f>IFERROR(INDEX(Raw!$H$6:$CC$2053,MATCH($B10&amp;$C10&amp;$B$5,Raw!$A$6:$A$2053,0),MATCH(J$5,Raw!$H$5:$CC$5,0)),"-")</f>
        <v>21.654773241691508</v>
      </c>
      <c r="K10" s="31">
        <f>IFERROR(INDEX(Raw!$H$6:$CC$2053,MATCH($B10&amp;$C10&amp;$B$5,Raw!$A$6:$A$2053,0),MATCH(K$5,Raw!$H$5:$CC$5,0)),"-")</f>
        <v>1.5673512200507895</v>
      </c>
      <c r="L10" s="31">
        <f>IFERROR(INDEX(Raw!$H$6:$CC$2053,MATCH($B10&amp;$C10&amp;$B$5,Raw!$A$6:$A$2053,0),MATCH(L$5,Raw!$H$5:$CC$5,0)),"-")</f>
        <v>72.138732472121006</v>
      </c>
      <c r="M10" s="31">
        <f>IFERROR(INDEX(Raw!$H$6:$CC$2053,MATCH($B10&amp;$C10&amp;$B$5,Raw!$A$6:$A$2053,0),MATCH(M$5,Raw!$H$5:$CC$5,0)),"-")</f>
        <v>131.81478414486034</v>
      </c>
    </row>
    <row r="11" spans="1:13" s="1" customFormat="1" ht="18" x14ac:dyDescent="0.25">
      <c r="A11" s="68"/>
      <c r="B11" s="16" t="str">
        <f t="shared" si="0"/>
        <v>2017-18</v>
      </c>
      <c r="C11" s="7" t="s">
        <v>574</v>
      </c>
      <c r="D11" s="100"/>
      <c r="E11" s="95">
        <f>IFERROR(INDEX(Raw!$H$6:$CC$2053,MATCH($B11&amp;$C11&amp;$B$5,Raw!$A$6:$A$2053,0),MATCH(E$5,Raw!$H$5:$CC$5,0)),"-")</f>
        <v>416653</v>
      </c>
      <c r="F11" s="31"/>
      <c r="G11" s="31">
        <f>IFERROR(INDEX(Raw!$H$6:$CC$2053,MATCH($B11&amp;$C11&amp;$B$5,Raw!$A$6:$A$2053,0),MATCH(G$5,Raw!$H$5:$CC$5,0)),"-")</f>
        <v>316099</v>
      </c>
      <c r="H11" s="31"/>
      <c r="I11" s="31">
        <f>IFERROR(INDEX(Raw!$H$6:$CC$2053,MATCH($B11&amp;$C11&amp;$B$5,Raw!$A$6:$A$2053,0),MATCH(I$5,Raw!$H$5:$CC$5,0)),"-")</f>
        <v>4282835</v>
      </c>
      <c r="J11" s="31">
        <f>IFERROR(INDEX(Raw!$H$6:$CC$2053,MATCH($B11&amp;$C11&amp;$B$5,Raw!$A$6:$A$2053,0),MATCH(J$5,Raw!$H$5:$CC$5,0)),"-")</f>
        <v>13.549030525246836</v>
      </c>
      <c r="K11" s="31">
        <f>IFERROR(INDEX(Raw!$H$6:$CC$2053,MATCH($B11&amp;$C11&amp;$B$5,Raw!$A$6:$A$2053,0),MATCH(K$5,Raw!$H$5:$CC$5,0)),"-")</f>
        <v>1.6377812014590365</v>
      </c>
      <c r="L11" s="31">
        <f>IFERROR(INDEX(Raw!$H$6:$CC$2053,MATCH($B11&amp;$C11&amp;$B$5,Raw!$A$6:$A$2053,0),MATCH(L$5,Raw!$H$5:$CC$5,0)),"-")</f>
        <v>59.276204606784582</v>
      </c>
      <c r="M11" s="31">
        <f>IFERROR(INDEX(Raw!$H$6:$CC$2053,MATCH($B11&amp;$C11&amp;$B$5,Raw!$A$6:$A$2053,0),MATCH(M$5,Raw!$H$5:$CC$5,0)),"-")</f>
        <v>124.32841926105429</v>
      </c>
    </row>
    <row r="12" spans="1:13" s="1" customFormat="1" ht="12.75" customHeight="1" x14ac:dyDescent="0.2">
      <c r="A12" s="68"/>
      <c r="B12" s="16" t="str">
        <f t="shared" si="0"/>
        <v>2017-18</v>
      </c>
      <c r="C12" s="7" t="s">
        <v>575</v>
      </c>
      <c r="D12" s="14"/>
      <c r="E12" s="95">
        <f>IFERROR(INDEX(Raw!$H$6:$CC$2053,MATCH($B12&amp;$C12&amp;$B$5,Raw!$A$6:$A$2053,0),MATCH(E$5,Raw!$H$5:$CC$5,0)),"-")</f>
        <v>797425</v>
      </c>
      <c r="F12" s="31"/>
      <c r="G12" s="31">
        <f>IFERROR(INDEX(Raw!$H$6:$CC$2053,MATCH($B12&amp;$C12&amp;$B$5,Raw!$A$6:$A$2053,0),MATCH(G$5,Raw!$H$5:$CC$5,0)),"-")</f>
        <v>597353</v>
      </c>
      <c r="H12" s="31"/>
      <c r="I12" s="31">
        <f>IFERROR(INDEX(Raw!$H$6:$CC$2053,MATCH($B12&amp;$C12&amp;$B$5,Raw!$A$6:$A$2053,0),MATCH(I$5,Raw!$H$5:$CC$5,0)),"-")</f>
        <v>7919804</v>
      </c>
      <c r="J12" s="31">
        <f>IFERROR(INDEX(Raw!$H$6:$CC$2053,MATCH($B12&amp;$C12&amp;$B$5,Raw!$A$6:$A$2053,0),MATCH(J$5,Raw!$H$5:$CC$5,0)),"-")</f>
        <v>13.258163933218716</v>
      </c>
      <c r="K12" s="31">
        <f>IFERROR(INDEX(Raw!$H$6:$CC$2053,MATCH($B12&amp;$C12&amp;$B$5,Raw!$A$6:$A$2053,0),MATCH(K$5,Raw!$H$5:$CC$5,0)),"-")</f>
        <v>1.0589467199461624</v>
      </c>
      <c r="L12" s="31">
        <f>IFERROR(INDEX(Raw!$H$6:$CC$2053,MATCH($B12&amp;$C12&amp;$B$5,Raw!$A$6:$A$2053,0),MATCH(L$5,Raw!$H$5:$CC$5,0)),"-")</f>
        <v>67.810055360900506</v>
      </c>
      <c r="M12" s="31">
        <f>IFERROR(INDEX(Raw!$H$6:$CC$2053,MATCH($B12&amp;$C12&amp;$B$5,Raw!$A$6:$A$2053,0),MATCH(M$5,Raw!$H$5:$CC$5,0)),"-")</f>
        <v>132.3434418174848</v>
      </c>
    </row>
    <row r="13" spans="1:13" s="1" customFormat="1" ht="12.75" customHeight="1" x14ac:dyDescent="0.2">
      <c r="A13" s="68"/>
      <c r="B13" s="16" t="str">
        <f t="shared" si="0"/>
        <v>2017-18</v>
      </c>
      <c r="C13" s="7" t="s">
        <v>576</v>
      </c>
      <c r="D13" s="14"/>
      <c r="E13" s="95">
        <f>IFERROR(INDEX(Raw!$H$6:$CC$2053,MATCH($B13&amp;$C13&amp;$B$5,Raw!$A$6:$A$2053,0),MATCH(E$5,Raw!$H$5:$CC$5,0)),"-")</f>
        <v>1075639</v>
      </c>
      <c r="F13" s="31"/>
      <c r="G13" s="31">
        <f>IFERROR(INDEX(Raw!$H$6:$CC$2053,MATCH($B13&amp;$C13&amp;$B$5,Raw!$A$6:$A$2053,0),MATCH(G$5,Raw!$H$5:$CC$5,0)),"-")</f>
        <v>822396</v>
      </c>
      <c r="H13" s="31"/>
      <c r="I13" s="31">
        <f>IFERROR(INDEX(Raw!$H$6:$CC$2053,MATCH($B13&amp;$C13&amp;$B$5,Raw!$A$6:$A$2053,0),MATCH(I$5,Raw!$H$5:$CC$5,0)),"-")</f>
        <v>18583950</v>
      </c>
      <c r="J13" s="31">
        <f>IFERROR(INDEX(Raw!$H$6:$CC$2053,MATCH($B13&amp;$C13&amp;$B$5,Raw!$A$6:$A$2053,0),MATCH(J$5,Raw!$H$5:$CC$5,0)),"-")</f>
        <v>22.597325376096187</v>
      </c>
      <c r="K13" s="31">
        <f>IFERROR(INDEX(Raw!$H$6:$CC$2053,MATCH($B13&amp;$C13&amp;$B$5,Raw!$A$6:$A$2053,0),MATCH(K$5,Raw!$H$5:$CC$5,0)),"-")</f>
        <v>6.2368396733447149</v>
      </c>
      <c r="L13" s="31">
        <f>IFERROR(INDEX(Raw!$H$6:$CC$2053,MATCH($B13&amp;$C13&amp;$B$5,Raw!$A$6:$A$2053,0),MATCH(L$5,Raw!$H$5:$CC$5,0)),"-")</f>
        <v>96.685448372803364</v>
      </c>
      <c r="M13" s="31">
        <f>IFERROR(INDEX(Raw!$H$6:$CC$2053,MATCH($B13&amp;$C13&amp;$B$5,Raw!$A$6:$A$2053,0),MATCH(M$5,Raw!$H$5:$CC$5,0)),"-")</f>
        <v>164.78677790261625</v>
      </c>
    </row>
    <row r="14" spans="1:13" s="1" customFormat="1" ht="18" x14ac:dyDescent="0.25">
      <c r="A14" s="68"/>
      <c r="B14" s="16" t="str">
        <f t="shared" si="0"/>
        <v>2017-18</v>
      </c>
      <c r="C14" s="7" t="s">
        <v>577</v>
      </c>
      <c r="D14" s="100"/>
      <c r="E14" s="31">
        <f>IFERROR(INDEX(Raw!$H$6:$CC$2053,MATCH($B14&amp;$C14&amp;$B$5,Raw!$A$6:$A$2053,0),MATCH(E$5,Raw!$H$5:$CC$5,0)),"-")</f>
        <v>983747</v>
      </c>
      <c r="F14" s="31"/>
      <c r="G14" s="31">
        <f>IFERROR(INDEX(Raw!$H$6:$CC$2053,MATCH($B14&amp;$C14&amp;$B$5,Raw!$A$6:$A$2053,0),MATCH(G$5,Raw!$H$5:$CC$5,0)),"-")</f>
        <v>727947</v>
      </c>
      <c r="H14" s="31"/>
      <c r="I14" s="31">
        <f>IFERROR(INDEX(Raw!$H$6:$CC$2053,MATCH($B14&amp;$C14&amp;$B$5,Raw!$A$6:$A$2053,0),MATCH(I$5,Raw!$H$5:$CC$5,0)),"-")</f>
        <v>8142916</v>
      </c>
      <c r="J14" s="31">
        <f>IFERROR(INDEX(Raw!$H$6:$CC$2053,MATCH($B14&amp;$C14&amp;$B$5,Raw!$A$6:$A$2053,0),MATCH(J$5,Raw!$H$5:$CC$5,0)),"-")</f>
        <v>11.186138551295629</v>
      </c>
      <c r="K14" s="31">
        <f>IFERROR(INDEX(Raw!$H$6:$CC$2053,MATCH($B14&amp;$C14&amp;$B$5,Raw!$A$6:$A$2053,0),MATCH(K$5,Raw!$H$5:$CC$5,0)),"-")</f>
        <v>1.3813546865362452</v>
      </c>
      <c r="L14" s="31">
        <f>IFERROR(INDEX(Raw!$H$6:$CC$2053,MATCH($B14&amp;$C14&amp;$B$5,Raw!$A$6:$A$2053,0),MATCH(L$5,Raw!$H$5:$CC$5,0)),"-")</f>
        <v>58.912185914633895</v>
      </c>
      <c r="M14" s="31">
        <f>IFERROR(INDEX(Raw!$H$6:$CC$2053,MATCH($B14&amp;$C14&amp;$B$5,Raw!$A$6:$A$2053,0),MATCH(M$5,Raw!$H$5:$CC$5,0)),"-")</f>
        <v>123.04906675898108</v>
      </c>
    </row>
    <row r="15" spans="1:13" s="1" customFormat="1" ht="12.75" customHeight="1" x14ac:dyDescent="0.2">
      <c r="A15" s="68"/>
      <c r="B15" s="16" t="str">
        <f t="shared" si="0"/>
        <v>2017-18</v>
      </c>
      <c r="C15" s="7" t="s">
        <v>578</v>
      </c>
      <c r="D15" s="14"/>
      <c r="E15" s="31">
        <f>IFERROR(INDEX(Raw!$H$6:$CC$2053,MATCH($B15&amp;$C15&amp;$B$5,Raw!$A$6:$A$2053,0),MATCH(E$5,Raw!$H$5:$CC$5,0)),"-")</f>
        <v>900323</v>
      </c>
      <c r="F15" s="31"/>
      <c r="G15" s="31">
        <f>IFERROR(INDEX(Raw!$H$6:$CC$2053,MATCH($B15&amp;$C15&amp;$B$5,Raw!$A$6:$A$2053,0),MATCH(G$5,Raw!$H$5:$CC$5,0)),"-")</f>
        <v>672523</v>
      </c>
      <c r="H15" s="31"/>
      <c r="I15" s="31">
        <f>IFERROR(INDEX(Raw!$H$6:$CC$2053,MATCH($B15&amp;$C15&amp;$B$5,Raw!$A$6:$A$2053,0),MATCH(I$5,Raw!$H$5:$CC$5,0)),"-")</f>
        <v>8751856</v>
      </c>
      <c r="J15" s="31">
        <f>IFERROR(INDEX(Raw!$H$6:$CC$2053,MATCH($B15&amp;$C15&amp;$B$5,Raw!$A$6:$A$2053,0),MATCH(J$5,Raw!$H$5:$CC$5,0)),"-")</f>
        <v>13.013467197404401</v>
      </c>
      <c r="K15" s="31">
        <f>IFERROR(INDEX(Raw!$H$6:$CC$2053,MATCH($B15&amp;$C15&amp;$B$5,Raw!$A$6:$A$2053,0),MATCH(K$5,Raw!$H$5:$CC$5,0)),"-")</f>
        <v>1.3752392111496559</v>
      </c>
      <c r="L15" s="31">
        <f>IFERROR(INDEX(Raw!$H$6:$CC$2053,MATCH($B15&amp;$C15&amp;$B$5,Raw!$A$6:$A$2053,0),MATCH(L$5,Raw!$H$5:$CC$5,0)),"-")</f>
        <v>67.163265791653217</v>
      </c>
      <c r="M15" s="31">
        <f>IFERROR(INDEX(Raw!$H$6:$CC$2053,MATCH($B15&amp;$C15&amp;$B$5,Raw!$A$6:$A$2053,0),MATCH(M$5,Raw!$H$5:$CC$5,0)),"-")</f>
        <v>127.19574795211464</v>
      </c>
    </row>
    <row r="16" spans="1:13" s="7" customFormat="1" collapsed="1" x14ac:dyDescent="0.2">
      <c r="A16" s="68"/>
      <c r="B16" s="16" t="str">
        <f t="shared" si="0"/>
        <v>2017-18</v>
      </c>
      <c r="C16" s="34" t="s">
        <v>579</v>
      </c>
      <c r="D16" s="118"/>
      <c r="E16" s="31">
        <f>IFERROR(INDEX(Raw!$H$6:$CC$2053,MATCH($B16&amp;$C16&amp;$B$5,Raw!$A$6:$A$2053,0),MATCH(E$5,Raw!$H$5:$CC$5,0)),"-")</f>
        <v>1019159</v>
      </c>
      <c r="F16" s="31"/>
      <c r="G16" s="31">
        <f>IFERROR(INDEX(Raw!$H$6:$CC$2053,MATCH($B16&amp;$C16&amp;$B$5,Raw!$A$6:$A$2053,0),MATCH(G$5,Raw!$H$5:$CC$5,0)),"-")</f>
        <v>767156</v>
      </c>
      <c r="H16" s="31"/>
      <c r="I16" s="31">
        <f>IFERROR(INDEX(Raw!$H$6:$CC$2053,MATCH($B16&amp;$C16&amp;$B$5,Raw!$A$6:$A$2053,0),MATCH(I$5,Raw!$H$5:$CC$5,0)),"-")</f>
        <v>10571953</v>
      </c>
      <c r="J16" s="31">
        <f>IFERROR(INDEX(Raw!$H$6:$CC$2053,MATCH($B16&amp;$C16&amp;$B$5,Raw!$A$6:$A$2053,0),MATCH(J$5,Raw!$H$5:$CC$5,0)),"-")</f>
        <v>13.780708226227782</v>
      </c>
      <c r="K16" s="31">
        <f>IFERROR(INDEX(Raw!$H$6:$CC$2053,MATCH($B16&amp;$C16&amp;$B$5,Raw!$A$6:$A$2053,0),MATCH(K$5,Raw!$H$5:$CC$5,0)),"-")</f>
        <v>1.3944869100939052</v>
      </c>
      <c r="L16" s="31">
        <f>IFERROR(INDEX(Raw!$H$6:$CC$2053,MATCH($B16&amp;$C16&amp;$B$5,Raw!$A$6:$A$2053,0),MATCH(L$5,Raw!$H$5:$CC$5,0)),"-")</f>
        <v>70.664348580992652</v>
      </c>
      <c r="M16" s="31">
        <f>IFERROR(INDEX(Raw!$H$6:$CC$2053,MATCH($B16&amp;$C16&amp;$B$5,Raw!$A$6:$A$2053,0),MATCH(M$5,Raw!$H$5:$CC$5,0)),"-")</f>
        <v>135.59402129423481</v>
      </c>
    </row>
    <row r="17" spans="1:15" s="7" customFormat="1" ht="18" x14ac:dyDescent="0.25">
      <c r="A17" s="68"/>
      <c r="B17" s="119" t="str">
        <f t="shared" si="0"/>
        <v>2018-19</v>
      </c>
      <c r="C17" s="7" t="s">
        <v>823</v>
      </c>
      <c r="D17" s="100"/>
      <c r="E17" s="31">
        <f>IFERROR(INDEX(Raw!$H$6:$CC$2053,MATCH($B17&amp;$C17&amp;$B$5,Raw!$A$6:$A$2053,0),MATCH(E$5,Raw!$H$5:$CC$5,0)),"-")</f>
        <v>888890</v>
      </c>
      <c r="F17" s="31"/>
      <c r="G17" s="31">
        <f>IFERROR(INDEX(Raw!$H$6:$CC$2053,MATCH($B17&amp;$C17&amp;$B$5,Raw!$A$6:$A$2053,0),MATCH(G$5,Raw!$H$5:$CC$5,0)),"-")</f>
        <v>658115</v>
      </c>
      <c r="H17" s="31"/>
      <c r="I17" s="31">
        <f>IFERROR(INDEX(Raw!$H$6:$CC$2053,MATCH($B17&amp;$C17&amp;$B$5,Raw!$A$6:$A$2053,0),MATCH(I$5,Raw!$H$5:$CC$5,0)),"-")</f>
        <v>3850618</v>
      </c>
      <c r="J17" s="31">
        <f>IFERROR(INDEX(Raw!$H$6:$CC$2053,MATCH($B17&amp;$C17&amp;$B$5,Raw!$A$6:$A$2053,0),MATCH(J$5,Raw!$H$5:$CC$5,0)),"-")</f>
        <v>5.8509804517447561</v>
      </c>
      <c r="K17" s="31">
        <f>IFERROR(INDEX(Raw!$H$6:$CC$2053,MATCH($B17&amp;$C17&amp;$B$5,Raw!$A$6:$A$2053,0),MATCH(K$5,Raw!$H$5:$CC$5,0)),"-")</f>
        <v>1.3884047620856537</v>
      </c>
      <c r="L17" s="31">
        <f>IFERROR(INDEX(Raw!$H$6:$CC$2053,MATCH($B17&amp;$C17&amp;$B$5,Raw!$A$6:$A$2053,0),MATCH(L$5,Raw!$H$5:$CC$5,0)),"-")</f>
        <v>30.879641096161006</v>
      </c>
      <c r="M17" s="31">
        <f>IFERROR(INDEX(Raw!$H$6:$CC$2053,MATCH($B17&amp;$C17&amp;$B$5,Raw!$A$6:$A$2053,0),MATCH(M$5,Raw!$H$5:$CC$5,0)),"-")</f>
        <v>90.58076475995837</v>
      </c>
    </row>
    <row r="18" spans="1:15" s="7" customFormat="1" x14ac:dyDescent="0.2">
      <c r="A18" s="68"/>
      <c r="B18" s="16" t="str">
        <f t="shared" si="0"/>
        <v>2018-19</v>
      </c>
      <c r="C18" s="34" t="s">
        <v>824</v>
      </c>
      <c r="D18" s="118"/>
      <c r="E18" s="31">
        <f>IFERROR(INDEX(Raw!$H$6:$CC$2053,MATCH($B18&amp;$C18&amp;$B$5,Raw!$A$6:$A$2053,0),MATCH(E$5,Raw!$H$5:$CC$5,0)),"-")</f>
        <v>974274</v>
      </c>
      <c r="F18" s="31"/>
      <c r="G18" s="31">
        <f>IFERROR(INDEX(Raw!$H$6:$CC$2053,MATCH($B18&amp;$C18&amp;$B$5,Raw!$A$6:$A$2053,0),MATCH(G$5,Raw!$H$5:$CC$5,0)),"-")</f>
        <v>731671</v>
      </c>
      <c r="H18" s="31"/>
      <c r="I18" s="31">
        <f>IFERROR(INDEX(Raw!$H$6:$CC$2053,MATCH($B18&amp;$C18&amp;$B$5,Raw!$A$6:$A$2053,0),MATCH(I$5,Raw!$H$5:$CC$5,0)),"-")</f>
        <v>5947908</v>
      </c>
      <c r="J18" s="31">
        <f>IFERROR(INDEX(Raw!$H$6:$CC$2053,MATCH($B18&amp;$C18&amp;$B$5,Raw!$A$6:$A$2053,0),MATCH(J$5,Raw!$H$5:$CC$5,0)),"-")</f>
        <v>8.1292110798432624</v>
      </c>
      <c r="K18" s="31">
        <f>IFERROR(INDEX(Raw!$H$6:$CC$2053,MATCH($B18&amp;$C18&amp;$B$5,Raw!$A$6:$A$2053,0),MATCH(K$5,Raw!$H$5:$CC$5,0)),"-")</f>
        <v>1.3879680894828412</v>
      </c>
      <c r="L18" s="31">
        <f>IFERROR(INDEX(Raw!$H$6:$CC$2053,MATCH($B18&amp;$C18&amp;$B$5,Raw!$A$6:$A$2053,0),MATCH(L$5,Raw!$H$5:$CC$5,0)),"-")</f>
        <v>45.253937903784625</v>
      </c>
      <c r="M18" s="31">
        <f>IFERROR(INDEX(Raw!$H$6:$CC$2053,MATCH($B18&amp;$C18&amp;$B$5,Raw!$A$6:$A$2053,0),MATCH(M$5,Raw!$H$5:$CC$5,0)),"-")</f>
        <v>101.63219124442543</v>
      </c>
      <c r="N18" s="181"/>
    </row>
    <row r="19" spans="1:15" s="7" customFormat="1" x14ac:dyDescent="0.2">
      <c r="A19" s="68"/>
      <c r="B19" s="16" t="str">
        <f t="shared" si="0"/>
        <v>2018-19</v>
      </c>
      <c r="C19" s="7" t="s">
        <v>825</v>
      </c>
      <c r="D19" s="118"/>
      <c r="E19" s="31">
        <f>IFERROR(INDEX(Raw!$H$6:$CC$2053,MATCH($B19&amp;$C19&amp;$B$5,Raw!$A$6:$A$2053,0),MATCH(E$5,Raw!$H$5:$CC$5,0)),"-")</f>
        <v>951931</v>
      </c>
      <c r="F19" s="31"/>
      <c r="G19" s="31">
        <f>IFERROR(INDEX(Raw!$H$6:$CC$2053,MATCH($B19&amp;$C19&amp;$B$5,Raw!$A$6:$A$2053,0),MATCH(G$5,Raw!$H$5:$CC$5,0)),"-")</f>
        <v>724568</v>
      </c>
      <c r="H19" s="31"/>
      <c r="I19" s="31">
        <f>IFERROR(INDEX(Raw!$H$6:$CC$2053,MATCH($B19&amp;$C19&amp;$B$5,Raw!$A$6:$A$2053,0),MATCH(I$5,Raw!$H$5:$CC$5,0)),"-")</f>
        <v>7718074</v>
      </c>
      <c r="J19" s="31">
        <f>IFERROR(INDEX(Raw!$H$6:$CC$2053,MATCH($B19&amp;$C19&amp;$B$5,Raw!$A$6:$A$2053,0),MATCH(J$5,Raw!$H$5:$CC$5,0)),"-")</f>
        <v>10.651966413090284</v>
      </c>
      <c r="K19" s="31">
        <f>IFERROR(INDEX(Raw!$H$6:$CC$2053,MATCH($B19&amp;$C19&amp;$B$5,Raw!$A$6:$A$2053,0),MATCH(K$5,Raw!$H$5:$CC$5,0)),"-")</f>
        <v>1.3883389826765742</v>
      </c>
      <c r="L19" s="31">
        <f>IFERROR(INDEX(Raw!$H$6:$CC$2053,MATCH($B19&amp;$C19&amp;$B$5,Raw!$A$6:$A$2053,0),MATCH(L$5,Raw!$H$5:$CC$5,0)),"-")</f>
        <v>59.14032913404953</v>
      </c>
      <c r="M19" s="31">
        <f>IFERROR(INDEX(Raw!$H$6:$CC$2053,MATCH($B19&amp;$C19&amp;$B$5,Raw!$A$6:$A$2053,0),MATCH(M$5,Raw!$H$5:$CC$5,0)),"-")</f>
        <v>121.55544020713032</v>
      </c>
      <c r="N19" s="181"/>
    </row>
    <row r="20" spans="1:15" s="7" customFormat="1" ht="18" x14ac:dyDescent="0.25">
      <c r="A20" s="68"/>
      <c r="B20" s="16" t="str">
        <f t="shared" si="0"/>
        <v>2018-19</v>
      </c>
      <c r="C20" s="34" t="s">
        <v>826</v>
      </c>
      <c r="D20" s="100"/>
      <c r="E20" s="31">
        <f>IFERROR(INDEX(Raw!$H$6:$CC$2053,MATCH($B20&amp;$C20&amp;$B$5,Raw!$A$6:$A$2053,0),MATCH(E$5,Raw!$H$5:$CC$5,0)),"-")</f>
        <v>1041118</v>
      </c>
      <c r="F20" s="31"/>
      <c r="G20" s="31">
        <f>IFERROR(INDEX(Raw!$H$6:$CC$2053,MATCH($B20&amp;$C20&amp;$B$5,Raw!$A$6:$A$2053,0),MATCH(G$5,Raw!$H$5:$CC$5,0)),"-")</f>
        <v>787060</v>
      </c>
      <c r="H20" s="31"/>
      <c r="I20" s="31">
        <f>IFERROR(INDEX(Raw!$H$6:$CC$2053,MATCH($B20&amp;$C20&amp;$B$5,Raw!$A$6:$A$2053,0),MATCH(I$5,Raw!$H$5:$CC$5,0)),"-")</f>
        <v>9949536</v>
      </c>
      <c r="J20" s="31">
        <f>IFERROR(INDEX(Raw!$H$6:$CC$2053,MATCH($B20&amp;$C20&amp;$B$5,Raw!$A$6:$A$2053,0),MATCH(J$5,Raw!$H$5:$CC$5,0)),"-")</f>
        <v>12.641394556958808</v>
      </c>
      <c r="K20" s="31">
        <f>IFERROR(INDEX(Raw!$H$6:$CC$2053,MATCH($B20&amp;$C20&amp;$B$5,Raw!$A$6:$A$2053,0),MATCH(K$5,Raw!$H$5:$CC$5,0)),"-")</f>
        <v>1.3704647676161918</v>
      </c>
      <c r="L20" s="31">
        <f>IFERROR(INDEX(Raw!$H$6:$CC$2053,MATCH($B20&amp;$C20&amp;$B$5,Raw!$A$6:$A$2053,0),MATCH(L$5,Raw!$H$5:$CC$5,0)),"-")</f>
        <v>70.161513734658101</v>
      </c>
      <c r="M20" s="31">
        <f>IFERROR(INDEX(Raw!$H$6:$CC$2053,MATCH($B20&amp;$C20&amp;$B$5,Raw!$A$6:$A$2053,0),MATCH(M$5,Raw!$H$5:$CC$5,0)),"-")</f>
        <v>132.78858066729347</v>
      </c>
      <c r="N20" s="181"/>
      <c r="O20" s="183"/>
    </row>
    <row r="21" spans="1:15" s="7" customFormat="1" x14ac:dyDescent="0.2">
      <c r="A21" s="68"/>
      <c r="B21" s="16" t="str">
        <f t="shared" si="0"/>
        <v>2018-19</v>
      </c>
      <c r="C21" s="7" t="s">
        <v>572</v>
      </c>
      <c r="D21" s="118"/>
      <c r="E21" s="31">
        <f>IFERROR(INDEX(Raw!$H$6:$CC$2053,MATCH($B21&amp;$C21&amp;$B$5,Raw!$A$6:$A$2053,0),MATCH(E$5,Raw!$H$5:$CC$5,0)),"-")</f>
        <v>950952</v>
      </c>
      <c r="F21" s="31"/>
      <c r="G21" s="31">
        <f>IFERROR(INDEX(Raw!$H$6:$CC$2053,MATCH($B21&amp;$C21&amp;$B$5,Raw!$A$6:$A$2053,0),MATCH(G$5,Raw!$H$5:$CC$5,0)),"-")</f>
        <v>712156</v>
      </c>
      <c r="H21" s="31"/>
      <c r="I21" s="31">
        <f>IFERROR(INDEX(Raw!$H$6:$CC$2053,MATCH($B21&amp;$C21&amp;$B$5,Raw!$A$6:$A$2053,0),MATCH(I$5,Raw!$H$5:$CC$5,0)),"-")</f>
        <v>5012850</v>
      </c>
      <c r="J21" s="31">
        <f>IFERROR(INDEX(Raw!$H$6:$CC$2053,MATCH($B21&amp;$C21&amp;$B$5,Raw!$A$6:$A$2053,0),MATCH(J$5,Raw!$H$5:$CC$5,0)),"-")</f>
        <v>7.0389774150607449</v>
      </c>
      <c r="K21" s="31">
        <f>IFERROR(INDEX(Raw!$H$6:$CC$2053,MATCH($B21&amp;$C21&amp;$B$5,Raw!$A$6:$A$2053,0),MATCH(K$5,Raw!$H$5:$CC$5,0)),"-")</f>
        <v>1.3226638545487224</v>
      </c>
      <c r="L21" s="161">
        <f>IFERROR(INDEX(Raw!$H$6:$CC$2053,MATCH($B21&amp;$C21&amp;$B$5,Raw!$A$6:$A$2053,0),MATCH(L$5,Raw!$H$5:$CC$5,0)),"-")</f>
        <v>40.971346165727731</v>
      </c>
      <c r="M21" s="31">
        <f>IFERROR(INDEX(Raw!$H$6:$CC$2053,MATCH($B21&amp;$C21&amp;$B$5,Raw!$A$6:$A$2053,0),MATCH(M$5,Raw!$H$5:$CC$5,0)),"-")</f>
        <v>95.03642741197153</v>
      </c>
      <c r="N21" s="181"/>
      <c r="O21" s="183"/>
    </row>
    <row r="22" spans="1:15" s="7" customFormat="1" x14ac:dyDescent="0.2">
      <c r="A22" s="68"/>
      <c r="B22" s="16" t="str">
        <f t="shared" si="0"/>
        <v>2018-19</v>
      </c>
      <c r="C22" s="34" t="s">
        <v>573</v>
      </c>
      <c r="D22" s="118"/>
      <c r="E22" s="31">
        <f>IFERROR(INDEX(Raw!$H$6:$CC$2053,MATCH($B22&amp;$C22&amp;$B$5,Raw!$A$6:$A$2053,0),MATCH(E$5,Raw!$H$5:$CC$5,0)),"-")</f>
        <v>946330</v>
      </c>
      <c r="F22" s="31"/>
      <c r="G22" s="31">
        <f>IFERROR(INDEX(Raw!$H$6:$CC$2053,MATCH($B22&amp;$C22&amp;$B$5,Raw!$A$6:$A$2053,0),MATCH(G$5,Raw!$H$5:$CC$5,0)),"-")</f>
        <v>711145</v>
      </c>
      <c r="H22" s="31"/>
      <c r="I22" s="31">
        <f>IFERROR(INDEX(Raw!$H$6:$CC$2053,MATCH($B22&amp;$C22&amp;$B$5,Raw!$A$6:$A$2053,0),MATCH(I$5,Raw!$H$5:$CC$5,0)),"-")</f>
        <v>5657003</v>
      </c>
      <c r="J22" s="31">
        <f>IFERROR(INDEX(Raw!$H$6:$CC$2053,MATCH($B22&amp;$C22&amp;$B$5,Raw!$A$6:$A$2053,0),MATCH(J$5,Raw!$H$5:$CC$5,0)),"-")</f>
        <v>7.9547813737001594</v>
      </c>
      <c r="K22" s="31">
        <f>IFERROR(INDEX(Raw!$H$6:$CC$2053,MATCH($B22&amp;$C22&amp;$B$5,Raw!$A$6:$A$2053,0),MATCH(K$5,Raw!$H$5:$CC$5,0)),"-")</f>
        <v>1.3144731383894985</v>
      </c>
      <c r="L22" s="31">
        <f>IFERROR(INDEX(Raw!$H$6:$CC$2053,MATCH($B22&amp;$C22&amp;$B$5,Raw!$A$6:$A$2053,0),MATCH(L$5,Raw!$H$5:$CC$5,0)),"-")</f>
        <v>45.156654409438303</v>
      </c>
      <c r="M22" s="31">
        <f>IFERROR(INDEX(Raw!$H$6:$CC$2053,MATCH($B22&amp;$C22&amp;$B$5,Raw!$A$6:$A$2053,0),MATCH(M$5,Raw!$H$5:$CC$5,0)),"-")</f>
        <v>99.29938395123358</v>
      </c>
      <c r="N22" s="181"/>
      <c r="O22" s="183"/>
    </row>
    <row r="23" spans="1:15" s="7" customFormat="1" ht="18" x14ac:dyDescent="0.25">
      <c r="A23" s="68"/>
      <c r="B23" s="16" t="str">
        <f t="shared" si="0"/>
        <v>2018-19</v>
      </c>
      <c r="C23" s="7" t="s">
        <v>574</v>
      </c>
      <c r="D23" s="100"/>
      <c r="E23" s="31">
        <f>IFERROR(INDEX(Raw!$H$6:$CC$2053,MATCH($B23&amp;$C23&amp;$B$5,Raw!$A$6:$A$2053,0),MATCH(E$5,Raw!$H$5:$CC$5,0)),"-")</f>
        <v>984984</v>
      </c>
      <c r="F23" s="31"/>
      <c r="G23" s="31">
        <f>IFERROR(INDEX(Raw!$H$6:$CC$2053,MATCH($B23&amp;$C23&amp;$B$5,Raw!$A$6:$A$2053,0),MATCH(G$5,Raw!$H$5:$CC$5,0)),"-")</f>
        <v>729064</v>
      </c>
      <c r="H23" s="31"/>
      <c r="I23" s="31">
        <f>IFERROR(INDEX(Raw!$H$6:$CC$2053,MATCH($B23&amp;$C23&amp;$B$5,Raw!$A$6:$A$2053,0),MATCH(I$5,Raw!$H$5:$CC$5,0)),"-")</f>
        <v>5185527</v>
      </c>
      <c r="J23" s="31">
        <f>IFERROR(INDEX(Raw!$H$6:$CC$2053,MATCH($B23&amp;$C23&amp;$B$5,Raw!$A$6:$A$2053,0),MATCH(J$5,Raw!$H$5:$CC$5,0)),"-")</f>
        <v>7.1125813371665592</v>
      </c>
      <c r="K23" s="31">
        <f>IFERROR(INDEX(Raw!$H$6:$CC$2053,MATCH($B23&amp;$C23&amp;$B$5,Raw!$A$6:$A$2053,0),MATCH(K$5,Raw!$H$5:$CC$5,0)),"-")</f>
        <v>2.3720935336266775</v>
      </c>
      <c r="L23" s="31">
        <f>IFERROR(INDEX(Raw!$H$6:$CC$2053,MATCH($B23&amp;$C23&amp;$B$5,Raw!$A$6:$A$2053,0),MATCH(L$5,Raw!$H$5:$CC$5,0)),"-")</f>
        <v>41.897214373498073</v>
      </c>
      <c r="M23" s="31">
        <f>IFERROR(INDEX(Raw!$H$6:$CC$2053,MATCH($B23&amp;$C23&amp;$B$5,Raw!$A$6:$A$2053,0),MATCH(M$5,Raw!$H$5:$CC$5,0)),"-")</f>
        <v>93.815084821085662</v>
      </c>
      <c r="N23" s="181"/>
      <c r="O23" s="183"/>
    </row>
    <row r="24" spans="1:15" s="7" customFormat="1" x14ac:dyDescent="0.2">
      <c r="A24" s="68"/>
      <c r="B24" s="16" t="str">
        <f t="shared" si="0"/>
        <v>2018-19</v>
      </c>
      <c r="C24" s="34" t="s">
        <v>575</v>
      </c>
      <c r="D24" s="118"/>
      <c r="E24" s="31">
        <f>IFERROR(INDEX(Raw!$H$6:$CC$2053,MATCH($B24&amp;$C24&amp;$B$5,Raw!$A$6:$A$2053,0),MATCH(E$5,Raw!$H$5:$CC$5,0)),"-")</f>
        <v>988103</v>
      </c>
      <c r="F24" s="31"/>
      <c r="G24" s="31">
        <f>IFERROR(INDEX(Raw!$H$6:$CC$2053,MATCH($B24&amp;$C24&amp;$B$5,Raw!$A$6:$A$2053,0),MATCH(G$5,Raw!$H$5:$CC$5,0)),"-")</f>
        <v>724474</v>
      </c>
      <c r="H24" s="31"/>
      <c r="I24" s="31">
        <f>IFERROR(INDEX(Raw!$H$6:$CC$2053,MATCH($B24&amp;$C24&amp;$B$5,Raw!$A$6:$A$2053,0),MATCH(I$5,Raw!$H$5:$CC$5,0)),"-")</f>
        <v>4504320</v>
      </c>
      <c r="J24" s="31">
        <f>IFERROR(INDEX(Raw!$H$6:$CC$2053,MATCH($B24&amp;$C24&amp;$B$5,Raw!$A$6:$A$2053,0),MATCH(J$5,Raw!$H$5:$CC$5,0)),"-")</f>
        <v>6.2173659786272522</v>
      </c>
      <c r="K24" s="31">
        <f>IFERROR(INDEX(Raw!$H$6:$CC$2053,MATCH($B24&amp;$C24&amp;$B$5,Raw!$A$6:$A$2053,0),MATCH(K$5,Raw!$H$5:$CC$5,0)),"-")</f>
        <v>1.3064043706192354</v>
      </c>
      <c r="L24" s="31">
        <f>IFERROR(INDEX(Raw!$H$6:$CC$2053,MATCH($B24&amp;$C24&amp;$B$5,Raw!$A$6:$A$2053,0),MATCH(L$5,Raw!$H$5:$CC$5,0)),"-")</f>
        <v>35.839015616847533</v>
      </c>
      <c r="M24" s="31">
        <f>IFERROR(INDEX(Raw!$H$6:$CC$2053,MATCH($B24&amp;$C24&amp;$B$5,Raw!$A$6:$A$2053,0),MATCH(M$5,Raw!$H$5:$CC$5,0)),"-")</f>
        <v>82.418343515433264</v>
      </c>
    </row>
    <row r="25" spans="1:15" s="7" customFormat="1" x14ac:dyDescent="0.2">
      <c r="A25" s="68"/>
      <c r="B25" s="16" t="str">
        <f t="shared" si="0"/>
        <v>2018-19</v>
      </c>
      <c r="C25" s="7" t="s">
        <v>576</v>
      </c>
      <c r="D25" s="118"/>
      <c r="E25" s="31">
        <f>IFERROR(INDEX(Raw!$H$6:$CC$2053,MATCH($B25&amp;$C25&amp;$B$5,Raw!$A$6:$A$2053,0),MATCH(E$5,Raw!$H$5:$CC$5,0)),"-")</f>
        <v>1043393</v>
      </c>
      <c r="F25" s="31"/>
      <c r="G25" s="31">
        <f>IFERROR(INDEX(Raw!$H$6:$CC$2053,MATCH($B25&amp;$C25&amp;$B$5,Raw!$A$6:$A$2053,0),MATCH(G$5,Raw!$H$5:$CC$5,0)),"-")</f>
        <v>765762</v>
      </c>
      <c r="H25" s="31"/>
      <c r="I25" s="31">
        <f>IFERROR(INDEX(Raw!$H$6:$CC$2053,MATCH($B25&amp;$C25&amp;$B$5,Raw!$A$6:$A$2053,0),MATCH(I$5,Raw!$H$5:$CC$5,0)),"-")</f>
        <v>4400565</v>
      </c>
      <c r="J25" s="31">
        <f>IFERROR(INDEX(Raw!$H$6:$CC$2053,MATCH($B25&amp;$C25&amp;$B$5,Raw!$A$6:$A$2053,0),MATCH(J$5,Raw!$H$5:$CC$5,0)),"-")</f>
        <v>5.7466484364593695</v>
      </c>
      <c r="K25" s="31">
        <f>IFERROR(INDEX(Raw!$H$6:$CC$2053,MATCH($B25&amp;$C25&amp;$B$5,Raw!$A$6:$A$2053,0),MATCH(K$5,Raw!$H$5:$CC$5,0)),"-")</f>
        <v>1.22003311733933</v>
      </c>
      <c r="L25" s="31">
        <f>IFERROR(INDEX(Raw!$H$6:$CC$2053,MATCH($B25&amp;$C25&amp;$B$5,Raw!$A$6:$A$2053,0),MATCH(L$5,Raw!$H$5:$CC$5,0)),"-")</f>
        <v>32.047403762526741</v>
      </c>
      <c r="M25" s="31">
        <f>IFERROR(INDEX(Raw!$H$6:$CC$2053,MATCH($B25&amp;$C25&amp;$B$5,Raw!$A$6:$A$2053,0),MATCH(M$5,Raw!$H$5:$CC$5,0)),"-")</f>
        <v>82.080391818868009</v>
      </c>
    </row>
    <row r="26" spans="1:15" s="7" customFormat="1" ht="18" x14ac:dyDescent="0.25">
      <c r="A26" s="68"/>
      <c r="B26" s="16" t="str">
        <f t="shared" si="0"/>
        <v>2018-19</v>
      </c>
      <c r="C26" s="34" t="s">
        <v>577</v>
      </c>
      <c r="D26" s="100"/>
      <c r="E26" s="31">
        <f>IFERROR(INDEX(Raw!$H$6:$CC$2053,MATCH($B26&amp;$C26&amp;$B$5,Raw!$A$6:$A$2053,0),MATCH(E$5,Raw!$H$5:$CC$5,0)),"-")</f>
        <v>1029574</v>
      </c>
      <c r="F26" s="31"/>
      <c r="G26" s="31">
        <f>IFERROR(INDEX(Raw!$H$6:$CC$2053,MATCH($B26&amp;$C26&amp;$B$5,Raw!$A$6:$A$2053,0),MATCH(G$5,Raw!$H$5:$CC$5,0)),"-")</f>
        <v>762939</v>
      </c>
      <c r="H26" s="31"/>
      <c r="I26" s="31">
        <f>IFERROR(INDEX(Raw!$H$6:$CC$2053,MATCH($B26&amp;$C26&amp;$B$5,Raw!$A$6:$A$2053,0),MATCH(I$5,Raw!$H$5:$CC$5,0)),"-")</f>
        <v>3764314</v>
      </c>
      <c r="J26" s="31">
        <f>IFERROR(INDEX(Raw!$H$6:$CC$2053,MATCH($B26&amp;$C26&amp;$B$5,Raw!$A$6:$A$2053,0),MATCH(J$5,Raw!$H$5:$CC$5,0)),"-")</f>
        <v>4.9339645764602409</v>
      </c>
      <c r="K26" s="31">
        <f>IFERROR(INDEX(Raw!$H$6:$CC$2053,MATCH($B26&amp;$C26&amp;$B$5,Raw!$A$6:$A$2053,0),MATCH(K$5,Raw!$H$5:$CC$5,0)),"-")</f>
        <v>1.1323578949300011</v>
      </c>
      <c r="L26" s="31">
        <f>IFERROR(INDEX(Raw!$H$6:$CC$2053,MATCH($B26&amp;$C26&amp;$B$5,Raw!$A$6:$A$2053,0),MATCH(L$5,Raw!$H$5:$CC$5,0)),"-")</f>
        <v>26.672431216650349</v>
      </c>
      <c r="M26" s="31">
        <f>IFERROR(INDEX(Raw!$H$6:$CC$2053,MATCH($B26&amp;$C26&amp;$B$5,Raw!$A$6:$A$2053,0),MATCH(M$5,Raw!$H$5:$CC$5,0)),"-")</f>
        <v>74.88369607530862</v>
      </c>
    </row>
    <row r="27" spans="1:15" s="7" customFormat="1" x14ac:dyDescent="0.2">
      <c r="A27" s="68"/>
      <c r="B27" s="16" t="str">
        <f t="shared" si="0"/>
        <v>2018-19</v>
      </c>
      <c r="C27" s="7" t="s">
        <v>578</v>
      </c>
      <c r="D27" s="118"/>
      <c r="E27" s="31">
        <f>IFERROR(INDEX(Raw!$H$6:$CC$2053,MATCH($B27&amp;$C27&amp;$B$5,Raw!$A$6:$A$2053,0),MATCH(E$5,Raw!$H$5:$CC$5,0)),"-")</f>
        <v>934929</v>
      </c>
      <c r="F27" s="31"/>
      <c r="G27" s="31">
        <f>IFERROR(INDEX(Raw!$H$6:$CC$2053,MATCH($B27&amp;$C27&amp;$B$5,Raw!$A$6:$A$2053,0),MATCH(G$5,Raw!$H$5:$CC$5,0)),"-")</f>
        <v>695509</v>
      </c>
      <c r="H27" s="31"/>
      <c r="I27" s="31">
        <f>IFERROR(INDEX(Raw!$H$6:$CC$2053,MATCH($B27&amp;$C27&amp;$B$5,Raw!$A$6:$A$2053,0),MATCH(I$5,Raw!$H$5:$CC$5,0)),"-")</f>
        <v>4900800</v>
      </c>
      <c r="J27" s="31">
        <f>IFERROR(INDEX(Raw!$H$6:$CC$2053,MATCH($B27&amp;$C27&amp;$B$5,Raw!$A$6:$A$2053,0),MATCH(J$5,Raw!$H$5:$CC$5,0)),"-")</f>
        <v>7.0463502269560854</v>
      </c>
      <c r="K27" s="31">
        <f>IFERROR(INDEX(Raw!$H$6:$CC$2053,MATCH($B27&amp;$C27&amp;$B$5,Raw!$A$6:$A$2053,0),MATCH(K$5,Raw!$H$5:$CC$5,0)),"-")</f>
        <v>1.1331571554070472</v>
      </c>
      <c r="L27" s="31">
        <f>IFERROR(INDEX(Raw!$H$6:$CC$2053,MATCH($B27&amp;$C27&amp;$B$5,Raw!$A$6:$A$2053,0),MATCH(L$5,Raw!$H$5:$CC$5,0)),"-")</f>
        <v>41.206934777263847</v>
      </c>
      <c r="M27" s="31">
        <f>IFERROR(INDEX(Raw!$H$6:$CC$2053,MATCH($B27&amp;$C27&amp;$B$5,Raw!$A$6:$A$2053,0),MATCH(M$5,Raw!$H$5:$CC$5,0)),"-")</f>
        <v>91.271723299051487</v>
      </c>
    </row>
    <row r="28" spans="1:15" s="1" customFormat="1" collapsed="1" x14ac:dyDescent="0.2">
      <c r="A28" s="68"/>
      <c r="B28" s="17" t="str">
        <f t="shared" si="0"/>
        <v>2018-19</v>
      </c>
      <c r="C28" s="18" t="s">
        <v>579</v>
      </c>
      <c r="D28" s="101"/>
      <c r="E28" s="32">
        <f>IFERROR(INDEX(Raw!$H$6:$CC$2053,MATCH($B28&amp;$C28&amp;$B$5,Raw!$A$6:$A$2053,0),MATCH(E$5,Raw!$H$5:$CC$5,0)),"-")</f>
        <v>993630</v>
      </c>
      <c r="F28" s="32"/>
      <c r="G28" s="32">
        <f>IFERROR(INDEX(Raw!$H$6:$CC$2053,MATCH($B28&amp;$C28&amp;$B$5,Raw!$A$6:$A$2053,0),MATCH(G$5,Raw!$H$5:$CC$5,0)),"-")</f>
        <v>738590</v>
      </c>
      <c r="H28" s="32"/>
      <c r="I28" s="32">
        <f>IFERROR(INDEX(Raw!$H$6:$CC$2053,MATCH($B28&amp;$C28&amp;$B$5,Raw!$A$6:$A$2053,0),MATCH(I$5,Raw!$H$5:$CC$5,0)),"-")</f>
        <v>3939269</v>
      </c>
      <c r="J28" s="32">
        <f>IFERROR(INDEX(Raw!$H$6:$CC$2053,MATCH($B28&amp;$C28&amp;$B$5,Raw!$A$6:$A$2053,0),MATCH(J$5,Raw!$H$5:$CC$5,0)),"-")</f>
        <v>5.3334989642426782</v>
      </c>
      <c r="K28" s="32">
        <f>IFERROR(INDEX(Raw!$H$6:$CC$2053,MATCH($B28&amp;$C28&amp;$B$5,Raw!$A$6:$A$2053,0),MATCH(K$5,Raw!$H$5:$CC$5,0)),"-")</f>
        <v>1.1367077810422561</v>
      </c>
      <c r="L28" s="32">
        <f>IFERROR(INDEX(Raw!$H$6:$CC$2053,MATCH($B28&amp;$C28&amp;$B$5,Raw!$A$6:$A$2053,0),MATCH(L$5,Raw!$H$5:$CC$5,0)),"-")</f>
        <v>31.273068955712912</v>
      </c>
      <c r="M28" s="32">
        <f>IFERROR(INDEX(Raw!$H$6:$CC$2053,MATCH($B28&amp;$C28&amp;$B$5,Raw!$A$6:$A$2053,0),MATCH(M$5,Raw!$H$5:$CC$5,0)),"-")</f>
        <v>82.196653082224245</v>
      </c>
    </row>
    <row r="29" spans="1:15" x14ac:dyDescent="0.2">
      <c r="A29" s="3"/>
      <c r="B29" s="16"/>
      <c r="C29" s="34"/>
      <c r="D29" s="72" t="s">
        <v>766</v>
      </c>
      <c r="E29" s="1" t="s">
        <v>865</v>
      </c>
      <c r="F29" s="31"/>
      <c r="G29" s="31"/>
      <c r="H29" s="85"/>
      <c r="I29" s="31"/>
      <c r="J29" s="85"/>
      <c r="K29" s="85"/>
      <c r="L29" s="85"/>
      <c r="M29" s="85"/>
    </row>
    <row r="30" spans="1:15" x14ac:dyDescent="0.2">
      <c r="A30" s="3"/>
      <c r="B30" s="16"/>
      <c r="C30" s="34"/>
      <c r="D30" s="99"/>
      <c r="E30" s="60"/>
      <c r="F30" s="31"/>
      <c r="G30" s="31"/>
      <c r="H30" s="85"/>
      <c r="I30" s="31"/>
      <c r="J30" s="85"/>
      <c r="K30" s="85"/>
      <c r="L30" s="85"/>
      <c r="M30" s="85"/>
    </row>
    <row r="31" spans="1:15" x14ac:dyDescent="0.2">
      <c r="A31" s="8"/>
      <c r="D31" s="99">
        <v>1</v>
      </c>
      <c r="E31" s="60" t="s">
        <v>955</v>
      </c>
      <c r="F31" s="56"/>
      <c r="G31" s="56"/>
      <c r="H31" s="56"/>
      <c r="I31" s="56"/>
      <c r="J31" s="1"/>
      <c r="K31" s="1"/>
      <c r="L31" s="1"/>
      <c r="M31" s="1"/>
    </row>
    <row r="32" spans="1:15" x14ac:dyDescent="0.2">
      <c r="A32" s="8"/>
      <c r="E32" s="8" t="s">
        <v>954</v>
      </c>
      <c r="F32" s="56"/>
      <c r="G32" s="56"/>
      <c r="H32" s="56"/>
      <c r="I32" s="56"/>
      <c r="J32" s="1"/>
      <c r="K32" s="1"/>
      <c r="L32" s="1"/>
      <c r="M32" s="1"/>
    </row>
    <row r="33" spans="1:13" x14ac:dyDescent="0.2">
      <c r="A33" s="8"/>
      <c r="B33" s="22"/>
      <c r="D33" s="72">
        <v>2</v>
      </c>
      <c r="E33" s="60" t="s">
        <v>943</v>
      </c>
      <c r="F33" s="15"/>
      <c r="G33" s="15"/>
      <c r="H33" s="15"/>
      <c r="I33" s="56"/>
      <c r="J33" s="1"/>
      <c r="K33" s="1"/>
      <c r="L33" s="1"/>
      <c r="M33" s="1"/>
    </row>
    <row r="34" spans="1:13" x14ac:dyDescent="0.2">
      <c r="E34" s="69" t="s">
        <v>944</v>
      </c>
    </row>
    <row r="35" spans="1:13" x14ac:dyDescent="0.2">
      <c r="D35" s="10" t="s">
        <v>590</v>
      </c>
      <c r="E35" s="7" t="s">
        <v>882</v>
      </c>
    </row>
    <row r="36" spans="1:13" x14ac:dyDescent="0.2">
      <c r="D36" s="10" t="s">
        <v>591</v>
      </c>
      <c r="E36" s="70">
        <f>Introduction!$B$59</f>
        <v>43566</v>
      </c>
    </row>
    <row r="37" spans="1:13" x14ac:dyDescent="0.2">
      <c r="D37" s="10" t="s">
        <v>592</v>
      </c>
      <c r="E37" s="7" t="s">
        <v>594</v>
      </c>
    </row>
    <row r="38" spans="1:13" x14ac:dyDescent="0.2">
      <c r="D38" s="69"/>
      <c r="E38" s="56" t="s">
        <v>593</v>
      </c>
    </row>
    <row r="39" spans="1:13" x14ac:dyDescent="0.2">
      <c r="C39" s="56"/>
      <c r="D39" s="56"/>
      <c r="E39" s="56"/>
      <c r="M39" s="219" t="s">
        <v>719</v>
      </c>
    </row>
    <row r="40" spans="1:13" x14ac:dyDescent="0.2">
      <c r="E40" s="84" t="s">
        <v>793</v>
      </c>
    </row>
    <row r="41" spans="1:13" x14ac:dyDescent="0.2"/>
    <row r="42" spans="1:13" x14ac:dyDescent="0.2"/>
    <row r="43" spans="1:13" x14ac:dyDescent="0.2"/>
  </sheetData>
  <mergeCells count="1">
    <mergeCell ref="B4:C4"/>
  </mergeCells>
  <dataValidations count="1">
    <dataValidation type="list" allowBlank="1" showInputMessage="1" showErrorMessage="1" sqref="B4:C4">
      <formula1>Dropdown_Geography</formula1>
    </dataValidation>
  </dataValidations>
  <hyperlinks>
    <hyperlink ref="E38" r:id="rId1"/>
    <hyperlink ref="E40" location="Introduction!A1" display="Introduction"/>
    <hyperlink ref="M39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FC43"/>
  <sheetViews>
    <sheetView workbookViewId="0">
      <pane xSplit="4" ySplit="8" topLeftCell="E9" activePane="bottomRight" state="frozen"/>
      <selection activeCell="B4" sqref="B4:C4"/>
      <selection pane="topRight" activeCell="B4" sqref="B4:C4"/>
      <selection pane="bottomLeft" activeCell="B4" sqref="B4:C4"/>
      <selection pane="bottomRight" activeCell="E9" sqref="E9"/>
    </sheetView>
  </sheetViews>
  <sheetFormatPr defaultColWidth="0" defaultRowHeight="12.75" zeroHeight="1" x14ac:dyDescent="0.2"/>
  <cols>
    <col min="1" max="1" width="1.7109375" style="2" customWidth="1"/>
    <col min="2" max="2" width="8.7109375" style="8" customWidth="1"/>
    <col min="3" max="3" width="12.7109375" style="8" customWidth="1"/>
    <col min="4" max="4" width="2.5703125" style="8" customWidth="1"/>
    <col min="5" max="5" width="11.42578125" style="8" customWidth="1"/>
    <col min="6" max="9" width="9.7109375" style="8" customWidth="1"/>
    <col min="10" max="10" width="1.7109375" style="8" customWidth="1"/>
    <col min="11" max="15" width="9.7109375" style="8" customWidth="1"/>
    <col min="16" max="16" width="1.7109375" style="8" customWidth="1"/>
    <col min="17" max="21" width="9.7109375" style="8" customWidth="1"/>
    <col min="22" max="22" width="1.7109375" style="8" customWidth="1"/>
    <col min="23" max="27" width="9.7109375" style="8" customWidth="1"/>
    <col min="28" max="31" width="9.140625" style="8" customWidth="1"/>
    <col min="32" max="33" width="9.140625" style="8" hidden="1" customWidth="1"/>
    <col min="34" max="16383" width="9.28515625" style="8" hidden="1"/>
    <col min="16384" max="16384" width="4.28515625" style="8" hidden="1" customWidth="1"/>
  </cols>
  <sheetData>
    <row r="1" spans="1:27" ht="18.75" x14ac:dyDescent="0.25">
      <c r="B1" s="48" t="s">
        <v>763</v>
      </c>
      <c r="C1" s="49"/>
      <c r="D1" s="1"/>
      <c r="E1" s="59" t="s">
        <v>815</v>
      </c>
      <c r="F1" s="48"/>
      <c r="G1" s="48"/>
      <c r="H1" s="48"/>
      <c r="J1" s="4"/>
    </row>
    <row r="2" spans="1:27" x14ac:dyDescent="0.2">
      <c r="B2" s="2"/>
      <c r="C2" s="2"/>
      <c r="E2" s="7"/>
      <c r="F2" s="7"/>
      <c r="G2" s="7"/>
      <c r="H2" s="7"/>
      <c r="I2" s="7"/>
      <c r="J2" s="7"/>
      <c r="K2" s="7"/>
    </row>
    <row r="3" spans="1:27" ht="14.25" customHeight="1" x14ac:dyDescent="0.2">
      <c r="A3" s="28"/>
      <c r="B3" s="144" t="str">
        <f ca="1">OFFSET(Raw!$CW$5,MATCH($B$4,Raw!$CX$6:$CX$24,0),0)</f>
        <v>Eng</v>
      </c>
      <c r="D3" s="29"/>
      <c r="E3" s="12" t="s">
        <v>755</v>
      </c>
      <c r="F3" s="12"/>
      <c r="G3" s="12"/>
      <c r="H3" s="12"/>
      <c r="I3" s="12"/>
      <c r="J3" s="7"/>
      <c r="K3" s="12" t="s">
        <v>756</v>
      </c>
      <c r="L3" s="12"/>
      <c r="M3" s="12"/>
      <c r="N3" s="12"/>
      <c r="O3" s="12"/>
      <c r="Q3" s="12" t="s">
        <v>761</v>
      </c>
      <c r="R3" s="12"/>
      <c r="S3" s="12"/>
      <c r="T3" s="12"/>
      <c r="U3" s="12"/>
      <c r="V3" s="7"/>
      <c r="W3" s="12" t="s">
        <v>762</v>
      </c>
      <c r="X3" s="12"/>
      <c r="Y3" s="12"/>
      <c r="Z3" s="12"/>
      <c r="AA3" s="12"/>
    </row>
    <row r="4" spans="1:27" ht="38.25" customHeight="1" x14ac:dyDescent="0.2">
      <c r="B4" s="243" t="s">
        <v>569</v>
      </c>
      <c r="C4" s="243"/>
      <c r="D4" s="30"/>
      <c r="E4" s="5" t="s">
        <v>757</v>
      </c>
      <c r="F4" s="5" t="s">
        <v>958</v>
      </c>
      <c r="G4" s="5" t="s">
        <v>758</v>
      </c>
      <c r="H4" s="5" t="s">
        <v>759</v>
      </c>
      <c r="I4" s="5" t="s">
        <v>760</v>
      </c>
      <c r="J4" s="6"/>
      <c r="K4" s="5" t="s">
        <v>757</v>
      </c>
      <c r="L4" s="5" t="s">
        <v>958</v>
      </c>
      <c r="M4" s="5" t="s">
        <v>758</v>
      </c>
      <c r="N4" s="5" t="s">
        <v>759</v>
      </c>
      <c r="O4" s="5" t="s">
        <v>760</v>
      </c>
      <c r="Q4" s="5" t="s">
        <v>757</v>
      </c>
      <c r="R4" s="5" t="s">
        <v>958</v>
      </c>
      <c r="S4" s="5" t="s">
        <v>758</v>
      </c>
      <c r="T4" s="5" t="s">
        <v>759</v>
      </c>
      <c r="U4" s="5" t="s">
        <v>760</v>
      </c>
      <c r="V4" s="6"/>
      <c r="W4" s="5" t="s">
        <v>757</v>
      </c>
      <c r="X4" s="5" t="s">
        <v>958</v>
      </c>
      <c r="Y4" s="5" t="s">
        <v>758</v>
      </c>
      <c r="Z4" s="5" t="s">
        <v>759</v>
      </c>
      <c r="AA4" s="5" t="s">
        <v>760</v>
      </c>
    </row>
    <row r="5" spans="1:27" s="66" customFormat="1" x14ac:dyDescent="0.2">
      <c r="A5" s="24"/>
      <c r="B5" s="50" t="str">
        <f>VLOOKUP($B$4,Raw!$CX$6:$CY$24,2,0)</f>
        <v>ENG</v>
      </c>
      <c r="C5" s="65"/>
      <c r="D5" s="24" t="s">
        <v>580</v>
      </c>
      <c r="E5" s="57" t="s">
        <v>644</v>
      </c>
      <c r="F5" s="57" t="s">
        <v>646</v>
      </c>
      <c r="G5" s="57" t="s">
        <v>648</v>
      </c>
      <c r="H5" s="57" t="s">
        <v>650</v>
      </c>
      <c r="I5" s="57" t="s">
        <v>652</v>
      </c>
      <c r="J5" s="25"/>
      <c r="K5" s="57" t="s">
        <v>645</v>
      </c>
      <c r="L5" s="57" t="s">
        <v>647</v>
      </c>
      <c r="M5" s="57" t="s">
        <v>649</v>
      </c>
      <c r="N5" s="57" t="s">
        <v>651</v>
      </c>
      <c r="O5" s="57" t="s">
        <v>653</v>
      </c>
      <c r="Q5" s="25" t="s">
        <v>644</v>
      </c>
      <c r="R5" s="25" t="s">
        <v>646</v>
      </c>
      <c r="S5" s="25" t="s">
        <v>648</v>
      </c>
      <c r="T5" s="25" t="s">
        <v>650</v>
      </c>
      <c r="U5" s="25" t="s">
        <v>652</v>
      </c>
      <c r="V5" s="25"/>
      <c r="W5" s="25" t="s">
        <v>645</v>
      </c>
      <c r="X5" s="25" t="s">
        <v>647</v>
      </c>
      <c r="Y5" s="25" t="s">
        <v>649</v>
      </c>
      <c r="Z5" s="25" t="s">
        <v>651</v>
      </c>
      <c r="AA5" s="25" t="s">
        <v>653</v>
      </c>
    </row>
    <row r="6" spans="1:27" s="66" customFormat="1" x14ac:dyDescent="0.2">
      <c r="A6" s="24"/>
      <c r="B6" s="50"/>
      <c r="C6" s="65"/>
      <c r="D6" s="24" t="s">
        <v>581</v>
      </c>
      <c r="E6" s="25" t="s">
        <v>613</v>
      </c>
      <c r="F6" s="25" t="s">
        <v>614</v>
      </c>
      <c r="G6" s="25" t="s">
        <v>615</v>
      </c>
      <c r="H6" s="25" t="s">
        <v>616</v>
      </c>
      <c r="I6" s="25" t="s">
        <v>617</v>
      </c>
      <c r="J6" s="25"/>
      <c r="K6" s="25" t="s">
        <v>613</v>
      </c>
      <c r="L6" s="25" t="s">
        <v>614</v>
      </c>
      <c r="M6" s="25" t="s">
        <v>615</v>
      </c>
      <c r="N6" s="25" t="s">
        <v>616</v>
      </c>
      <c r="O6" s="25" t="s">
        <v>617</v>
      </c>
      <c r="P6" s="5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11" customFormat="1" x14ac:dyDescent="0.2">
      <c r="A7" s="20"/>
      <c r="B7" s="33" t="s">
        <v>680</v>
      </c>
      <c r="C7" s="34" t="str">
        <f>'Response times'!$C7</f>
        <v>2017-18 Aug-Mar</v>
      </c>
      <c r="D7" s="34"/>
      <c r="E7" s="89">
        <f>IFERROR(Q7/SUMIFS(Raw!P$5:P$2053,Raw!$B$5:$B$2053,$B7,Raw!$F$5:$F$2053,$B$5),"-")</f>
        <v>2.1060534046464219</v>
      </c>
      <c r="F7" s="93">
        <f>IFERROR(R7/SUMIFS(Raw!Q$5:Q$2053,Raw!$B$5:$B$2053,$B7,Raw!$F$5:$F$2053,$B$5),"-")</f>
        <v>1.9953398187522364</v>
      </c>
      <c r="G7" s="93">
        <f>IFERROR(S7/SUMIFS(Raw!R$5:R$2053,Raw!$B$5:$B$2053,$B7,Raw!$F$5:$F$2053,$B$5),"-")</f>
        <v>1.4134341812378843</v>
      </c>
      <c r="H7" s="93">
        <f>IFERROR(T7/SUMIFS(Raw!S$5:S$2053,Raw!$B$5:$B$2053,$B7,Raw!$F$5:$F$2053,$B$5),"-")</f>
        <v>1.6189442556633518</v>
      </c>
      <c r="I7" s="93">
        <f>IFERROR(U7/SUMIFS(Raw!T$5:T$2053,Raw!$B$5:$B$2053,$B7,Raw!$F$5:$F$2053,$B$5),"-")</f>
        <v>1.7286435389133628</v>
      </c>
      <c r="J7" s="93"/>
      <c r="K7" s="93">
        <f>IFERROR(W7/SUMIFS(Raw!P$5:P$2053,Raw!$B$5:$B$2053,$B7,Raw!$F$5:$F$2053,$B$5),"-")</f>
        <v>1.6631745013714789</v>
      </c>
      <c r="L7" s="93">
        <f>IFERROR(X7/SUMIFS(Raw!Q$5:Q$2053,Raw!$B$5:$B$2053,$B7,Raw!$F$5:$F$2053,$B$5),"-")</f>
        <v>1.6737332212670699</v>
      </c>
      <c r="M7" s="93">
        <f>IFERROR(Y7/SUMIFS(Raw!R$5:R$2053,Raw!$B$5:$B$2053,$B7,Raw!$F$5:$F$2053,$B$5),"-")</f>
        <v>1.1287304499252906</v>
      </c>
      <c r="N7" s="93">
        <f>IFERROR(Z7/SUMIFS(Raw!S$5:S$2053,Raw!$B$5:$B$2053,$B7,Raw!$F$5:$F$2053,$B$5),"-")</f>
        <v>1.1069975110745987</v>
      </c>
      <c r="O7" s="93">
        <f>IFERROR(AA7/SUMIFS(Raw!T$5:T$2053,Raw!$B$5:$B$2053,$B7,Raw!$F$5:$F$2053,$B$5),"-")</f>
        <v>1.086839207048458</v>
      </c>
      <c r="Q7" s="31">
        <f t="shared" ref="Q7:U8" si="0">SUMIF($B$9:$B$28,$B7,Q$9:Q$28)</f>
        <v>735556</v>
      </c>
      <c r="R7" s="31">
        <f t="shared" si="0"/>
        <v>479548</v>
      </c>
      <c r="S7" s="31">
        <f t="shared" si="0"/>
        <v>2990161</v>
      </c>
      <c r="T7" s="31">
        <f t="shared" si="0"/>
        <v>1663224</v>
      </c>
      <c r="U7" s="31">
        <f t="shared" si="0"/>
        <v>188353</v>
      </c>
      <c r="V7" s="31"/>
      <c r="W7" s="31">
        <f t="shared" ref="W7:AA8" si="1">SUMIF($B$9:$B$28,$B7,W$9:W$28)</f>
        <v>580877</v>
      </c>
      <c r="X7" s="31">
        <f t="shared" si="1"/>
        <v>402255</v>
      </c>
      <c r="Y7" s="31">
        <f t="shared" si="1"/>
        <v>2387862</v>
      </c>
      <c r="Z7" s="31">
        <f t="shared" si="1"/>
        <v>1137275</v>
      </c>
      <c r="AA7" s="31">
        <f t="shared" si="1"/>
        <v>118422</v>
      </c>
    </row>
    <row r="8" spans="1:27" s="11" customFormat="1" x14ac:dyDescent="0.2">
      <c r="A8" s="20"/>
      <c r="B8" s="33" t="s">
        <v>821</v>
      </c>
      <c r="C8" s="34" t="str">
        <f>'Response times'!$C8</f>
        <v>2018-19</v>
      </c>
      <c r="D8" s="34"/>
      <c r="E8" s="89">
        <f>IFERROR(Q8/SUMIFS(Raw!P$5:P$2053,Raw!$B$5:$B$2053,$B8,Raw!$F$5:$F$2053,$B$5),"-")</f>
        <v>2.1755925717167521</v>
      </c>
      <c r="F8" s="93">
        <f>IFERROR(R8/SUMIFS(Raw!Q$5:Q$2053,Raw!$B$5:$B$2053,$B8,Raw!$F$5:$F$2053,$B$5),"-")</f>
        <v>2.1679044566976824</v>
      </c>
      <c r="G8" s="93">
        <f>IFERROR(S8/SUMIFS(Raw!R$5:R$2053,Raw!$B$5:$B$2053,$B8,Raw!$F$5:$F$2053,$B$5),"-")</f>
        <v>1.3904137881788494</v>
      </c>
      <c r="H8" s="93">
        <f>IFERROR(T8/SUMIFS(Raw!S$5:S$2053,Raw!$B$5:$B$2053,$B8,Raw!$F$5:$F$2053,$B$5),"-")</f>
        <v>1.6114710353110002</v>
      </c>
      <c r="I8" s="93">
        <f>IFERROR(U8/SUMIFS(Raw!T$5:T$2053,Raw!$B$5:$B$2053,$B8,Raw!$F$5:$F$2053,$B$5),"-")</f>
        <v>1.6458573385220776</v>
      </c>
      <c r="J8" s="93"/>
      <c r="K8" s="93">
        <f>IFERROR(W8/SUMIFS(Raw!P$5:P$2053,Raw!$B$5:$B$2053,$B8,Raw!$F$5:$F$2053,$B$5),"-")</f>
        <v>1.6782120501943101</v>
      </c>
      <c r="L8" s="93">
        <f>IFERROR(X8/SUMIFS(Raw!Q$5:Q$2053,Raw!$B$5:$B$2053,$B8,Raw!$F$5:$F$2053,$B$5),"-")</f>
        <v>1.7166553744196837</v>
      </c>
      <c r="M8" s="93">
        <f>IFERROR(Y8/SUMIFS(Raw!R$5:R$2053,Raw!$B$5:$B$2053,$B8,Raw!$F$5:$F$2053,$B$5),"-")</f>
        <v>1.1169919436989928</v>
      </c>
      <c r="N8" s="93">
        <f>IFERROR(Z8/SUMIFS(Raw!S$5:S$2053,Raw!$B$5:$B$2053,$B8,Raw!$F$5:$F$2053,$B$5),"-")</f>
        <v>1.0847768783122873</v>
      </c>
      <c r="O8" s="93">
        <f>IFERROR(AA8/SUMIFS(Raw!T$5:T$2053,Raw!$B$5:$B$2053,$B8,Raw!$F$5:$F$2053,$B$5),"-")</f>
        <v>1.0743091940778746</v>
      </c>
      <c r="Q8" s="31">
        <f t="shared" si="0"/>
        <v>1466741</v>
      </c>
      <c r="R8" s="31">
        <f t="shared" si="0"/>
        <v>995105</v>
      </c>
      <c r="S8" s="31">
        <f t="shared" si="0"/>
        <v>6153076</v>
      </c>
      <c r="T8" s="31">
        <f t="shared" si="0"/>
        <v>3373360</v>
      </c>
      <c r="U8" s="31">
        <f t="shared" si="0"/>
        <v>302818</v>
      </c>
      <c r="V8" s="31"/>
      <c r="W8" s="31">
        <f t="shared" si="1"/>
        <v>1131417</v>
      </c>
      <c r="X8" s="31">
        <f t="shared" si="1"/>
        <v>787974</v>
      </c>
      <c r="Y8" s="31">
        <f t="shared" si="1"/>
        <v>4943087</v>
      </c>
      <c r="Z8" s="31">
        <f t="shared" si="1"/>
        <v>2270809</v>
      </c>
      <c r="AA8" s="31">
        <f t="shared" si="1"/>
        <v>197660</v>
      </c>
    </row>
    <row r="9" spans="1:27" ht="18" x14ac:dyDescent="0.25">
      <c r="A9" s="68"/>
      <c r="B9" s="7" t="s">
        <v>680</v>
      </c>
      <c r="C9" s="7" t="s">
        <v>572</v>
      </c>
      <c r="D9" s="100"/>
      <c r="E9" s="89">
        <f>IFERROR(Q9/SUMIFS(Raw!P$5:P$2053,Raw!$B$5:$B$2053,$B9,Raw!$C$5:$C$2053,$C9,Raw!$F$5:$F$2053,$B$5),"-")</f>
        <v>1.9646242548617219</v>
      </c>
      <c r="F9" s="93">
        <f>IFERROR(R9/SUMIFS(Raw!Q$5:Q$2053,Raw!$B$5:$B$2053,$B9,Raw!$C$5:$C$2053,$C9,Raw!$F$5:$F$2053,$B$5),"-")</f>
        <v>1.9903332852402251</v>
      </c>
      <c r="G9" s="93">
        <f>IFERROR(S9/SUMIFS(Raw!R$5:R$2053,Raw!$B$5:$B$2053,$B9,Raw!$C$5:$C$2053,$C9,Raw!$F$5:$F$2053,$B$5),"-")</f>
        <v>1.3425955906160776</v>
      </c>
      <c r="H9" s="93">
        <f>IFERROR(T9/SUMIFS(Raw!S$5:S$2053,Raw!$B$5:$B$2053,$B9,Raw!$C$5:$C$2053,$C9,Raw!$F$5:$F$2053,$B$5),"-")</f>
        <v>1.3848325937878176</v>
      </c>
      <c r="I9" s="93">
        <f>IFERROR(U9/SUMIFS(Raw!T$5:T$2053,Raw!$B$5:$B$2053,$B9,Raw!$C$5:$C$2053,$C9,Raw!$F$5:$F$2053,$B$5),"-")</f>
        <v>1.4111111111111112</v>
      </c>
      <c r="J9" s="93"/>
      <c r="K9" s="93">
        <f>IFERROR(W9/SUMIFS(Raw!P$5:P$2053,Raw!$B$5:$B$2053,$B9,Raw!$C$5:$C$2053,$C9,Raw!$F$5:$F$2053,$B$5),"-")</f>
        <v>1.6738004495260432</v>
      </c>
      <c r="L9" s="93">
        <f>IFERROR(X9/SUMIFS(Raw!Q$5:Q$2053,Raw!$B$5:$B$2053,$B9,Raw!$C$5:$C$2053,$C9,Raw!$F$5:$F$2053,$B$5),"-")</f>
        <v>1.731207617948348</v>
      </c>
      <c r="M9" s="93">
        <f>IFERROR(Y9/SUMIFS(Raw!R$5:R$2053,Raw!$B$5:$B$2053,$B9,Raw!$C$5:$C$2053,$C9,Raw!$F$5:$F$2053,$B$5),"-")</f>
        <v>1.1656020957819444</v>
      </c>
      <c r="N9" s="93">
        <f>IFERROR(Z9/SUMIFS(Raw!S$5:S$2053,Raw!$B$5:$B$2053,$B9,Raw!$C$5:$C$2053,$C9,Raw!$F$5:$F$2053,$B$5),"-")</f>
        <v>1.1064014646104199</v>
      </c>
      <c r="O9" s="93">
        <f>IFERROR(AA9/SUMIFS(Raw!T$5:T$2053,Raw!$B$5:$B$2053,$B9,Raw!$C$5:$C$2053,$C9,Raw!$F$5:$F$2053,$B$5),"-")</f>
        <v>1.0881226053639848</v>
      </c>
      <c r="Q9" s="31">
        <f>IFERROR(INDEX(Raw!$H$6:$CC$2053,MATCH($B9&amp;$C9&amp;$B$5,Raw!$A$6:$A$2053,0),MATCH(Q$5,Raw!$H$5:$CC$5,0)),"-")</f>
        <v>20104</v>
      </c>
      <c r="R9" s="31">
        <f>IFERROR(INDEX(Raw!$H$6:$CC$2053,MATCH($B9&amp;$C9&amp;$B$5,Raw!$A$6:$A$2053,0),MATCH(R$5,Raw!$H$5:$CC$5,0)),"-")</f>
        <v>13795</v>
      </c>
      <c r="S9" s="31">
        <f>IFERROR(INDEX(Raw!$H$6:$CC$2053,MATCH($B9&amp;$C9&amp;$B$5,Raw!$A$6:$A$2053,0),MATCH(S$5,Raw!$H$5:$CC$5,0)),"-")</f>
        <v>91224</v>
      </c>
      <c r="T9" s="31">
        <f>IFERROR(INDEX(Raw!$H$6:$CC$2053,MATCH($B9&amp;$C9&amp;$B$5,Raw!$A$6:$A$2053,0),MATCH(T$5,Raw!$H$5:$CC$5,0)),"-")</f>
        <v>44629</v>
      </c>
      <c r="U9" s="31">
        <f>IFERROR(INDEX(Raw!$H$6:$CC$2053,MATCH($B9&amp;$C9&amp;$B$5,Raw!$A$6:$A$2053,0),MATCH(U$5,Raw!$H$5:$CC$5,0)),"-")</f>
        <v>3683</v>
      </c>
      <c r="V9" s="31"/>
      <c r="W9" s="31">
        <f>IFERROR(INDEX(Raw!$H$6:$CC$2053,MATCH($B9&amp;$C9&amp;$B$5,Raw!$A$6:$A$2053,0),MATCH(W$5,Raw!$H$5:$CC$5,0)),"-")</f>
        <v>17128</v>
      </c>
      <c r="X9" s="31">
        <f>IFERROR(INDEX(Raw!$H$6:$CC$2053,MATCH($B9&amp;$C9&amp;$B$5,Raw!$A$6:$A$2053,0),MATCH(X$5,Raw!$H$5:$CC$5,0)),"-")</f>
        <v>11999</v>
      </c>
      <c r="Y9" s="31">
        <f>IFERROR(INDEX(Raw!$H$6:$CC$2053,MATCH($B9&amp;$C9&amp;$B$5,Raw!$A$6:$A$2053,0),MATCH(Y$5,Raw!$H$5:$CC$5,0)),"-")</f>
        <v>79198</v>
      </c>
      <c r="Z9" s="31">
        <f>IFERROR(INDEX(Raw!$H$6:$CC$2053,MATCH($B9&amp;$C9&amp;$B$5,Raw!$A$6:$A$2053,0),MATCH(Z$5,Raw!$H$5:$CC$5,0)),"-")</f>
        <v>35656</v>
      </c>
      <c r="AA9" s="31">
        <f>IFERROR(INDEX(Raw!$H$6:$CC$2053,MATCH($B9&amp;$C9&amp;$B$5,Raw!$A$6:$A$2053,0),MATCH(AA$5,Raw!$H$5:$CC$5,0)),"-")</f>
        <v>2840</v>
      </c>
    </row>
    <row r="10" spans="1:27" ht="12.75" customHeight="1" x14ac:dyDescent="0.2">
      <c r="A10" s="68"/>
      <c r="B10" s="16" t="str">
        <f t="shared" ref="B10:B28" si="2">IF($C10="April",LEFT($B9,4)+1&amp;"-"&amp;RIGHT($B9,2)+1,$B9)</f>
        <v>2017-18</v>
      </c>
      <c r="C10" s="7" t="s">
        <v>573</v>
      </c>
      <c r="D10" s="14"/>
      <c r="E10" s="89">
        <f>IFERROR(Q10/SUMIFS(Raw!P$5:P$2053,Raw!$B$5:$B$2053,$B10,Raw!$C$5:$C$2053,$C10,Raw!$F$5:$F$2053,$B$5),"-")</f>
        <v>2.0043473152391025</v>
      </c>
      <c r="F10" s="93">
        <f>IFERROR(R10/SUMIFS(Raw!Q$5:Q$2053,Raw!$B$5:$B$2053,$B10,Raw!$C$5:$C$2053,$C10,Raw!$F$5:$F$2053,$B$5),"-")</f>
        <v>2.0017516969564264</v>
      </c>
      <c r="G10" s="93">
        <f>IFERROR(S10/SUMIFS(Raw!R$5:R$2053,Raw!$B$5:$B$2053,$B10,Raw!$C$5:$C$2053,$C10,Raw!$F$5:$F$2053,$B$5),"-")</f>
        <v>1.4008088919925512</v>
      </c>
      <c r="H10" s="93">
        <f>IFERROR(T10/SUMIFS(Raw!S$5:S$2053,Raw!$B$5:$B$2053,$B10,Raw!$C$5:$C$2053,$C10,Raw!$F$5:$F$2053,$B$5),"-")</f>
        <v>1.6126538255751739</v>
      </c>
      <c r="I10" s="93">
        <f>IFERROR(U10/SUMIFS(Raw!T$5:T$2053,Raw!$B$5:$B$2053,$B10,Raw!$C$5:$C$2053,$C10,Raw!$F$5:$F$2053,$B$5),"-")</f>
        <v>1.7534562211981566</v>
      </c>
      <c r="J10" s="93"/>
      <c r="K10" s="93">
        <f>IFERROR(W10/SUMIFS(Raw!P$5:P$2053,Raw!$B$5:$B$2053,$B10,Raw!$C$5:$C$2053,$C10,Raw!$F$5:$F$2053,$B$5),"-")</f>
        <v>1.633493909842165</v>
      </c>
      <c r="L10" s="93">
        <f>IFERROR(X10/SUMIFS(Raw!Q$5:Q$2053,Raw!$B$5:$B$2053,$B10,Raw!$C$5:$C$2053,$C10,Raw!$F$5:$F$2053,$B$5),"-")</f>
        <v>1.6678344646376178</v>
      </c>
      <c r="M10" s="93">
        <f>IFERROR(Y10/SUMIFS(Raw!R$5:R$2053,Raw!$B$5:$B$2053,$B10,Raw!$C$5:$C$2053,$C10,Raw!$F$5:$F$2053,$B$5),"-")</f>
        <v>1.1642516294227188</v>
      </c>
      <c r="N10" s="93">
        <f>IFERROR(Z10/SUMIFS(Raw!S$5:S$2053,Raw!$B$5:$B$2053,$B10,Raw!$C$5:$C$2053,$C10,Raw!$F$5:$F$2053,$B$5),"-")</f>
        <v>1.1176565008025683</v>
      </c>
      <c r="O10" s="93">
        <f>IFERROR(AA10/SUMIFS(Raw!T$5:T$2053,Raw!$B$5:$B$2053,$B10,Raw!$C$5:$C$2053,$C10,Raw!$F$5:$F$2053,$B$5),"-")</f>
        <v>1.1018762343647137</v>
      </c>
      <c r="Q10" s="31">
        <f>IFERROR(INDEX(Raw!$H$6:$CC$2053,MATCH($B10&amp;$C10&amp;$B$5,Raw!$A$6:$A$2053,0),MATCH(Q$5,Raw!$H$5:$CC$5,0)),"-")</f>
        <v>51177</v>
      </c>
      <c r="R10" s="31">
        <f>IFERROR(INDEX(Raw!$H$6:$CC$2053,MATCH($B10&amp;$C10&amp;$B$5,Raw!$A$6:$A$2053,0),MATCH(R$5,Raw!$H$5:$CC$5,0)),"-")</f>
        <v>36568</v>
      </c>
      <c r="S10" s="31">
        <f>IFERROR(INDEX(Raw!$H$6:$CC$2053,MATCH($B10&amp;$C10&amp;$B$5,Raw!$A$6:$A$2053,0),MATCH(S$5,Raw!$H$5:$CC$5,0)),"-")</f>
        <v>192572</v>
      </c>
      <c r="T10" s="31">
        <f>IFERROR(INDEX(Raw!$H$6:$CC$2053,MATCH($B10&amp;$C10&amp;$B$5,Raw!$A$6:$A$2053,0),MATCH(T$5,Raw!$H$5:$CC$5,0)),"-")</f>
        <v>120562</v>
      </c>
      <c r="U10" s="31">
        <f>IFERROR(INDEX(Raw!$H$6:$CC$2053,MATCH($B10&amp;$C10&amp;$B$5,Raw!$A$6:$A$2053,0),MATCH(U$5,Raw!$H$5:$CC$5,0)),"-")</f>
        <v>10654</v>
      </c>
      <c r="V10" s="31"/>
      <c r="W10" s="31">
        <f>IFERROR(INDEX(Raw!$H$6:$CC$2053,MATCH($B10&amp;$C10&amp;$B$5,Raw!$A$6:$A$2053,0),MATCH(W$5,Raw!$H$5:$CC$5,0)),"-")</f>
        <v>41708</v>
      </c>
      <c r="X10" s="31">
        <f>IFERROR(INDEX(Raw!$H$6:$CC$2053,MATCH($B10&amp;$C10&amp;$B$5,Raw!$A$6:$A$2053,0),MATCH(X$5,Raw!$H$5:$CC$5,0)),"-")</f>
        <v>30468</v>
      </c>
      <c r="Y10" s="31">
        <f>IFERROR(INDEX(Raw!$H$6:$CC$2053,MATCH($B10&amp;$C10&amp;$B$5,Raw!$A$6:$A$2053,0),MATCH(Y$5,Raw!$H$5:$CC$5,0)),"-")</f>
        <v>160052</v>
      </c>
      <c r="Z10" s="31">
        <f>IFERROR(INDEX(Raw!$H$6:$CC$2053,MATCH($B10&amp;$C10&amp;$B$5,Raw!$A$6:$A$2053,0),MATCH(Z$5,Raw!$H$5:$CC$5,0)),"-")</f>
        <v>83556</v>
      </c>
      <c r="AA10" s="31">
        <f>IFERROR(INDEX(Raw!$H$6:$CC$2053,MATCH($B10&amp;$C10&amp;$B$5,Raw!$A$6:$A$2053,0),MATCH(AA$5,Raw!$H$5:$CC$5,0)),"-")</f>
        <v>6695</v>
      </c>
    </row>
    <row r="11" spans="1:27" ht="18" x14ac:dyDescent="0.25">
      <c r="A11" s="68"/>
      <c r="B11" s="16" t="str">
        <f t="shared" si="2"/>
        <v>2017-18</v>
      </c>
      <c r="C11" s="7" t="s">
        <v>574</v>
      </c>
      <c r="D11" s="100"/>
      <c r="E11" s="89">
        <f>IFERROR(Q11/SUMIFS(Raw!P$5:P$2053,Raw!$B$5:$B$2053,$B11,Raw!$C$5:$C$2053,$C11,Raw!$F$5:$F$2053,$B$5),"-")</f>
        <v>1.9795808124459811</v>
      </c>
      <c r="F11" s="93">
        <f>IFERROR(R11/SUMIFS(Raw!Q$5:Q$2053,Raw!$B$5:$B$2053,$B11,Raw!$C$5:$C$2053,$C11,Raw!$F$5:$F$2053,$B$5),"-")</f>
        <v>1.9814515313858283</v>
      </c>
      <c r="G11" s="93">
        <f>IFERROR(S11/SUMIFS(Raw!R$5:R$2053,Raw!$B$5:$B$2053,$B11,Raw!$C$5:$C$2053,$C11,Raw!$F$5:$F$2053,$B$5),"-")</f>
        <v>1.3881601992760675</v>
      </c>
      <c r="H11" s="93">
        <f>IFERROR(T11/SUMIFS(Raw!S$5:S$2053,Raw!$B$5:$B$2053,$B11,Raw!$C$5:$C$2053,$C11,Raw!$F$5:$F$2053,$B$5),"-")</f>
        <v>1.6006580128013399</v>
      </c>
      <c r="I11" s="93">
        <f>IFERROR(U11/SUMIFS(Raw!T$5:T$2053,Raw!$B$5:$B$2053,$B11,Raw!$C$5:$C$2053,$C11,Raw!$F$5:$F$2053,$B$5),"-")</f>
        <v>1.7571351642434034</v>
      </c>
      <c r="J11" s="93"/>
      <c r="K11" s="93">
        <f>IFERROR(W11/SUMIFS(Raw!P$5:P$2053,Raw!$B$5:$B$2053,$B11,Raw!$C$5:$C$2053,$C11,Raw!$F$5:$F$2053,$B$5),"-")</f>
        <v>1.6045447997695188</v>
      </c>
      <c r="L11" s="93">
        <f>IFERROR(X11/SUMIFS(Raw!Q$5:Q$2053,Raw!$B$5:$B$2053,$B11,Raw!$C$5:$C$2053,$C11,Raw!$F$5:$F$2053,$B$5),"-")</f>
        <v>1.6390377034266652</v>
      </c>
      <c r="M11" s="93">
        <f>IFERROR(Y11/SUMIFS(Raw!R$5:R$2053,Raw!$B$5:$B$2053,$B11,Raw!$C$5:$C$2053,$C11,Raw!$F$5:$F$2053,$B$5),"-")</f>
        <v>1.1577796805874492</v>
      </c>
      <c r="N11" s="93">
        <f>IFERROR(Z11/SUMIFS(Raw!S$5:S$2053,Raw!$B$5:$B$2053,$B11,Raw!$C$5:$C$2053,$C11,Raw!$F$5:$F$2053,$B$5),"-")</f>
        <v>1.1098522462164264</v>
      </c>
      <c r="O11" s="93">
        <f>IFERROR(AA11/SUMIFS(Raw!T$5:T$2053,Raw!$B$5:$B$2053,$B11,Raw!$C$5:$C$2053,$C11,Raw!$F$5:$F$2053,$B$5),"-")</f>
        <v>1.0931610123855682</v>
      </c>
      <c r="Q11" s="31">
        <f>IFERROR(INDEX(Raw!$H$6:$CC$2053,MATCH($B11&amp;$C11&amp;$B$5,Raw!$A$6:$A$2053,0),MATCH(Q$5,Raw!$H$5:$CC$5,0)),"-")</f>
        <v>54969</v>
      </c>
      <c r="R11" s="31">
        <f>IFERROR(INDEX(Raw!$H$6:$CC$2053,MATCH($B11&amp;$C11&amp;$B$5,Raw!$A$6:$A$2053,0),MATCH(R$5,Raw!$H$5:$CC$5,0)),"-")</f>
        <v>39205</v>
      </c>
      <c r="S11" s="31">
        <f>IFERROR(INDEX(Raw!$H$6:$CC$2053,MATCH($B11&amp;$C11&amp;$B$5,Raw!$A$6:$A$2053,0),MATCH(S$5,Raw!$H$5:$CC$5,0)),"-")</f>
        <v>213996</v>
      </c>
      <c r="T11" s="31">
        <f>IFERROR(INDEX(Raw!$H$6:$CC$2053,MATCH($B11&amp;$C11&amp;$B$5,Raw!$A$6:$A$2053,0),MATCH(T$5,Raw!$H$5:$CC$5,0)),"-")</f>
        <v>133791</v>
      </c>
      <c r="U11" s="31">
        <f>IFERROR(INDEX(Raw!$H$6:$CC$2053,MATCH($B11&amp;$C11&amp;$B$5,Raw!$A$6:$A$2053,0),MATCH(U$5,Raw!$H$5:$CC$5,0)),"-")</f>
        <v>13052</v>
      </c>
      <c r="V11" s="31"/>
      <c r="W11" s="31">
        <f>IFERROR(INDEX(Raw!$H$6:$CC$2053,MATCH($B11&amp;$C11&amp;$B$5,Raw!$A$6:$A$2053,0),MATCH(W$5,Raw!$H$5:$CC$5,0)),"-")</f>
        <v>44555</v>
      </c>
      <c r="X11" s="31">
        <f>IFERROR(INDEX(Raw!$H$6:$CC$2053,MATCH($B11&amp;$C11&amp;$B$5,Raw!$A$6:$A$2053,0),MATCH(X$5,Raw!$H$5:$CC$5,0)),"-")</f>
        <v>32430</v>
      </c>
      <c r="Y11" s="31">
        <f>IFERROR(INDEX(Raw!$H$6:$CC$2053,MATCH($B11&amp;$C11&amp;$B$5,Raw!$A$6:$A$2053,0),MATCH(Y$5,Raw!$H$5:$CC$5,0)),"-")</f>
        <v>178481</v>
      </c>
      <c r="Z11" s="31">
        <f>IFERROR(INDEX(Raw!$H$6:$CC$2053,MATCH($B11&amp;$C11&amp;$B$5,Raw!$A$6:$A$2053,0),MATCH(Z$5,Raw!$H$5:$CC$5,0)),"-")</f>
        <v>92767</v>
      </c>
      <c r="AA11" s="31">
        <f>IFERROR(INDEX(Raw!$H$6:$CC$2053,MATCH($B11&amp;$C11&amp;$B$5,Raw!$A$6:$A$2053,0),MATCH(AA$5,Raw!$H$5:$CC$5,0)),"-")</f>
        <v>8120</v>
      </c>
    </row>
    <row r="12" spans="1:27" ht="12.75" customHeight="1" x14ac:dyDescent="0.2">
      <c r="A12" s="68"/>
      <c r="B12" s="16" t="str">
        <f t="shared" si="2"/>
        <v>2017-18</v>
      </c>
      <c r="C12" s="7" t="s">
        <v>575</v>
      </c>
      <c r="D12" s="14"/>
      <c r="E12" s="89">
        <f>IFERROR(Q12/SUMIFS(Raw!P$5:P$2053,Raw!$B$5:$B$2053,$B12,Raw!$C$5:$C$2053,$C12,Raw!$F$5:$F$2053,$B$5),"-")</f>
        <v>2.0917427550615324</v>
      </c>
      <c r="F12" s="93">
        <f>IFERROR(R12/SUMIFS(Raw!Q$5:Q$2053,Raw!$B$5:$B$2053,$B12,Raw!$C$5:$C$2053,$C12,Raw!$F$5:$F$2053,$B$5),"-")</f>
        <v>1.9530648379753239</v>
      </c>
      <c r="G12" s="93">
        <f>IFERROR(S12/SUMIFS(Raw!R$5:R$2053,Raw!$B$5:$B$2053,$B12,Raw!$C$5:$C$2053,$C12,Raw!$F$5:$F$2053,$B$5),"-")</f>
        <v>1.4242011107458608</v>
      </c>
      <c r="H12" s="93">
        <f>IFERROR(T12/SUMIFS(Raw!S$5:S$2053,Raw!$B$5:$B$2053,$B12,Raw!$C$5:$C$2053,$C12,Raw!$F$5:$F$2053,$B$5),"-")</f>
        <v>1.622777797015132</v>
      </c>
      <c r="I12" s="93">
        <f>IFERROR(U12/SUMIFS(Raw!T$5:T$2053,Raw!$B$5:$B$2053,$B12,Raw!$C$5:$C$2053,$C12,Raw!$F$5:$F$2053,$B$5),"-")</f>
        <v>1.7617008967312699</v>
      </c>
      <c r="J12" s="93"/>
      <c r="K12" s="93">
        <f>IFERROR(W12/SUMIFS(Raw!P$5:P$2053,Raw!$B$5:$B$2053,$B12,Raw!$C$5:$C$2053,$C12,Raw!$F$5:$F$2053,$B$5),"-")</f>
        <v>1.6607780865422788</v>
      </c>
      <c r="L12" s="93">
        <f>IFERROR(X12/SUMIFS(Raw!Q$5:Q$2053,Raw!$B$5:$B$2053,$B12,Raw!$C$5:$C$2053,$C12,Raw!$F$5:$F$2053,$B$5),"-")</f>
        <v>1.621961159045558</v>
      </c>
      <c r="M12" s="93">
        <f>IFERROR(Y12/SUMIFS(Raw!R$5:R$2053,Raw!$B$5:$B$2053,$B12,Raw!$C$5:$C$2053,$C12,Raw!$F$5:$F$2053,$B$5),"-")</f>
        <v>1.1536947006003564</v>
      </c>
      <c r="N12" s="93">
        <f>IFERROR(Z12/SUMIFS(Raw!S$5:S$2053,Raw!$B$5:$B$2053,$B12,Raw!$C$5:$C$2053,$C12,Raw!$F$5:$F$2053,$B$5),"-")</f>
        <v>1.1136258180684926</v>
      </c>
      <c r="O12" s="93">
        <f>IFERROR(AA12/SUMIFS(Raw!T$5:T$2053,Raw!$B$5:$B$2053,$B12,Raw!$C$5:$C$2053,$C12,Raw!$F$5:$F$2053,$B$5),"-")</f>
        <v>1.0853919583453862</v>
      </c>
      <c r="Q12" s="31">
        <f>IFERROR(INDEX(Raw!$H$6:$CC$2053,MATCH($B12&amp;$C12&amp;$B$5,Raw!$A$6:$A$2053,0),MATCH(Q$5,Raw!$H$5:$CC$5,0)),"-")</f>
        <v>105382</v>
      </c>
      <c r="R12" s="31">
        <f>IFERROR(INDEX(Raw!$H$6:$CC$2053,MATCH($B12&amp;$C12&amp;$B$5,Raw!$A$6:$A$2053,0),MATCH(R$5,Raw!$H$5:$CC$5,0)),"-")</f>
        <v>69492</v>
      </c>
      <c r="S12" s="31">
        <f>IFERROR(INDEX(Raw!$H$6:$CC$2053,MATCH($B12&amp;$C12&amp;$B$5,Raw!$A$6:$A$2053,0),MATCH(S$5,Raw!$H$5:$CC$5,0)),"-")</f>
        <v>411587</v>
      </c>
      <c r="T12" s="31">
        <f>IFERROR(INDEX(Raw!$H$6:$CC$2053,MATCH($B12&amp;$C12&amp;$B$5,Raw!$A$6:$A$2053,0),MATCH(T$5,Raw!$H$5:$CC$5,0)),"-")</f>
        <v>234321</v>
      </c>
      <c r="U12" s="31">
        <f>IFERROR(INDEX(Raw!$H$6:$CC$2053,MATCH($B12&amp;$C12&amp;$B$5,Raw!$A$6:$A$2053,0),MATCH(U$5,Raw!$H$5:$CC$5,0)),"-")</f>
        <v>30451</v>
      </c>
      <c r="V12" s="31"/>
      <c r="W12" s="31">
        <f>IFERROR(INDEX(Raw!$H$6:$CC$2053,MATCH($B12&amp;$C12&amp;$B$5,Raw!$A$6:$A$2053,0),MATCH(W$5,Raw!$H$5:$CC$5,0)),"-")</f>
        <v>83670</v>
      </c>
      <c r="X12" s="31">
        <f>IFERROR(INDEX(Raw!$H$6:$CC$2053,MATCH($B12&amp;$C12&amp;$B$5,Raw!$A$6:$A$2053,0),MATCH(X$5,Raw!$H$5:$CC$5,0)),"-")</f>
        <v>57711</v>
      </c>
      <c r="Y12" s="31">
        <f>IFERROR(INDEX(Raw!$H$6:$CC$2053,MATCH($B12&amp;$C12&amp;$B$5,Raw!$A$6:$A$2053,0),MATCH(Y$5,Raw!$H$5:$CC$5,0)),"-")</f>
        <v>333412</v>
      </c>
      <c r="Z12" s="31">
        <f>IFERROR(INDEX(Raw!$H$6:$CC$2053,MATCH($B12&amp;$C12&amp;$B$5,Raw!$A$6:$A$2053,0),MATCH(Z$5,Raw!$H$5:$CC$5,0)),"-")</f>
        <v>160802</v>
      </c>
      <c r="AA12" s="31">
        <f>IFERROR(INDEX(Raw!$H$6:$CC$2053,MATCH($B12&amp;$C12&amp;$B$5,Raw!$A$6:$A$2053,0),MATCH(AA$5,Raw!$H$5:$CC$5,0)),"-")</f>
        <v>18761</v>
      </c>
    </row>
    <row r="13" spans="1:27" x14ac:dyDescent="0.2">
      <c r="A13" s="68"/>
      <c r="B13" s="16" t="str">
        <f t="shared" si="2"/>
        <v>2017-18</v>
      </c>
      <c r="C13" s="7" t="s">
        <v>576</v>
      </c>
      <c r="D13" s="14"/>
      <c r="E13" s="89">
        <f>IFERROR(Q13/SUMIFS(Raw!P$5:P$2053,Raw!$B$5:$B$2053,$B13,Raw!$C$5:$C$2053,$C13,Raw!$F$5:$F$2053,$B$5),"-")</f>
        <v>2.1223769613712271</v>
      </c>
      <c r="F13" s="93">
        <f>IFERROR(R13/SUMIFS(Raw!Q$5:Q$2053,Raw!$B$5:$B$2053,$B13,Raw!$C$5:$C$2053,$C13,Raw!$F$5:$F$2053,$B$5),"-")</f>
        <v>1.9821262982195846</v>
      </c>
      <c r="G13" s="93">
        <f>IFERROR(S13/SUMIFS(Raw!R$5:R$2053,Raw!$B$5:$B$2053,$B13,Raw!$C$5:$C$2053,$C13,Raw!$F$5:$F$2053,$B$5),"-")</f>
        <v>1.4308133122028526</v>
      </c>
      <c r="H13" s="93">
        <f>IFERROR(T13/SUMIFS(Raw!S$5:S$2053,Raw!$B$5:$B$2053,$B13,Raw!$C$5:$C$2053,$C13,Raw!$F$5:$F$2053,$B$5),"-")</f>
        <v>1.6525834425452417</v>
      </c>
      <c r="I13" s="93">
        <f>IFERROR(U13/SUMIFS(Raw!T$5:T$2053,Raw!$B$5:$B$2053,$B13,Raw!$C$5:$C$2053,$C13,Raw!$F$5:$F$2053,$B$5),"-")</f>
        <v>1.7613172920065252</v>
      </c>
      <c r="J13" s="93"/>
      <c r="K13" s="93">
        <f>IFERROR(W13/SUMIFS(Raw!P$5:P$2053,Raw!$B$5:$B$2053,$B13,Raw!$C$5:$C$2053,$C13,Raw!$F$5:$F$2053,$B$5),"-")</f>
        <v>1.6600604953053122</v>
      </c>
      <c r="L13" s="93">
        <f>IFERROR(X13/SUMIFS(Raw!Q$5:Q$2053,Raw!$B$5:$B$2053,$B13,Raw!$C$5:$C$2053,$C13,Raw!$F$5:$F$2053,$B$5),"-")</f>
        <v>1.6700204005934718</v>
      </c>
      <c r="M13" s="93">
        <f>IFERROR(Y13/SUMIFS(Raw!R$5:R$2053,Raw!$B$5:$B$2053,$B13,Raw!$C$5:$C$2053,$C13,Raw!$F$5:$F$2053,$B$5),"-")</f>
        <v>1.1467537242472265</v>
      </c>
      <c r="N13" s="93">
        <f>IFERROR(Z13/SUMIFS(Raw!S$5:S$2053,Raw!$B$5:$B$2053,$B13,Raw!$C$5:$C$2053,$C13,Raw!$F$5:$F$2053,$B$5),"-")</f>
        <v>1.1101246409948973</v>
      </c>
      <c r="O13" s="93">
        <f>IFERROR(AA13/SUMIFS(Raw!T$5:T$2053,Raw!$B$5:$B$2053,$B13,Raw!$C$5:$C$2053,$C13,Raw!$F$5:$F$2053,$B$5),"-")</f>
        <v>1.0882952691680261</v>
      </c>
      <c r="Q13" s="31">
        <f>IFERROR(INDEX(Raw!$H$6:$CC$2053,MATCH($B13&amp;$C13&amp;$B$5,Raw!$A$6:$A$2053,0),MATCH(Q$5,Raw!$H$5:$CC$5,0)),"-")</f>
        <v>134720</v>
      </c>
      <c r="R13" s="31">
        <f>IFERROR(INDEX(Raw!$H$6:$CC$2053,MATCH($B13&amp;$C13&amp;$B$5,Raw!$A$6:$A$2053,0),MATCH(R$5,Raw!$H$5:$CC$5,0)),"-")</f>
        <v>85501</v>
      </c>
      <c r="S13" s="31">
        <f>IFERROR(INDEX(Raw!$H$6:$CC$2053,MATCH($B13&amp;$C13&amp;$B$5,Raw!$A$6:$A$2053,0),MATCH(S$5,Raw!$H$5:$CC$5,0)),"-")</f>
        <v>564277</v>
      </c>
      <c r="T13" s="31">
        <f>IFERROR(INDEX(Raw!$H$6:$CC$2053,MATCH($B13&amp;$C13&amp;$B$5,Raw!$A$6:$A$2053,0),MATCH(T$5,Raw!$H$5:$CC$5,0)),"-")</f>
        <v>296333</v>
      </c>
      <c r="U13" s="31">
        <f>IFERROR(INDEX(Raw!$H$6:$CC$2053,MATCH($B13&amp;$C13&amp;$B$5,Raw!$A$6:$A$2053,0),MATCH(U$5,Raw!$H$5:$CC$5,0)),"-")</f>
        <v>34550</v>
      </c>
      <c r="V13" s="31"/>
      <c r="W13" s="31">
        <f>IFERROR(INDEX(Raw!$H$6:$CC$2053,MATCH($B13&amp;$C13&amp;$B$5,Raw!$A$6:$A$2053,0),MATCH(W$5,Raw!$H$5:$CC$5,0)),"-")</f>
        <v>105374</v>
      </c>
      <c r="X13" s="31">
        <f>IFERROR(INDEX(Raw!$H$6:$CC$2053,MATCH($B13&amp;$C13&amp;$B$5,Raw!$A$6:$A$2053,0),MATCH(X$5,Raw!$H$5:$CC$5,0)),"-")</f>
        <v>72038</v>
      </c>
      <c r="Y13" s="31">
        <f>IFERROR(INDEX(Raw!$H$6:$CC$2053,MATCH($B13&amp;$C13&amp;$B$5,Raw!$A$6:$A$2053,0),MATCH(Y$5,Raw!$H$5:$CC$5,0)),"-")</f>
        <v>452251</v>
      </c>
      <c r="Z13" s="31">
        <f>IFERROR(INDEX(Raw!$H$6:$CC$2053,MATCH($B13&amp;$C13&amp;$B$5,Raw!$A$6:$A$2053,0),MATCH(Z$5,Raw!$H$5:$CC$5,0)),"-")</f>
        <v>199062</v>
      </c>
      <c r="AA13" s="31">
        <f>IFERROR(INDEX(Raw!$H$6:$CC$2053,MATCH($B13&amp;$C13&amp;$B$5,Raw!$A$6:$A$2053,0),MATCH(AA$5,Raw!$H$5:$CC$5,0)),"-")</f>
        <v>21348</v>
      </c>
    </row>
    <row r="14" spans="1:27" ht="18" x14ac:dyDescent="0.25">
      <c r="A14" s="68"/>
      <c r="B14" s="16" t="str">
        <f t="shared" si="2"/>
        <v>2017-18</v>
      </c>
      <c r="C14" s="7" t="s">
        <v>577</v>
      </c>
      <c r="D14" s="100"/>
      <c r="E14" s="89">
        <f>IFERROR(Q14/SUMIFS(Raw!P$5:P$2053,Raw!$B$5:$B$2053,$B14,Raw!$C$5:$C$2053,$C14,Raw!$F$5:$F$2053,$B$5),"-")</f>
        <v>2.1465514375934851</v>
      </c>
      <c r="F14" s="93">
        <f>IFERROR(R14/SUMIFS(Raw!Q$5:Q$2053,Raw!$B$5:$B$2053,$B14,Raw!$C$5:$C$2053,$C14,Raw!$F$5:$F$2053,$B$5),"-")</f>
        <v>2.0099845067997935</v>
      </c>
      <c r="G14" s="93">
        <f>IFERROR(S14/SUMIFS(Raw!R$5:R$2053,Raw!$B$5:$B$2053,$B14,Raw!$C$5:$C$2053,$C14,Raw!$F$5:$F$2053,$B$5),"-")</f>
        <v>1.4071102915358906</v>
      </c>
      <c r="H14" s="93">
        <f>IFERROR(T14/SUMIFS(Raw!S$5:S$2053,Raw!$B$5:$B$2053,$B14,Raw!$C$5:$C$2053,$C14,Raw!$F$5:$F$2053,$B$5),"-")</f>
        <v>1.6145958580081132</v>
      </c>
      <c r="I14" s="93">
        <f>IFERROR(U14/SUMIFS(Raw!T$5:T$2053,Raw!$B$5:$B$2053,$B14,Raw!$C$5:$C$2053,$C14,Raw!$F$5:$F$2053,$B$5),"-")</f>
        <v>1.738863363963244</v>
      </c>
      <c r="J14" s="93"/>
      <c r="K14" s="93">
        <f>IFERROR(W14/SUMIFS(Raw!P$5:P$2053,Raw!$B$5:$B$2053,$B14,Raw!$C$5:$C$2053,$C14,Raw!$F$5:$F$2053,$B$5),"-")</f>
        <v>1.6805218547448895</v>
      </c>
      <c r="L14" s="93">
        <f>IFERROR(X14/SUMIFS(Raw!Q$5:Q$2053,Raw!$B$5:$B$2053,$B14,Raw!$C$5:$C$2053,$C14,Raw!$F$5:$F$2053,$B$5),"-")</f>
        <v>1.6933330054349163</v>
      </c>
      <c r="M14" s="93">
        <f>IFERROR(Y14/SUMIFS(Raw!R$5:R$2053,Raw!$B$5:$B$2053,$B14,Raw!$C$5:$C$2053,$C14,Raw!$F$5:$F$2053,$B$5),"-")</f>
        <v>1.138911745864972</v>
      </c>
      <c r="N14" s="93">
        <f>IFERROR(Z14/SUMIFS(Raw!S$5:S$2053,Raw!$B$5:$B$2053,$B14,Raw!$C$5:$C$2053,$C14,Raw!$F$5:$F$2053,$B$5),"-")</f>
        <v>1.1029373756896765</v>
      </c>
      <c r="O14" s="93">
        <f>IFERROR(AA14/SUMIFS(Raw!T$5:T$2053,Raw!$B$5:$B$2053,$B14,Raw!$C$5:$C$2053,$C14,Raw!$F$5:$F$2053,$B$5),"-")</f>
        <v>1.0863963244107071</v>
      </c>
      <c r="Q14" s="31">
        <f>IFERROR(INDEX(Raw!$H$6:$CC$2053,MATCH($B14&amp;$C14&amp;$B$5,Raw!$A$6:$A$2053,0),MATCH(Q$5,Raw!$H$5:$CC$5,0)),"-")</f>
        <v>129158</v>
      </c>
      <c r="R14" s="31">
        <f>IFERROR(INDEX(Raw!$H$6:$CC$2053,MATCH($B14&amp;$C14&amp;$B$5,Raw!$A$6:$A$2053,0),MATCH(R$5,Raw!$H$5:$CC$5,0)),"-")</f>
        <v>81732</v>
      </c>
      <c r="S14" s="31">
        <f>IFERROR(INDEX(Raw!$H$6:$CC$2053,MATCH($B14&amp;$C14&amp;$B$5,Raw!$A$6:$A$2053,0),MATCH(S$5,Raw!$H$5:$CC$5,0)),"-")</f>
        <v>524983</v>
      </c>
      <c r="T14" s="31">
        <f>IFERROR(INDEX(Raw!$H$6:$CC$2053,MATCH($B14&amp;$C14&amp;$B$5,Raw!$A$6:$A$2053,0),MATCH(T$5,Raw!$H$5:$CC$5,0)),"-")</f>
        <v>287369</v>
      </c>
      <c r="U14" s="31">
        <f>IFERROR(INDEX(Raw!$H$6:$CC$2053,MATCH($B14&amp;$C14&amp;$B$5,Raw!$A$6:$A$2053,0),MATCH(U$5,Raw!$H$5:$CC$5,0)),"-")</f>
        <v>34819</v>
      </c>
      <c r="V14" s="31"/>
      <c r="W14" s="31">
        <f>IFERROR(INDEX(Raw!$H$6:$CC$2053,MATCH($B14&amp;$C14&amp;$B$5,Raw!$A$6:$A$2053,0),MATCH(W$5,Raw!$H$5:$CC$5,0)),"-")</f>
        <v>101117</v>
      </c>
      <c r="X14" s="31">
        <f>IFERROR(INDEX(Raw!$H$6:$CC$2053,MATCH($B14&amp;$C14&amp;$B$5,Raw!$A$6:$A$2053,0),MATCH(X$5,Raw!$H$5:$CC$5,0)),"-")</f>
        <v>68856</v>
      </c>
      <c r="Y14" s="31">
        <f>IFERROR(INDEX(Raw!$H$6:$CC$2053,MATCH($B14&amp;$C14&amp;$B$5,Raw!$A$6:$A$2053,0),MATCH(Y$5,Raw!$H$5:$CC$5,0)),"-")</f>
        <v>424920</v>
      </c>
      <c r="Z14" s="31">
        <f>IFERROR(INDEX(Raw!$H$6:$CC$2053,MATCH($B14&amp;$C14&amp;$B$5,Raw!$A$6:$A$2053,0),MATCH(Z$5,Raw!$H$5:$CC$5,0)),"-")</f>
        <v>196303</v>
      </c>
      <c r="AA14" s="31">
        <f>IFERROR(INDEX(Raw!$H$6:$CC$2053,MATCH($B14&amp;$C14&amp;$B$5,Raw!$A$6:$A$2053,0),MATCH(AA$5,Raw!$H$5:$CC$5,0)),"-")</f>
        <v>21754</v>
      </c>
    </row>
    <row r="15" spans="1:27" x14ac:dyDescent="0.2">
      <c r="A15" s="68"/>
      <c r="B15" s="16" t="str">
        <f t="shared" si="2"/>
        <v>2017-18</v>
      </c>
      <c r="C15" s="7" t="s">
        <v>578</v>
      </c>
      <c r="D15" s="14"/>
      <c r="E15" s="89">
        <f>IFERROR(Q15/SUMIFS(Raw!P$5:P$2053,Raw!$B$5:$B$2053,$B15,Raw!$C$5:$C$2053,$C15,Raw!$F$5:$F$2053,$B$5),"-")</f>
        <v>2.1612970473410908</v>
      </c>
      <c r="F15" s="93">
        <f>IFERROR(R15/SUMIFS(Raw!Q$5:Q$2053,Raw!$B$5:$B$2053,$B15,Raw!$C$5:$C$2053,$C15,Raw!$F$5:$F$2053,$B$5),"-")</f>
        <v>2.0284168169834884</v>
      </c>
      <c r="G15" s="93">
        <f>IFERROR(S15/SUMIFS(Raw!R$5:R$2053,Raw!$B$5:$B$2053,$B15,Raw!$C$5:$C$2053,$C15,Raw!$F$5:$F$2053,$B$5),"-")</f>
        <v>1.4175238257732712</v>
      </c>
      <c r="H15" s="93">
        <f>IFERROR(T15/SUMIFS(Raw!S$5:S$2053,Raw!$B$5:$B$2053,$B15,Raw!$C$5:$C$2053,$C15,Raw!$F$5:$F$2053,$B$5),"-")</f>
        <v>1.6257955314827353</v>
      </c>
      <c r="I15" s="93">
        <f>IFERROR(U15/SUMIFS(Raw!T$5:T$2053,Raw!$B$5:$B$2053,$B15,Raw!$C$5:$C$2053,$C15,Raw!$F$5:$F$2053,$B$5),"-")</f>
        <v>1.7001825025664423</v>
      </c>
      <c r="J15" s="93"/>
      <c r="K15" s="93">
        <f>IFERROR(W15/SUMIFS(Raw!P$5:P$2053,Raw!$B$5:$B$2053,$B15,Raw!$C$5:$C$2053,$C15,Raw!$F$5:$F$2053,$B$5),"-")</f>
        <v>1.6835462229465945</v>
      </c>
      <c r="L15" s="93">
        <f>IFERROR(X15/SUMIFS(Raw!Q$5:Q$2053,Raw!$B$5:$B$2053,$B15,Raw!$C$5:$C$2053,$C15,Raw!$F$5:$F$2053,$B$5),"-")</f>
        <v>1.6988483418898292</v>
      </c>
      <c r="M15" s="93">
        <f>IFERROR(Y15/SUMIFS(Raw!R$5:R$2053,Raw!$B$5:$B$2053,$B15,Raw!$C$5:$C$2053,$C15,Raw!$F$5:$F$2053,$B$5),"-")</f>
        <v>1.0238196797231092</v>
      </c>
      <c r="N15" s="93">
        <f>IFERROR(Z15/SUMIFS(Raw!S$5:S$2053,Raw!$B$5:$B$2053,$B15,Raw!$C$5:$C$2053,$C15,Raw!$F$5:$F$2053,$B$5),"-")</f>
        <v>1.1004123838247062</v>
      </c>
      <c r="O15" s="93">
        <f>IFERROR(AA15/SUMIFS(Raw!T$5:T$2053,Raw!$B$5:$B$2053,$B15,Raw!$C$5:$C$2053,$C15,Raw!$F$5:$F$2053,$B$5),"-")</f>
        <v>1.0805292574426828</v>
      </c>
      <c r="Q15" s="31">
        <f>IFERROR(INDEX(Raw!$H$6:$CC$2053,MATCH($B15&amp;$C15&amp;$B$5,Raw!$A$6:$A$2053,0),MATCH(Q$5,Raw!$H$5:$CC$5,0)),"-")</f>
        <v>114043</v>
      </c>
      <c r="R15" s="31">
        <f>IFERROR(INDEX(Raw!$H$6:$CC$2053,MATCH($B15&amp;$C15&amp;$B$5,Raw!$A$6:$A$2053,0),MATCH(R$5,Raw!$H$5:$CC$5,0)),"-")</f>
        <v>73094</v>
      </c>
      <c r="S15" s="31">
        <f>IFERROR(INDEX(Raw!$H$6:$CC$2053,MATCH($B15&amp;$C15&amp;$B$5,Raw!$A$6:$A$2053,0),MATCH(S$5,Raw!$H$5:$CC$5,0)),"-")</f>
        <v>465254</v>
      </c>
      <c r="T15" s="31">
        <f>IFERROR(INDEX(Raw!$H$6:$CC$2053,MATCH($B15&amp;$C15&amp;$B$5,Raw!$A$6:$A$2053,0),MATCH(T$5,Raw!$H$5:$CC$5,0)),"-")</f>
        <v>264143</v>
      </c>
      <c r="U15" s="31">
        <f>IFERROR(INDEX(Raw!$H$6:$CC$2053,MATCH($B15&amp;$C15&amp;$B$5,Raw!$A$6:$A$2053,0),MATCH(U$5,Raw!$H$5:$CC$5,0)),"-")</f>
        <v>29811</v>
      </c>
      <c r="V15" s="31"/>
      <c r="W15" s="31">
        <f>IFERROR(INDEX(Raw!$H$6:$CC$2053,MATCH($B15&amp;$C15&amp;$B$5,Raw!$A$6:$A$2053,0),MATCH(W$5,Raw!$H$5:$CC$5,0)),"-")</f>
        <v>88834</v>
      </c>
      <c r="X15" s="31">
        <f>IFERROR(INDEX(Raw!$H$6:$CC$2053,MATCH($B15&amp;$C15&amp;$B$5,Raw!$A$6:$A$2053,0),MATCH(X$5,Raw!$H$5:$CC$5,0)),"-")</f>
        <v>61218</v>
      </c>
      <c r="Y15" s="31">
        <f>IFERROR(INDEX(Raw!$H$6:$CC$2053,MATCH($B15&amp;$C15&amp;$B$5,Raw!$A$6:$A$2053,0),MATCH(Y$5,Raw!$H$5:$CC$5,0)),"-")</f>
        <v>336034</v>
      </c>
      <c r="Z15" s="31">
        <f>IFERROR(INDEX(Raw!$H$6:$CC$2053,MATCH($B15&amp;$C15&amp;$B$5,Raw!$A$6:$A$2053,0),MATCH(Z$5,Raw!$H$5:$CC$5,0)),"-")</f>
        <v>178784</v>
      </c>
      <c r="AA15" s="31">
        <f>IFERROR(INDEX(Raw!$H$6:$CC$2053,MATCH($B15&amp;$C15&amp;$B$5,Raw!$A$6:$A$2053,0),MATCH(AA$5,Raw!$H$5:$CC$5,0)),"-")</f>
        <v>18946</v>
      </c>
    </row>
    <row r="16" spans="1:27" s="11" customFormat="1" collapsed="1" x14ac:dyDescent="0.2">
      <c r="A16" s="68"/>
      <c r="B16" s="16" t="str">
        <f t="shared" si="2"/>
        <v>2017-18</v>
      </c>
      <c r="C16" s="34" t="s">
        <v>579</v>
      </c>
      <c r="D16" s="118"/>
      <c r="E16" s="89">
        <f>IFERROR(Q16/SUMIFS(Raw!P$5:P$2053,Raw!$B$5:$B$2053,$B16,Raw!$C$5:$C$2053,$C16,Raw!$F$5:$F$2053,$B$5),"-")</f>
        <v>2.1381083282427205</v>
      </c>
      <c r="F16" s="93">
        <f>IFERROR(R16/SUMIFS(Raw!Q$5:Q$2053,Raw!$B$5:$B$2053,$B16,Raw!$C$5:$C$2053,$C16,Raw!$F$5:$F$2053,$B$5),"-")</f>
        <v>2.0073371062252718</v>
      </c>
      <c r="G16" s="93">
        <f>IFERROR(S16/SUMIFS(Raw!R$5:R$2053,Raw!$B$5:$B$2053,$B16,Raw!$C$5:$C$2053,$C16,Raw!$F$5:$F$2053,$B$5),"-")</f>
        <v>1.4174652682385516</v>
      </c>
      <c r="H16" s="93">
        <f>IFERROR(T16/SUMIFS(Raw!S$5:S$2053,Raw!$B$5:$B$2053,$B16,Raw!$C$5:$C$2053,$C16,Raw!$F$5:$F$2053,$B$5),"-")</f>
        <v>1.6341148322586998</v>
      </c>
      <c r="I16" s="93">
        <f>IFERROR(U16/SUMIFS(Raw!T$5:T$2053,Raw!$B$5:$B$2053,$B16,Raw!$C$5:$C$2053,$C16,Raw!$F$5:$F$2053,$B$5),"-")</f>
        <v>1.7040844074617936</v>
      </c>
      <c r="J16" s="93"/>
      <c r="K16" s="93">
        <f>IFERROR(W16/SUMIFS(Raw!P$5:P$2053,Raw!$B$5:$B$2053,$B16,Raw!$C$5:$C$2053,$C16,Raw!$F$5:$F$2053,$B$5),"-")</f>
        <v>1.6712651869951809</v>
      </c>
      <c r="L16" s="93">
        <f>IFERROR(X16/SUMIFS(Raw!Q$5:Q$2053,Raw!$B$5:$B$2053,$B16,Raw!$C$5:$C$2053,$C16,Raw!$F$5:$F$2053,$B$5),"-")</f>
        <v>1.6911654229478639</v>
      </c>
      <c r="M16" s="93">
        <f>IFERROR(Y16/SUMIFS(Raw!R$5:R$2053,Raw!$B$5:$B$2053,$B16,Raw!$C$5:$C$2053,$C16,Raw!$F$5:$F$2053,$B$5),"-")</f>
        <v>1.1407047086518312</v>
      </c>
      <c r="N16" s="93">
        <f>IFERROR(Z16/SUMIFS(Raw!S$5:S$2053,Raw!$B$5:$B$2053,$B16,Raw!$C$5:$C$2053,$C16,Raw!$F$5:$F$2053,$B$5),"-")</f>
        <v>1.1027013561816044</v>
      </c>
      <c r="O16" s="93">
        <f>IFERROR(AA16/SUMIFS(Raw!T$5:T$2053,Raw!$B$5:$B$2053,$B16,Raw!$C$5:$C$2053,$C16,Raw!$F$5:$F$2053,$B$5),"-")</f>
        <v>1.0854408005656171</v>
      </c>
      <c r="Q16" s="31">
        <f>IFERROR(INDEX(Raw!$H$6:$CC$2053,MATCH($B16&amp;$C16&amp;$B$5,Raw!$A$6:$A$2053,0),MATCH(Q$5,Raw!$H$5:$CC$5,0)),"-")</f>
        <v>126003</v>
      </c>
      <c r="R16" s="31">
        <f>IFERROR(INDEX(Raw!$H$6:$CC$2053,MATCH($B16&amp;$C16&amp;$B$5,Raw!$A$6:$A$2053,0),MATCH(R$5,Raw!$H$5:$CC$5,0)),"-")</f>
        <v>80161</v>
      </c>
      <c r="S16" s="31">
        <f>IFERROR(INDEX(Raw!$H$6:$CC$2053,MATCH($B16&amp;$C16&amp;$B$5,Raw!$A$6:$A$2053,0),MATCH(S$5,Raw!$H$5:$CC$5,0)),"-")</f>
        <v>526268</v>
      </c>
      <c r="T16" s="31">
        <f>IFERROR(INDEX(Raw!$H$6:$CC$2053,MATCH($B16&amp;$C16&amp;$B$5,Raw!$A$6:$A$2053,0),MATCH(T$5,Raw!$H$5:$CC$5,0)),"-")</f>
        <v>282076</v>
      </c>
      <c r="U16" s="31">
        <f>IFERROR(INDEX(Raw!$H$6:$CC$2053,MATCH($B16&amp;$C16&amp;$B$5,Raw!$A$6:$A$2053,0),MATCH(U$5,Raw!$H$5:$CC$5,0)),"-")</f>
        <v>31333</v>
      </c>
      <c r="V16" s="31"/>
      <c r="W16" s="31">
        <f>IFERROR(INDEX(Raw!$H$6:$CC$2053,MATCH($B16&amp;$C16&amp;$B$5,Raw!$A$6:$A$2053,0),MATCH(W$5,Raw!$H$5:$CC$5,0)),"-")</f>
        <v>98491</v>
      </c>
      <c r="X16" s="31">
        <f>IFERROR(INDEX(Raw!$H$6:$CC$2053,MATCH($B16&amp;$C16&amp;$B$5,Raw!$A$6:$A$2053,0),MATCH(X$5,Raw!$H$5:$CC$5,0)),"-")</f>
        <v>67535</v>
      </c>
      <c r="Y16" s="31">
        <f>IFERROR(INDEX(Raw!$H$6:$CC$2053,MATCH($B16&amp;$C16&amp;$B$5,Raw!$A$6:$A$2053,0),MATCH(Y$5,Raw!$H$5:$CC$5,0)),"-")</f>
        <v>423514</v>
      </c>
      <c r="Z16" s="31">
        <f>IFERROR(INDEX(Raw!$H$6:$CC$2053,MATCH($B16&amp;$C16&amp;$B$5,Raw!$A$6:$A$2053,0),MATCH(Z$5,Raw!$H$5:$CC$5,0)),"-")</f>
        <v>190345</v>
      </c>
      <c r="AA16" s="31">
        <f>IFERROR(INDEX(Raw!$H$6:$CC$2053,MATCH($B16&amp;$C16&amp;$B$5,Raw!$A$6:$A$2053,0),MATCH(AA$5,Raw!$H$5:$CC$5,0)),"-")</f>
        <v>19958</v>
      </c>
    </row>
    <row r="17" spans="1:27" s="11" customFormat="1" ht="18" x14ac:dyDescent="0.25">
      <c r="A17" s="68"/>
      <c r="B17" s="119" t="str">
        <f t="shared" si="2"/>
        <v>2018-19</v>
      </c>
      <c r="C17" s="7" t="s">
        <v>823</v>
      </c>
      <c r="D17" s="120"/>
      <c r="E17" s="89">
        <f>IFERROR(Q17/SUMIFS(Raw!P$5:P$2053,Raw!$B$5:$B$2053,$B17,Raw!$C$5:$C$2053,$C17,Raw!$F$5:$F$2053,$B$5),"-")</f>
        <v>2.1549949658798524</v>
      </c>
      <c r="F17" s="93">
        <f>IFERROR(R17/SUMIFS(Raw!Q$5:Q$2053,Raw!$B$5:$B$2053,$B17,Raw!$C$5:$C$2053,$C17,Raw!$F$5:$F$2053,$B$5),"-")</f>
        <v>2.0320976862348732</v>
      </c>
      <c r="G17" s="93">
        <f>IFERROR(S17/SUMIFS(Raw!R$5:R$2053,Raw!$B$5:$B$2053,$B17,Raw!$C$5:$C$2053,$C17,Raw!$F$5:$F$2053,$B$5),"-")</f>
        <v>1.3876712369767115</v>
      </c>
      <c r="H17" s="93">
        <f>IFERROR(T17/SUMIFS(Raw!S$5:S$2053,Raw!$B$5:$B$2053,$B17,Raw!$C$5:$C$2053,$C17,Raw!$F$5:$F$2053,$B$5),"-")</f>
        <v>1.5679140055770442</v>
      </c>
      <c r="I17" s="93">
        <f>IFERROR(U17/SUMIFS(Raw!T$5:T$2053,Raw!$B$5:$B$2053,$B17,Raw!$C$5:$C$2053,$C17,Raw!$F$5:$F$2053,$B$5),"-")</f>
        <v>1.6688963210702341</v>
      </c>
      <c r="J17" s="93"/>
      <c r="K17" s="93">
        <f>IFERROR(W17/SUMIFS(Raw!P$5:P$2053,Raw!$B$5:$B$2053,$B17,Raw!$C$5:$C$2053,$C17,Raw!$F$5:$F$2053,$B$5),"-")</f>
        <v>1.6906626393705486</v>
      </c>
      <c r="L17" s="93">
        <f>IFERROR(X17/SUMIFS(Raw!Q$5:Q$2053,Raw!$B$5:$B$2053,$B17,Raw!$C$5:$C$2053,$C17,Raw!$F$5:$F$2053,$B$5),"-")</f>
        <v>1.7091813041221624</v>
      </c>
      <c r="M17" s="93">
        <f>IFERROR(Y17/SUMIFS(Raw!R$5:R$2053,Raw!$B$5:$B$2053,$B17,Raw!$C$5:$C$2053,$C17,Raw!$F$5:$F$2053,$B$5),"-")</f>
        <v>1.1320032444113219</v>
      </c>
      <c r="N17" s="93">
        <f>IFERROR(Z17/SUMIFS(Raw!S$5:S$2053,Raw!$B$5:$B$2053,$B17,Raw!$C$5:$C$2053,$C17,Raw!$F$5:$F$2053,$B$5),"-")</f>
        <v>1.0875123684447243</v>
      </c>
      <c r="O17" s="93">
        <f>IFERROR(AA17/SUMIFS(Raw!T$5:T$2053,Raw!$B$5:$B$2053,$B17,Raw!$C$5:$C$2053,$C17,Raw!$F$5:$F$2053,$B$5),"-")</f>
        <v>1.0760346989966556</v>
      </c>
      <c r="P17" s="8"/>
      <c r="Q17" s="31">
        <f>IFERROR(INDEX(Raw!$H$6:$CC$2053,MATCH($B17&amp;$C17&amp;$B$5,Raw!$A$6:$A$2053,0),MATCH(Q$5,Raw!$H$5:$CC$5,0)),"-")</f>
        <v>115581</v>
      </c>
      <c r="R17" s="31">
        <f>IFERROR(INDEX(Raw!$H$6:$CC$2053,MATCH($B17&amp;$C17&amp;$B$5,Raw!$A$6:$A$2053,0),MATCH(R$5,Raw!$H$5:$CC$5,0)),"-")</f>
        <v>74389</v>
      </c>
      <c r="S17" s="31">
        <f>IFERROR(INDEX(Raw!$H$6:$CC$2053,MATCH($B17&amp;$C17&amp;$B$5,Raw!$A$6:$A$2053,0),MATCH(S$5,Raw!$H$5:$CC$5,0)),"-")</f>
        <v>463639</v>
      </c>
      <c r="T17" s="31">
        <f>IFERROR(INDEX(Raw!$H$6:$CC$2053,MATCH($B17&amp;$C17&amp;$B$5,Raw!$A$6:$A$2053,0),MATCH(T$5,Raw!$H$5:$CC$5,0)),"-")</f>
        <v>278888</v>
      </c>
      <c r="U17" s="31">
        <f>IFERROR(INDEX(Raw!$H$6:$CC$2053,MATCH($B17&amp;$C17&amp;$B$5,Raw!$A$6:$A$2053,0),MATCH(U$5,Raw!$H$5:$CC$5,0)),"-")</f>
        <v>31936</v>
      </c>
      <c r="V17" s="31"/>
      <c r="W17" s="31">
        <f>IFERROR(INDEX(Raw!$H$6:$CC$2053,MATCH($B17&amp;$C17&amp;$B$5,Raw!$A$6:$A$2053,0),MATCH(W$5,Raw!$H$5:$CC$5,0)),"-")</f>
        <v>90677</v>
      </c>
      <c r="X17" s="31">
        <f>IFERROR(INDEX(Raw!$H$6:$CC$2053,MATCH($B17&amp;$C17&amp;$B$5,Raw!$A$6:$A$2053,0),MATCH(X$5,Raw!$H$5:$CC$5,0)),"-")</f>
        <v>62568</v>
      </c>
      <c r="Y17" s="31">
        <f>IFERROR(INDEX(Raw!$H$6:$CC$2053,MATCH($B17&amp;$C17&amp;$B$5,Raw!$A$6:$A$2053,0),MATCH(Y$5,Raw!$H$5:$CC$5,0)),"-")</f>
        <v>378217</v>
      </c>
      <c r="Z17" s="31">
        <f>IFERROR(INDEX(Raw!$H$6:$CC$2053,MATCH($B17&amp;$C17&amp;$B$5,Raw!$A$6:$A$2053,0),MATCH(Z$5,Raw!$H$5:$CC$5,0)),"-")</f>
        <v>193438</v>
      </c>
      <c r="AA17" s="31">
        <f>IFERROR(INDEX(Raw!$H$6:$CC$2053,MATCH($B17&amp;$C17&amp;$B$5,Raw!$A$6:$A$2053,0),MATCH(AA$5,Raw!$H$5:$CC$5,0)),"-")</f>
        <v>20591</v>
      </c>
    </row>
    <row r="18" spans="1:27" s="11" customFormat="1" x14ac:dyDescent="0.2">
      <c r="A18" s="68"/>
      <c r="B18" s="16" t="str">
        <f t="shared" si="2"/>
        <v>2018-19</v>
      </c>
      <c r="C18" s="7" t="s">
        <v>824</v>
      </c>
      <c r="D18" s="118"/>
      <c r="E18" s="89">
        <f>IFERROR(Q18/SUMIFS(Raw!P$5:P$2053,Raw!$B$5:$B$2053,$B18,Raw!$C$5:$C$2053,$C18,Raw!$F$5:$F$2053,$B$5),"-")</f>
        <v>2.1595681596204828</v>
      </c>
      <c r="F18" s="93">
        <f>IFERROR(R18/SUMIFS(Raw!Q$5:Q$2053,Raw!$B$5:$B$2053,$B18,Raw!$C$5:$C$2053,$C18,Raw!$F$5:$F$2053,$B$5),"-")</f>
        <v>2.1795336258801918</v>
      </c>
      <c r="G18" s="93">
        <f>IFERROR(S18/SUMIFS(Raw!R$5:R$2053,Raw!$B$5:$B$2053,$B18,Raw!$C$5:$C$2053,$C18,Raw!$F$5:$F$2053,$B$5),"-")</f>
        <v>1.400373023610699</v>
      </c>
      <c r="H18" s="93">
        <f>IFERROR(T18/SUMIFS(Raw!S$5:S$2053,Raw!$B$5:$B$2053,$B18,Raw!$C$5:$C$2053,$C18,Raw!$F$5:$F$2053,$B$5),"-")</f>
        <v>1.5897052736821169</v>
      </c>
      <c r="I18" s="93">
        <f>IFERROR(U18/SUMIFS(Raw!T$5:T$2053,Raw!$B$5:$B$2053,$B18,Raw!$C$5:$C$2053,$C18,Raw!$F$5:$F$2053,$B$5),"-")</f>
        <v>1.6891273393002442</v>
      </c>
      <c r="J18" s="93"/>
      <c r="K18" s="93">
        <f>IFERROR(W18/SUMIFS(Raw!P$5:P$2053,Raw!$B$5:$B$2053,$B18,Raw!$C$5:$C$2053,$C18,Raw!$F$5:$F$2053,$B$5),"-")</f>
        <v>1.6899679084693735</v>
      </c>
      <c r="L18" s="93">
        <f>IFERROR(X18/SUMIFS(Raw!Q$5:Q$2053,Raw!$B$5:$B$2053,$B18,Raw!$C$5:$C$2053,$C18,Raw!$F$5:$F$2053,$B$5),"-")</f>
        <v>1.7912797224206551</v>
      </c>
      <c r="M18" s="93">
        <f>IFERROR(Y18/SUMIFS(Raw!R$5:R$2053,Raw!$B$5:$B$2053,$B18,Raw!$C$5:$C$2053,$C18,Raw!$F$5:$F$2053,$B$5),"-")</f>
        <v>1.13381939440182</v>
      </c>
      <c r="N18" s="93">
        <f>IFERROR(Z18/SUMIFS(Raw!S$5:S$2053,Raw!$B$5:$B$2053,$B18,Raw!$C$5:$C$2053,$C18,Raw!$F$5:$F$2053,$B$5),"-")</f>
        <v>1.0871332046850894</v>
      </c>
      <c r="O18" s="93">
        <f>IFERROR(AA18/SUMIFS(Raw!T$5:T$2053,Raw!$B$5:$B$2053,$B18,Raw!$C$5:$C$2053,$C18,Raw!$F$5:$F$2053,$B$5),"-")</f>
        <v>1.0709926769731488</v>
      </c>
      <c r="Q18" s="31">
        <f>IFERROR(INDEX(Raw!$H$6:$CC$2053,MATCH($B18&amp;$C18&amp;$B$5,Raw!$A$6:$A$2053,0),MATCH(Q$5,Raw!$H$5:$CC$5,0)),"-")</f>
        <v>123821</v>
      </c>
      <c r="R18" s="31">
        <f>IFERROR(INDEX(Raw!$H$6:$CC$2053,MATCH($B18&amp;$C18&amp;$B$5,Raw!$A$6:$A$2053,0),MATCH(R$5,Raw!$H$5:$CC$5,0)),"-")</f>
        <v>85429</v>
      </c>
      <c r="S18" s="31">
        <f>IFERROR(INDEX(Raw!$H$6:$CC$2053,MATCH($B18&amp;$C18&amp;$B$5,Raw!$A$6:$A$2053,0),MATCH(S$5,Raw!$H$5:$CC$5,0)),"-")</f>
        <v>495543</v>
      </c>
      <c r="T18" s="31">
        <f>IFERROR(INDEX(Raw!$H$6:$CC$2053,MATCH($B18&amp;$C18&amp;$B$5,Raw!$A$6:$A$2053,0),MATCH(T$5,Raw!$H$5:$CC$5,0)),"-")</f>
        <v>295744</v>
      </c>
      <c r="U18" s="31">
        <f>IFERROR(INDEX(Raw!$H$6:$CC$2053,MATCH($B18&amp;$C18&amp;$B$5,Raw!$A$6:$A$2053,0),MATCH(U$5,Raw!$H$5:$CC$5,0)),"-")</f>
        <v>33215</v>
      </c>
      <c r="V18" s="31"/>
      <c r="W18" s="31">
        <f>IFERROR(INDEX(Raw!$H$6:$CC$2053,MATCH($B18&amp;$C18&amp;$B$5,Raw!$A$6:$A$2053,0),MATCH(W$5,Raw!$H$5:$CC$5,0)),"-")</f>
        <v>96896</v>
      </c>
      <c r="X18" s="31">
        <f>IFERROR(INDEX(Raw!$H$6:$CC$2053,MATCH($B18&amp;$C18&amp;$B$5,Raw!$A$6:$A$2053,0),MATCH(X$5,Raw!$H$5:$CC$5,0)),"-")</f>
        <v>70211</v>
      </c>
      <c r="Y18" s="31">
        <f>IFERROR(INDEX(Raw!$H$6:$CC$2053,MATCH($B18&amp;$C18&amp;$B$5,Raw!$A$6:$A$2053,0),MATCH(Y$5,Raw!$H$5:$CC$5,0)),"-")</f>
        <v>401219</v>
      </c>
      <c r="Z18" s="31">
        <f>IFERROR(INDEX(Raw!$H$6:$CC$2053,MATCH($B18&amp;$C18&amp;$B$5,Raw!$A$6:$A$2053,0),MATCH(Z$5,Raw!$H$5:$CC$5,0)),"-")</f>
        <v>202247</v>
      </c>
      <c r="AA18" s="31">
        <f>IFERROR(INDEX(Raw!$H$6:$CC$2053,MATCH($B18&amp;$C18&amp;$B$5,Raw!$A$6:$A$2053,0),MATCH(AA$5,Raw!$H$5:$CC$5,0)),"-")</f>
        <v>21060</v>
      </c>
    </row>
    <row r="19" spans="1:27" s="11" customFormat="1" x14ac:dyDescent="0.2">
      <c r="A19" s="68"/>
      <c r="B19" s="16" t="str">
        <f t="shared" si="2"/>
        <v>2018-19</v>
      </c>
      <c r="C19" s="7" t="s">
        <v>825</v>
      </c>
      <c r="D19" s="118"/>
      <c r="E19" s="89">
        <f>IFERROR(Q19/SUMIFS(Raw!P$5:P$2053,Raw!$B$5:$B$2053,$B19,Raw!$C$5:$C$2053,$C19,Raw!$F$5:$F$2053,$B$5),"-")</f>
        <v>2.1586058210564141</v>
      </c>
      <c r="F19" s="93">
        <f>IFERROR(R19/SUMIFS(Raw!Q$5:Q$2053,Raw!$B$5:$B$2053,$B19,Raw!$C$5:$C$2053,$C19,Raw!$F$5:$F$2053,$B$5),"-")</f>
        <v>2.1627949998678613</v>
      </c>
      <c r="G19" s="93">
        <f>IFERROR(S19/SUMIFS(Raw!R$5:R$2053,Raw!$B$5:$B$2053,$B19,Raw!$C$5:$C$2053,$C19,Raw!$F$5:$F$2053,$B$5),"-")</f>
        <v>1.4034094391440504</v>
      </c>
      <c r="H19" s="93">
        <f>IFERROR(T19/SUMIFS(Raw!S$5:S$2053,Raw!$B$5:$B$2053,$B19,Raw!$C$5:$C$2053,$C19,Raw!$F$5:$F$2053,$B$5),"-")</f>
        <v>1.5965313512483323</v>
      </c>
      <c r="I19" s="93">
        <f>IFERROR(U19/SUMIFS(Raw!T$5:T$2053,Raw!$B$5:$B$2053,$B19,Raw!$C$5:$C$2053,$C19,Raw!$F$5:$F$2053,$B$5),"-")</f>
        <v>1.6638413192642565</v>
      </c>
      <c r="J19" s="93"/>
      <c r="K19" s="93">
        <f>IFERROR(W19/SUMIFS(Raw!P$5:P$2053,Raw!$B$5:$B$2053,$B19,Raw!$C$5:$C$2053,$C19,Raw!$F$5:$F$2053,$B$5),"-")</f>
        <v>1.6854653251886453</v>
      </c>
      <c r="L19" s="93">
        <f>IFERROR(X19/SUMIFS(Raw!Q$5:Q$2053,Raw!$B$5:$B$2053,$B19,Raw!$C$5:$C$2053,$C19,Raw!$F$5:$F$2053,$B$5),"-")</f>
        <v>1.775443325669283</v>
      </c>
      <c r="M19" s="93">
        <f>IFERROR(Y19/SUMIFS(Raw!R$5:R$2053,Raw!$B$5:$B$2053,$B19,Raw!$C$5:$C$2053,$C19,Raw!$F$5:$F$2053,$B$5),"-")</f>
        <v>1.1308031531912783</v>
      </c>
      <c r="N19" s="93">
        <f>IFERROR(Z19/SUMIFS(Raw!S$5:S$2053,Raw!$B$5:$B$2053,$B19,Raw!$C$5:$C$2053,$C19,Raw!$F$5:$F$2053,$B$5),"-")</f>
        <v>1.0836612518077557</v>
      </c>
      <c r="O19" s="93">
        <f>IFERROR(AA19/SUMIFS(Raw!T$5:T$2053,Raw!$B$5:$B$2053,$B19,Raw!$C$5:$C$2053,$C19,Raw!$F$5:$F$2053,$B$5),"-")</f>
        <v>1.0712679467220203</v>
      </c>
      <c r="P19" s="8"/>
      <c r="Q19" s="31">
        <f>IFERROR(INDEX(Raw!$H$6:$CC$2053,MATCH($B19&amp;$C19&amp;$B$5,Raw!$A$6:$A$2053,0),MATCH(Q$5,Raw!$H$5:$CC$5,0)),"-")</f>
        <v>120148</v>
      </c>
      <c r="R19" s="31">
        <f>IFERROR(INDEX(Raw!$H$6:$CC$2053,MATCH($B19&amp;$C19&amp;$B$5,Raw!$A$6:$A$2053,0),MATCH(R$5,Raw!$H$5:$CC$5,0)),"-")</f>
        <v>81838</v>
      </c>
      <c r="S19" s="31">
        <f>IFERROR(INDEX(Raw!$H$6:$CC$2053,MATCH($B19&amp;$C19&amp;$B$5,Raw!$A$6:$A$2053,0),MATCH(S$5,Raw!$H$5:$CC$5,0)),"-")</f>
        <v>480860</v>
      </c>
      <c r="T19" s="31">
        <f>IFERROR(INDEX(Raw!$H$6:$CC$2053,MATCH($B19&amp;$C19&amp;$B$5,Raw!$A$6:$A$2053,0),MATCH(T$5,Raw!$H$5:$CC$5,0)),"-")</f>
        <v>284818</v>
      </c>
      <c r="U19" s="31">
        <f>IFERROR(INDEX(Raw!$H$6:$CC$2053,MATCH($B19&amp;$C19&amp;$B$5,Raw!$A$6:$A$2053,0),MATCH(U$5,Raw!$H$5:$CC$5,0)),"-")</f>
        <v>28856</v>
      </c>
      <c r="V19" s="31"/>
      <c r="W19" s="31">
        <f>IFERROR(INDEX(Raw!$H$6:$CC$2053,MATCH($B19&amp;$C19&amp;$B$5,Raw!$A$6:$A$2053,0),MATCH(W$5,Raw!$H$5:$CC$5,0)),"-")</f>
        <v>93813</v>
      </c>
      <c r="X19" s="31">
        <f>IFERROR(INDEX(Raw!$H$6:$CC$2053,MATCH($B19&amp;$C19&amp;$B$5,Raw!$A$6:$A$2053,0),MATCH(X$5,Raw!$H$5:$CC$5,0)),"-")</f>
        <v>67181</v>
      </c>
      <c r="Y19" s="31">
        <f>IFERROR(INDEX(Raw!$H$6:$CC$2053,MATCH($B19&amp;$C19&amp;$B$5,Raw!$A$6:$A$2053,0),MATCH(Y$5,Raw!$H$5:$CC$5,0)),"-")</f>
        <v>387455</v>
      </c>
      <c r="Z19" s="31">
        <f>IFERROR(INDEX(Raw!$H$6:$CC$2053,MATCH($B19&amp;$C19&amp;$B$5,Raw!$A$6:$A$2053,0),MATCH(Z$5,Raw!$H$5:$CC$5,0)),"-")</f>
        <v>193323</v>
      </c>
      <c r="AA19" s="31">
        <f>IFERROR(INDEX(Raw!$H$6:$CC$2053,MATCH($B19&amp;$C19&amp;$B$5,Raw!$A$6:$A$2053,0),MATCH(AA$5,Raw!$H$5:$CC$5,0)),"-")</f>
        <v>18579</v>
      </c>
    </row>
    <row r="20" spans="1:27" s="11" customFormat="1" ht="18" x14ac:dyDescent="0.25">
      <c r="A20" s="68"/>
      <c r="B20" s="16" t="str">
        <f t="shared" si="2"/>
        <v>2018-19</v>
      </c>
      <c r="C20" s="7" t="s">
        <v>826</v>
      </c>
      <c r="D20" s="120"/>
      <c r="E20" s="89">
        <f>IFERROR(Q20/SUMIFS(Raw!P$5:P$2053,Raw!$B$5:$B$2053,$B20,Raw!$C$5:$C$2053,$C20,Raw!$F$5:$F$2053,$B$5),"-")</f>
        <v>2.1383954006318953</v>
      </c>
      <c r="F20" s="93">
        <f>IFERROR(R20/SUMIFS(Raw!Q$5:Q$2053,Raw!$B$5:$B$2053,$B20,Raw!$C$5:$C$2053,$C20,Raw!$F$5:$F$2053,$B$5),"-")</f>
        <v>2.1421409387389692</v>
      </c>
      <c r="G20" s="93">
        <f>IFERROR(S20/SUMIFS(Raw!R$5:R$2053,Raw!$B$5:$B$2053,$B20,Raw!$C$5:$C$2053,$C20,Raw!$F$5:$F$2053,$B$5),"-")</f>
        <v>1.401278395498823</v>
      </c>
      <c r="H20" s="93">
        <f>IFERROR(T20/SUMIFS(Raw!S$5:S$2053,Raw!$B$5:$B$2053,$B20,Raw!$C$5:$C$2053,$C20,Raw!$F$5:$F$2053,$B$5),"-")</f>
        <v>1.6253860458482585</v>
      </c>
      <c r="I20" s="93">
        <f>IFERROR(U20/SUMIFS(Raw!T$5:T$2053,Raw!$B$5:$B$2053,$B20,Raw!$C$5:$C$2053,$C20,Raw!$F$5:$F$2053,$B$5),"-")</f>
        <v>1.6542375064399795</v>
      </c>
      <c r="J20" s="93"/>
      <c r="K20" s="93">
        <f>IFERROR(W20/SUMIFS(Raw!P$5:P$2053,Raw!$B$5:$B$2053,$B20,Raw!$C$5:$C$2053,$C20,Raw!$F$5:$F$2053,$B$5),"-")</f>
        <v>1.6607620724780303</v>
      </c>
      <c r="L20" s="93">
        <f>IFERROR(X20/SUMIFS(Raw!Q$5:Q$2053,Raw!$B$5:$B$2053,$B20,Raw!$C$5:$C$2053,$C20,Raw!$F$5:$F$2053,$B$5),"-")</f>
        <v>1.6981455429083003</v>
      </c>
      <c r="M20" s="93">
        <f>IFERROR(Y20/SUMIFS(Raw!R$5:R$2053,Raw!$B$5:$B$2053,$B20,Raw!$C$5:$C$2053,$C20,Raw!$F$5:$F$2053,$B$5),"-")</f>
        <v>1.1255512328752142</v>
      </c>
      <c r="N20" s="93">
        <f>IFERROR(Z20/SUMIFS(Raw!S$5:S$2053,Raw!$B$5:$B$2053,$B20,Raw!$C$5:$C$2053,$C20,Raw!$F$5:$F$2053,$B$5),"-")</f>
        <v>1.0956954859377828</v>
      </c>
      <c r="O20" s="93">
        <f>IFERROR(AA20/SUMIFS(Raw!T$5:T$2053,Raw!$B$5:$B$2053,$B20,Raw!$C$5:$C$2053,$C20,Raw!$F$5:$F$2053,$B$5),"-")</f>
        <v>1.0745749613601236</v>
      </c>
      <c r="Q20" s="31">
        <f>IFERROR(INDEX(Raw!$H$6:$CC$2053,MATCH($B20&amp;$C20&amp;$B$5,Raw!$A$6:$A$2053,0),MATCH(Q$5,Raw!$H$5:$CC$5,0)),"-")</f>
        <v>123858</v>
      </c>
      <c r="R20" s="31">
        <f>IFERROR(INDEX(Raw!$H$6:$CC$2053,MATCH($B20&amp;$C20&amp;$B$5,Raw!$A$6:$A$2053,0),MATCH(R$5,Raw!$H$5:$CC$5,0)),"-")</f>
        <v>83747</v>
      </c>
      <c r="S20" s="31">
        <f>IFERROR(INDEX(Raw!$H$6:$CC$2053,MATCH($B20&amp;$C20&amp;$B$5,Raw!$A$6:$A$2053,0),MATCH(S$5,Raw!$H$5:$CC$5,0)),"-")</f>
        <v>512547</v>
      </c>
      <c r="T20" s="31">
        <f>IFERROR(INDEX(Raw!$H$6:$CC$2053,MATCH($B20&amp;$C20&amp;$B$5,Raw!$A$6:$A$2053,0),MATCH(T$5,Raw!$H$5:$CC$5,0)),"-")</f>
        <v>296303</v>
      </c>
      <c r="U20" s="31">
        <f>IFERROR(INDEX(Raw!$H$6:$CC$2053,MATCH($B20&amp;$C20&amp;$B$5,Raw!$A$6:$A$2053,0),MATCH(U$5,Raw!$H$5:$CC$5,0)),"-")</f>
        <v>25687</v>
      </c>
      <c r="V20" s="31"/>
      <c r="W20" s="31">
        <f>IFERROR(INDEX(Raw!$H$6:$CC$2053,MATCH($B20&amp;$C20&amp;$B$5,Raw!$A$6:$A$2053,0),MATCH(W$5,Raw!$H$5:$CC$5,0)),"-")</f>
        <v>96193</v>
      </c>
      <c r="X20" s="31">
        <f>IFERROR(INDEX(Raw!$H$6:$CC$2053,MATCH($B20&amp;$C20&amp;$B$5,Raw!$A$6:$A$2053,0),MATCH(X$5,Raw!$H$5:$CC$5,0)),"-")</f>
        <v>66389</v>
      </c>
      <c r="Y20" s="31">
        <f>IFERROR(INDEX(Raw!$H$6:$CC$2053,MATCH($B20&amp;$C20&amp;$B$5,Raw!$A$6:$A$2053,0),MATCH(Y$5,Raw!$H$5:$CC$5,0)),"-")</f>
        <v>411694</v>
      </c>
      <c r="Z20" s="31">
        <f>IFERROR(INDEX(Raw!$H$6:$CC$2053,MATCH($B20&amp;$C20&amp;$B$5,Raw!$A$6:$A$2053,0),MATCH(Z$5,Raw!$H$5:$CC$5,0)),"-")</f>
        <v>199742</v>
      </c>
      <c r="AA20" s="31">
        <f>IFERROR(INDEX(Raw!$H$6:$CC$2053,MATCH($B20&amp;$C20&amp;$B$5,Raw!$A$6:$A$2053,0),MATCH(AA$5,Raw!$H$5:$CC$5,0)),"-")</f>
        <v>16686</v>
      </c>
    </row>
    <row r="21" spans="1:27" s="11" customFormat="1" x14ac:dyDescent="0.2">
      <c r="A21" s="68"/>
      <c r="B21" s="16" t="str">
        <f t="shared" si="2"/>
        <v>2018-19</v>
      </c>
      <c r="C21" s="7" t="s">
        <v>572</v>
      </c>
      <c r="D21" s="118"/>
      <c r="E21" s="89">
        <f>IFERROR(Q21/SUMIFS(Raw!P$5:P$2053,Raw!$B$5:$B$2053,$B21,Raw!$C$5:$C$2053,$C21,Raw!$F$5:$F$2053,$B$5),"-")</f>
        <v>2.1915534295134456</v>
      </c>
      <c r="F21" s="93">
        <f>IFERROR(R21/SUMIFS(Raw!Q$5:Q$2053,Raw!$B$5:$B$2053,$B21,Raw!$C$5:$C$2053,$C21,Raw!$F$5:$F$2053,$B$5),"-")</f>
        <v>2.1981370516570586</v>
      </c>
      <c r="G21" s="93">
        <f>IFERROR(S21/SUMIFS(Raw!R$5:R$2053,Raw!$B$5:$B$2053,$B21,Raw!$C$5:$C$2053,$C21,Raw!$F$5:$F$2053,$B$5),"-")</f>
        <v>1.3893216367584866</v>
      </c>
      <c r="H21" s="93">
        <f>IFERROR(T21/SUMIFS(Raw!S$5:S$2053,Raw!$B$5:$B$2053,$B21,Raw!$C$5:$C$2053,$C21,Raw!$F$5:$F$2053,$B$5),"-")</f>
        <v>1.6030128716254699</v>
      </c>
      <c r="I21" s="93">
        <f>IFERROR(U21/SUMIFS(Raw!T$5:T$2053,Raw!$B$5:$B$2053,$B21,Raw!$C$5:$C$2053,$C21,Raw!$F$5:$F$2053,$B$5),"-")</f>
        <v>1.6005138954628439</v>
      </c>
      <c r="J21" s="93"/>
      <c r="K21" s="93">
        <f>IFERROR(W21/SUMIFS(Raw!P$5:P$2053,Raw!$B$5:$B$2053,$B21,Raw!$C$5:$C$2053,$C21,Raw!$F$5:$F$2053,$B$5),"-")</f>
        <v>1.6846829677345581</v>
      </c>
      <c r="L21" s="93">
        <f>IFERROR(X21/SUMIFS(Raw!Q$5:Q$2053,Raw!$B$5:$B$2053,$B21,Raw!$C$5:$C$2053,$C21,Raw!$F$5:$F$2053,$B$5),"-")</f>
        <v>1.7214665038480106</v>
      </c>
      <c r="M21" s="93">
        <f>IFERROR(Y21/SUMIFS(Raw!R$5:R$2053,Raw!$B$5:$B$2053,$B21,Raw!$C$5:$C$2053,$C21,Raw!$F$5:$F$2053,$B$5),"-")</f>
        <v>1.1206795062292834</v>
      </c>
      <c r="N21" s="93">
        <f>IFERROR(Z21/SUMIFS(Raw!S$5:S$2053,Raw!$B$5:$B$2053,$B21,Raw!$C$5:$C$2053,$C21,Raw!$F$5:$F$2053,$B$5),"-")</f>
        <v>1.0906367467820937</v>
      </c>
      <c r="O21" s="93">
        <f>IFERROR(AA21/SUMIFS(Raw!T$5:T$2053,Raw!$B$5:$B$2053,$B21,Raw!$C$5:$C$2053,$C21,Raw!$F$5:$F$2053,$B$5),"-")</f>
        <v>1.0688349448914733</v>
      </c>
      <c r="P21" s="8"/>
      <c r="Q21" s="31">
        <f>IFERROR(INDEX(Raw!$H$6:$CC$2053,MATCH($B21&amp;$C21&amp;$B$5,Raw!$A$6:$A$2053,0),MATCH(Q$5,Raw!$H$5:$CC$5,0)),"-")</f>
        <v>114993</v>
      </c>
      <c r="R21" s="31">
        <f>IFERROR(INDEX(Raw!$H$6:$CC$2053,MATCH($B21&amp;$C21&amp;$B$5,Raw!$A$6:$A$2053,0),MATCH(R$5,Raw!$H$5:$CC$5,0)),"-")</f>
        <v>77403</v>
      </c>
      <c r="S21" s="31">
        <f>IFERROR(INDEX(Raw!$H$6:$CC$2053,MATCH($B21&amp;$C21&amp;$B$5,Raw!$A$6:$A$2053,0),MATCH(S$5,Raw!$H$5:$CC$5,0)),"-")</f>
        <v>486207</v>
      </c>
      <c r="T21" s="31">
        <f>IFERROR(INDEX(Raw!$H$6:$CC$2053,MATCH($B21&amp;$C21&amp;$B$5,Raw!$A$6:$A$2053,0),MATCH(T$5,Raw!$H$5:$CC$5,0)),"-")</f>
        <v>281457</v>
      </c>
      <c r="U21" s="31">
        <f>IFERROR(INDEX(Raw!$H$6:$CC$2053,MATCH($B21&amp;$C21&amp;$B$5,Raw!$A$6:$A$2053,0),MATCH(U$5,Raw!$H$5:$CC$5,0)),"-")</f>
        <v>23670</v>
      </c>
      <c r="V21" s="31"/>
      <c r="W21" s="31">
        <f>IFERROR(INDEX(Raw!$H$6:$CC$2053,MATCH($B21&amp;$C21&amp;$B$5,Raw!$A$6:$A$2053,0),MATCH(W$5,Raw!$H$5:$CC$5,0)),"-")</f>
        <v>88397</v>
      </c>
      <c r="X21" s="31">
        <f>IFERROR(INDEX(Raw!$H$6:$CC$2053,MATCH($B21&amp;$C21&amp;$B$5,Raw!$A$6:$A$2053,0),MATCH(X$5,Raw!$H$5:$CC$5,0)),"-")</f>
        <v>60618</v>
      </c>
      <c r="Y21" s="31">
        <f>IFERROR(INDEX(Raw!$H$6:$CC$2053,MATCH($B21&amp;$C21&amp;$B$5,Raw!$A$6:$A$2053,0),MATCH(Y$5,Raw!$H$5:$CC$5,0)),"-")</f>
        <v>392193</v>
      </c>
      <c r="Z21" s="31">
        <f>IFERROR(INDEX(Raw!$H$6:$CC$2053,MATCH($B21&amp;$C21&amp;$B$5,Raw!$A$6:$A$2053,0),MATCH(Z$5,Raw!$H$5:$CC$5,0)),"-")</f>
        <v>191494</v>
      </c>
      <c r="AA21" s="31">
        <f>IFERROR(INDEX(Raw!$H$6:$CC$2053,MATCH($B21&amp;$C21&amp;$B$5,Raw!$A$6:$A$2053,0),MATCH(AA$5,Raw!$H$5:$CC$5,0)),"-")</f>
        <v>15807</v>
      </c>
    </row>
    <row r="22" spans="1:27" s="11" customFormat="1" x14ac:dyDescent="0.2">
      <c r="A22" s="68"/>
      <c r="B22" s="16" t="str">
        <f t="shared" si="2"/>
        <v>2018-19</v>
      </c>
      <c r="C22" s="7" t="s">
        <v>573</v>
      </c>
      <c r="D22" s="118"/>
      <c r="E22" s="89">
        <f>IFERROR(Q22/SUMIFS(Raw!P$5:P$2053,Raw!$B$5:$B$2053,$B22,Raw!$C$5:$C$2053,$C22,Raw!$F$5:$F$2053,$B$5),"-")</f>
        <v>2.1862514007496427</v>
      </c>
      <c r="F22" s="93">
        <f>IFERROR(R22/SUMIFS(Raw!Q$5:Q$2053,Raw!$B$5:$B$2053,$B22,Raw!$C$5:$C$2053,$C22,Raw!$F$5:$F$2053,$B$5),"-")</f>
        <v>2.2000114570503824</v>
      </c>
      <c r="G22" s="93">
        <f>IFERROR(S22/SUMIFS(Raw!R$5:R$2053,Raw!$B$5:$B$2053,$B22,Raw!$C$5:$C$2053,$C22,Raw!$F$5:$F$2053,$B$5),"-")</f>
        <v>1.3922690953854533</v>
      </c>
      <c r="H22" s="93">
        <f>IFERROR(T22/SUMIFS(Raw!S$5:S$2053,Raw!$B$5:$B$2053,$B22,Raw!$C$5:$C$2053,$C22,Raw!$F$5:$F$2053,$B$5),"-")</f>
        <v>1.6197725149863438</v>
      </c>
      <c r="I22" s="93">
        <f>IFERROR(U22/SUMIFS(Raw!T$5:T$2053,Raw!$B$5:$B$2053,$B22,Raw!$C$5:$C$2053,$C22,Raw!$F$5:$F$2053,$B$5),"-")</f>
        <v>1.638385741196928</v>
      </c>
      <c r="J22" s="93"/>
      <c r="K22" s="93">
        <f>IFERROR(W22/SUMIFS(Raw!P$5:P$2053,Raw!$B$5:$B$2053,$B22,Raw!$C$5:$C$2053,$C22,Raw!$F$5:$F$2053,$B$5),"-")</f>
        <v>1.6778469028942387</v>
      </c>
      <c r="L22" s="93">
        <f>IFERROR(X22/SUMIFS(Raw!Q$5:Q$2053,Raw!$B$5:$B$2053,$B22,Raw!$C$5:$C$2053,$C22,Raw!$F$5:$F$2053,$B$5),"-")</f>
        <v>1.7177842064560478</v>
      </c>
      <c r="M22" s="93">
        <f>IFERROR(Y22/SUMIFS(Raw!R$5:R$2053,Raw!$B$5:$B$2053,$B22,Raw!$C$5:$C$2053,$C22,Raw!$F$5:$F$2053,$B$5),"-")</f>
        <v>1.1209868419186575</v>
      </c>
      <c r="N22" s="93">
        <f>IFERROR(Z22/SUMIFS(Raw!S$5:S$2053,Raw!$B$5:$B$2053,$B22,Raw!$C$5:$C$2053,$C22,Raw!$F$5:$F$2053,$B$5),"-")</f>
        <v>1.0895692682407747</v>
      </c>
      <c r="O22" s="93">
        <f>IFERROR(AA22/SUMIFS(Raw!T$5:T$2053,Raw!$B$5:$B$2053,$B22,Raw!$C$5:$C$2053,$C22,Raw!$F$5:$F$2053,$B$5),"-")</f>
        <v>1.077235183306767</v>
      </c>
      <c r="Q22" s="31">
        <f>IFERROR(INDEX(Raw!$H$6:$CC$2053,MATCH($B22&amp;$C22&amp;$B$5,Raw!$A$6:$A$2053,0),MATCH(Q$5,Raw!$H$5:$CC$5,0)),"-")</f>
        <v>113156</v>
      </c>
      <c r="R22" s="31">
        <f>IFERROR(INDEX(Raw!$H$6:$CC$2053,MATCH($B22&amp;$C22&amp;$B$5,Raw!$A$6:$A$2053,0),MATCH(R$5,Raw!$H$5:$CC$5,0)),"-")</f>
        <v>76809</v>
      </c>
      <c r="S22" s="31">
        <f>IFERROR(INDEX(Raw!$H$6:$CC$2053,MATCH($B22&amp;$C22&amp;$B$5,Raw!$A$6:$A$2053,0),MATCH(S$5,Raw!$H$5:$CC$5,0)),"-")</f>
        <v>490857</v>
      </c>
      <c r="T22" s="31">
        <f>IFERROR(INDEX(Raw!$H$6:$CC$2053,MATCH($B22&amp;$C22&amp;$B$5,Raw!$A$6:$A$2053,0),MATCH(T$5,Raw!$H$5:$CC$5,0)),"-")</f>
        <v>273991</v>
      </c>
      <c r="U22" s="31">
        <f>IFERROR(INDEX(Raw!$H$6:$CC$2053,MATCH($B22&amp;$C22&amp;$B$5,Raw!$A$6:$A$2053,0),MATCH(U$5,Raw!$H$5:$CC$5,0)),"-")</f>
        <v>22613</v>
      </c>
      <c r="V22" s="31"/>
      <c r="W22" s="31">
        <f>IFERROR(INDEX(Raw!$H$6:$CC$2053,MATCH($B22&amp;$C22&amp;$B$5,Raw!$A$6:$A$2053,0),MATCH(W$5,Raw!$H$5:$CC$5,0)),"-")</f>
        <v>86842</v>
      </c>
      <c r="X22" s="31">
        <f>IFERROR(INDEX(Raw!$H$6:$CC$2053,MATCH($B22&amp;$C22&amp;$B$5,Raw!$A$6:$A$2053,0),MATCH(X$5,Raw!$H$5:$CC$5,0)),"-")</f>
        <v>59973</v>
      </c>
      <c r="Y22" s="31">
        <f>IFERROR(INDEX(Raw!$H$6:$CC$2053,MATCH($B22&amp;$C22&amp;$B$5,Raw!$A$6:$A$2053,0),MATCH(Y$5,Raw!$H$5:$CC$5,0)),"-")</f>
        <v>395214</v>
      </c>
      <c r="Z22" s="31">
        <f>IFERROR(INDEX(Raw!$H$6:$CC$2053,MATCH($B22&amp;$C22&amp;$B$5,Raw!$A$6:$A$2053,0),MATCH(Z$5,Raw!$H$5:$CC$5,0)),"-")</f>
        <v>184305</v>
      </c>
      <c r="AA22" s="31">
        <f>IFERROR(INDEX(Raw!$H$6:$CC$2053,MATCH($B22&amp;$C22&amp;$B$5,Raw!$A$6:$A$2053,0),MATCH(AA$5,Raw!$H$5:$CC$5,0)),"-")</f>
        <v>14868</v>
      </c>
    </row>
    <row r="23" spans="1:27" s="11" customFormat="1" ht="18" x14ac:dyDescent="0.25">
      <c r="A23" s="68"/>
      <c r="B23" s="16" t="str">
        <f t="shared" si="2"/>
        <v>2018-19</v>
      </c>
      <c r="C23" s="7" t="s">
        <v>574</v>
      </c>
      <c r="D23" s="120"/>
      <c r="E23" s="89">
        <f>IFERROR(Q23/SUMIFS(Raw!P$5:P$2053,Raw!$B$5:$B$2053,$B23,Raw!$C$5:$C$2053,$C23,Raw!$F$5:$F$2053,$B$5),"-")</f>
        <v>2.1854731513683787</v>
      </c>
      <c r="F23" s="93">
        <f>IFERROR(R23/SUMIFS(Raw!Q$5:Q$2053,Raw!$B$5:$B$2053,$B23,Raw!$C$5:$C$2053,$C23,Raw!$F$5:$F$2053,$B$5),"-")</f>
        <v>2.1886933333333332</v>
      </c>
      <c r="G23" s="93">
        <f>IFERROR(S23/SUMIFS(Raw!R$5:R$2053,Raw!$B$5:$B$2053,$B23,Raw!$C$5:$C$2053,$C23,Raw!$F$5:$F$2053,$B$5),"-")</f>
        <v>1.384657211229162</v>
      </c>
      <c r="H23" s="93">
        <f>IFERROR(T23/SUMIFS(Raw!S$5:S$2053,Raw!$B$5:$B$2053,$B23,Raw!$C$5:$C$2053,$C23,Raw!$F$5:$F$2053,$B$5),"-")</f>
        <v>1.6105147245672982</v>
      </c>
      <c r="I23" s="93">
        <f>IFERROR(U23/SUMIFS(Raw!T$5:T$2053,Raw!$B$5:$B$2053,$B23,Raw!$C$5:$C$2053,$C23,Raw!$F$5:$F$2053,$B$5),"-")</f>
        <v>1.6792978755461805</v>
      </c>
      <c r="J23" s="93"/>
      <c r="K23" s="93">
        <f>IFERROR(W23/SUMIFS(Raw!P$5:P$2053,Raw!$B$5:$B$2053,$B23,Raw!$C$5:$C$2053,$C23,Raw!$F$5:$F$2053,$B$5),"-")</f>
        <v>1.6750122908283107</v>
      </c>
      <c r="L23" s="93">
        <f>IFERROR(X23/SUMIFS(Raw!Q$5:Q$2053,Raw!$B$5:$B$2053,$B23,Raw!$C$5:$C$2053,$C23,Raw!$F$5:$F$2053,$B$5),"-")</f>
        <v>1.7071733333333334</v>
      </c>
      <c r="M23" s="93">
        <f>IFERROR(Y23/SUMIFS(Raw!R$5:R$2053,Raw!$B$5:$B$2053,$B23,Raw!$C$5:$C$2053,$C23,Raw!$F$5:$F$2053,$B$5),"-")</f>
        <v>1.1150238090751743</v>
      </c>
      <c r="N23" s="93">
        <f>IFERROR(Z23/SUMIFS(Raw!S$5:S$2053,Raw!$B$5:$B$2053,$B23,Raw!$C$5:$C$2053,$C23,Raw!$F$5:$F$2053,$B$5),"-")</f>
        <v>1.0873591777959737</v>
      </c>
      <c r="O23" s="93">
        <f>IFERROR(AA23/SUMIFS(Raw!T$5:T$2053,Raw!$B$5:$B$2053,$B23,Raw!$C$5:$C$2053,$C23,Raw!$F$5:$F$2053,$B$5),"-")</f>
        <v>1.0680277233689921</v>
      </c>
      <c r="P23" s="8"/>
      <c r="Q23" s="31">
        <f>IFERROR(INDEX(Raw!$H$6:$CC$2053,MATCH($B23&amp;$C23&amp;$B$5,Raw!$A$6:$A$2053,0),MATCH(Q$5,Raw!$H$5:$CC$5,0)),"-")</f>
        <v>120024</v>
      </c>
      <c r="R23" s="31">
        <f>IFERROR(INDEX(Raw!$H$6:$CC$2053,MATCH($B23&amp;$C23&amp;$B$5,Raw!$A$6:$A$2053,0),MATCH(R$5,Raw!$H$5:$CC$5,0)),"-")</f>
        <v>82076</v>
      </c>
      <c r="S23" s="31">
        <f>IFERROR(INDEX(Raw!$H$6:$CC$2053,MATCH($B23&amp;$C23&amp;$B$5,Raw!$A$6:$A$2053,0),MATCH(S$5,Raw!$H$5:$CC$5,0)),"-")</f>
        <v>514396</v>
      </c>
      <c r="T23" s="31">
        <f>IFERROR(INDEX(Raw!$H$6:$CC$2053,MATCH($B23&amp;$C23&amp;$B$5,Raw!$A$6:$A$2053,0),MATCH(T$5,Raw!$H$5:$CC$5,0)),"-")</f>
        <v>285198</v>
      </c>
      <c r="U23" s="31">
        <f>IFERROR(INDEX(Raw!$H$6:$CC$2053,MATCH($B23&amp;$C23&amp;$B$5,Raw!$A$6:$A$2053,0),MATCH(U$5,Raw!$H$5:$CC$5,0)),"-")</f>
        <v>22291</v>
      </c>
      <c r="V23" s="31"/>
      <c r="W23" s="31">
        <f>IFERROR(INDEX(Raw!$H$6:$CC$2053,MATCH($B23&amp;$C23&amp;$B$5,Raw!$A$6:$A$2053,0),MATCH(W$5,Raw!$H$5:$CC$5,0)),"-")</f>
        <v>91990</v>
      </c>
      <c r="X23" s="31">
        <f>IFERROR(INDEX(Raw!$H$6:$CC$2053,MATCH($B23&amp;$C23&amp;$B$5,Raw!$A$6:$A$2053,0),MATCH(X$5,Raw!$H$5:$CC$5,0)),"-")</f>
        <v>64019</v>
      </c>
      <c r="Y23" s="31">
        <f>IFERROR(INDEX(Raw!$H$6:$CC$2053,MATCH($B23&amp;$C23&amp;$B$5,Raw!$A$6:$A$2053,0),MATCH(Y$5,Raw!$H$5:$CC$5,0)),"-")</f>
        <v>414228</v>
      </c>
      <c r="Z23" s="31">
        <f>IFERROR(INDEX(Raw!$H$6:$CC$2053,MATCH($B23&amp;$C23&amp;$B$5,Raw!$A$6:$A$2053,0),MATCH(Z$5,Raw!$H$5:$CC$5,0)),"-")</f>
        <v>192555</v>
      </c>
      <c r="AA23" s="31">
        <f>IFERROR(INDEX(Raw!$H$6:$CC$2053,MATCH($B23&amp;$C23&amp;$B$5,Raw!$A$6:$A$2053,0),MATCH(AA$5,Raw!$H$5:$CC$5,0)),"-")</f>
        <v>14177</v>
      </c>
    </row>
    <row r="24" spans="1:27" s="11" customFormat="1" x14ac:dyDescent="0.2">
      <c r="A24" s="68"/>
      <c r="B24" s="16" t="str">
        <f t="shared" si="2"/>
        <v>2018-19</v>
      </c>
      <c r="C24" s="34" t="s">
        <v>575</v>
      </c>
      <c r="D24" s="118"/>
      <c r="E24" s="89">
        <f>IFERROR(Q24/SUMIFS(Raw!P$5:P$2053,Raw!$B$5:$B$2053,$B24,Raw!$C$5:$C$2053,$C24,Raw!$F$5:$F$2053,$B$5),"-")</f>
        <v>2.1755114352122922</v>
      </c>
      <c r="F24" s="93">
        <f>IFERROR(R24/SUMIFS(Raw!Q$5:Q$2053,Raw!$B$5:$B$2053,$B24,Raw!$C$5:$C$2053,$C24,Raw!$F$5:$F$2053,$B$5),"-")</f>
        <v>2.1728157360670242</v>
      </c>
      <c r="G24" s="93">
        <f>IFERROR(S24/SUMIFS(Raw!R$5:R$2053,Raw!$B$5:$B$2053,$B24,Raw!$C$5:$C$2053,$C24,Raw!$F$5:$F$2053,$B$5),"-")</f>
        <v>1.3852504374222654</v>
      </c>
      <c r="H24" s="93">
        <f>IFERROR(T24/SUMIFS(Raw!S$5:S$2053,Raw!$B$5:$B$2053,$B24,Raw!$C$5:$C$2053,$C24,Raw!$F$5:$F$2053,$B$5),"-")</f>
        <v>1.6360204217948644</v>
      </c>
      <c r="I24" s="93">
        <f>IFERROR(U24/SUMIFS(Raw!T$5:T$2053,Raw!$B$5:$B$2053,$B24,Raw!$C$5:$C$2053,$C24,Raw!$F$5:$F$2053,$B$5),"-")</f>
        <v>1.5831817103077288</v>
      </c>
      <c r="J24" s="93"/>
      <c r="K24" s="93">
        <f>IFERROR(W24/SUMIFS(Raw!P$5:P$2053,Raw!$B$5:$B$2053,$B24,Raw!$C$5:$C$2053,$C24,Raw!$F$5:$F$2053,$B$5),"-")</f>
        <v>1.6702152197441493</v>
      </c>
      <c r="L24" s="93">
        <f>IFERROR(X24/SUMIFS(Raw!Q$5:Q$2053,Raw!$B$5:$B$2053,$B24,Raw!$C$5:$C$2053,$C24,Raw!$F$5:$F$2053,$B$5),"-")</f>
        <v>1.6950096268928554</v>
      </c>
      <c r="M24" s="93">
        <f>IFERROR(Y24/SUMIFS(Raw!R$5:R$2053,Raw!$B$5:$B$2053,$B24,Raw!$C$5:$C$2053,$C24,Raw!$F$5:$F$2053,$B$5),"-")</f>
        <v>1.1105176339144549</v>
      </c>
      <c r="N24" s="93">
        <f>IFERROR(Z24/SUMIFS(Raw!S$5:S$2053,Raw!$B$5:$B$2053,$B24,Raw!$C$5:$C$2053,$C24,Raw!$F$5:$F$2053,$B$5),"-")</f>
        <v>1.0854218819880466</v>
      </c>
      <c r="O24" s="93">
        <f>IFERROR(AA24/SUMIFS(Raw!T$5:T$2053,Raw!$B$5:$B$2053,$B24,Raw!$C$5:$C$2053,$C24,Raw!$F$5:$F$2053,$B$5),"-")</f>
        <v>1.0097302428605333</v>
      </c>
      <c r="Q24" s="31">
        <f>IFERROR(INDEX(Raw!$H$6:$CC$2053,MATCH($B24&amp;$C24&amp;$B$5,Raw!$A$6:$A$2053,0),MATCH(Q$5,Raw!$H$5:$CC$5,0)),"-")</f>
        <v>122614</v>
      </c>
      <c r="R24" s="31">
        <f>IFERROR(INDEX(Raw!$H$6:$CC$2053,MATCH($B24&amp;$C24&amp;$B$5,Raw!$A$6:$A$2053,0),MATCH(R$5,Raw!$H$5:$CC$5,0)),"-")</f>
        <v>83510</v>
      </c>
      <c r="S24" s="31">
        <f>IFERROR(INDEX(Raw!$H$6:$CC$2053,MATCH($B24&amp;$C24&amp;$B$5,Raw!$A$6:$A$2053,0),MATCH(S$5,Raw!$H$5:$CC$5,0)),"-")</f>
        <v>525697</v>
      </c>
      <c r="T24" s="31">
        <f>IFERROR(INDEX(Raw!$H$6:$CC$2053,MATCH($B24&amp;$C24&amp;$B$5,Raw!$A$6:$A$2053,0),MATCH(T$5,Raw!$H$5:$CC$5,0)),"-")</f>
        <v>281672</v>
      </c>
      <c r="U24" s="31">
        <f>IFERROR(INDEX(Raw!$H$6:$CC$2053,MATCH($B24&amp;$C24&amp;$B$5,Raw!$A$6:$A$2053,0),MATCH(U$5,Raw!$H$5:$CC$5,0)),"-")</f>
        <v>20013</v>
      </c>
      <c r="V24" s="31"/>
      <c r="W24" s="31">
        <f>IFERROR(INDEX(Raw!$H$6:$CC$2053,MATCH($B24&amp;$C24&amp;$B$5,Raw!$A$6:$A$2053,0),MATCH(W$5,Raw!$H$5:$CC$5,0)),"-")</f>
        <v>94135</v>
      </c>
      <c r="X24" s="31">
        <f>IFERROR(INDEX(Raw!$H$6:$CC$2053,MATCH($B24&amp;$C24&amp;$B$5,Raw!$A$6:$A$2053,0),MATCH(X$5,Raw!$H$5:$CC$5,0)),"-")</f>
        <v>65146</v>
      </c>
      <c r="Y24" s="31">
        <f>IFERROR(INDEX(Raw!$H$6:$CC$2053,MATCH($B24&amp;$C24&amp;$B$5,Raw!$A$6:$A$2053,0),MATCH(Y$5,Raw!$H$5:$CC$5,0)),"-")</f>
        <v>421437</v>
      </c>
      <c r="Z24" s="31">
        <f>IFERROR(INDEX(Raw!$H$6:$CC$2053,MATCH($B24&amp;$C24&amp;$B$5,Raw!$A$6:$A$2053,0),MATCH(Z$5,Raw!$H$5:$CC$5,0)),"-")</f>
        <v>186876</v>
      </c>
      <c r="AA24" s="31">
        <f>IFERROR(INDEX(Raw!$H$6:$CC$2053,MATCH($B24&amp;$C24&amp;$B$5,Raw!$A$6:$A$2053,0),MATCH(AA$5,Raw!$H$5:$CC$5,0)),"-")</f>
        <v>12764</v>
      </c>
    </row>
    <row r="25" spans="1:27" x14ac:dyDescent="0.2">
      <c r="A25" s="68"/>
      <c r="B25" s="16" t="str">
        <f t="shared" si="2"/>
        <v>2018-19</v>
      </c>
      <c r="C25" s="7" t="s">
        <v>576</v>
      </c>
      <c r="D25" s="118"/>
      <c r="E25" s="89">
        <f>IFERROR(Q25/SUMIFS(Raw!P$5:P$2053,Raw!$B$5:$B$2053,$B25,Raw!$C$5:$C$2053,$C25,Raw!$F$5:$F$2053,$B$5),"-")</f>
        <v>2.185274622789195</v>
      </c>
      <c r="F25" s="93">
        <f>IFERROR(R25/SUMIFS(Raw!Q$5:Q$2053,Raw!$B$5:$B$2053,$B25,Raw!$C$5:$C$2053,$C25,Raw!$F$5:$F$2053,$B$5),"-")</f>
        <v>2.1795065213159432</v>
      </c>
      <c r="G25" s="93">
        <f>IFERROR(S25/SUMIFS(Raw!R$5:R$2053,Raw!$B$5:$B$2053,$B25,Raw!$C$5:$C$2053,$C25,Raw!$F$5:$F$2053,$B$5),"-")</f>
        <v>1.3837403625704379</v>
      </c>
      <c r="H25" s="93">
        <f>IFERROR(T25/SUMIFS(Raw!S$5:S$2053,Raw!$B$5:$B$2053,$B25,Raw!$C$5:$C$2053,$C25,Raw!$F$5:$F$2053,$B$5),"-")</f>
        <v>1.6278077778281981</v>
      </c>
      <c r="I25" s="93">
        <f>IFERROR(U25/SUMIFS(Raw!T$5:T$2053,Raw!$B$5:$B$2053,$B25,Raw!$C$5:$C$2053,$C25,Raw!$F$5:$F$2053,$B$5),"-")</f>
        <v>1.7535828025477707</v>
      </c>
      <c r="J25" s="93"/>
      <c r="K25" s="93">
        <f>IFERROR(W25/SUMIFS(Raw!P$5:P$2053,Raw!$B$5:$B$2053,$B25,Raw!$C$5:$C$2053,$C25,Raw!$F$5:$F$2053,$B$5),"-")</f>
        <v>1.6682043766445724</v>
      </c>
      <c r="L25" s="93">
        <f>IFERROR(X25/SUMIFS(Raw!Q$5:Q$2053,Raw!$B$5:$B$2053,$B25,Raw!$C$5:$C$2053,$C25,Raw!$F$5:$F$2053,$B$5),"-")</f>
        <v>1.6902861592369087</v>
      </c>
      <c r="M25" s="93">
        <f>IFERROR(Y25/SUMIFS(Raw!R$5:R$2053,Raw!$B$5:$B$2053,$B25,Raw!$C$5:$C$2053,$C25,Raw!$F$5:$F$2053,$B$5),"-")</f>
        <v>1.1061774975348244</v>
      </c>
      <c r="N25" s="93">
        <f>IFERROR(Z25/SUMIFS(Raw!S$5:S$2053,Raw!$B$5:$B$2053,$B25,Raw!$C$5:$C$2053,$C25,Raw!$F$5:$F$2053,$B$5),"-")</f>
        <v>1.088487543676544</v>
      </c>
      <c r="O25" s="93">
        <f>IFERROR(AA25/SUMIFS(Raw!T$5:T$2053,Raw!$B$5:$B$2053,$B25,Raw!$C$5:$C$2053,$C25,Raw!$F$5:$F$2053,$B$5),"-")</f>
        <v>1.1770169851380043</v>
      </c>
      <c r="Q25" s="31">
        <f>IFERROR(INDEX(Raw!$H$6:$CC$2053,MATCH($B25&amp;$C25&amp;$B$5,Raw!$A$6:$A$2053,0),MATCH(Q$5,Raw!$H$5:$CC$5,0)),"-")</f>
        <v>131217</v>
      </c>
      <c r="R25" s="31">
        <f>IFERROR(INDEX(Raw!$H$6:$CC$2053,MATCH($B25&amp;$C25&amp;$B$5,Raw!$A$6:$A$2053,0),MATCH(R$5,Raw!$H$5:$CC$5,0)),"-")</f>
        <v>89569</v>
      </c>
      <c r="S25" s="31">
        <f>IFERROR(INDEX(Raw!$H$6:$CC$2053,MATCH($B25&amp;$C25&amp;$B$5,Raw!$A$6:$A$2053,0),MATCH(S$5,Raw!$H$5:$CC$5,0)),"-")</f>
        <v>565525</v>
      </c>
      <c r="T25" s="31">
        <f>IFERROR(INDEX(Raw!$H$6:$CC$2053,MATCH($B25&amp;$C25&amp;$B$5,Raw!$A$6:$A$2053,0),MATCH(T$5,Raw!$H$5:$CC$5,0)),"-")</f>
        <v>286976</v>
      </c>
      <c r="U25" s="31">
        <f>IFERROR(INDEX(Raw!$H$6:$CC$2053,MATCH($B25&amp;$C25&amp;$B$5,Raw!$A$6:$A$2053,0),MATCH(U$5,Raw!$H$5:$CC$5,0)),"-")</f>
        <v>26430</v>
      </c>
      <c r="V25" s="31"/>
      <c r="W25" s="31">
        <f>IFERROR(INDEX(Raw!$H$6:$CC$2053,MATCH($B25&amp;$C25&amp;$B$5,Raw!$A$6:$A$2053,0),MATCH(W$5,Raw!$H$5:$CC$5,0)),"-")</f>
        <v>100169</v>
      </c>
      <c r="X25" s="31">
        <f>IFERROR(INDEX(Raw!$H$6:$CC$2053,MATCH($B25&amp;$C25&amp;$B$5,Raw!$A$6:$A$2053,0),MATCH(X$5,Raw!$H$5:$CC$5,0)),"-")</f>
        <v>69464</v>
      </c>
      <c r="Y25" s="31">
        <f>IFERROR(INDEX(Raw!$H$6:$CC$2053,MATCH($B25&amp;$C25&amp;$B$5,Raw!$A$6:$A$2053,0),MATCH(Y$5,Raw!$H$5:$CC$5,0)),"-")</f>
        <v>452087</v>
      </c>
      <c r="Z25" s="31">
        <f>IFERROR(INDEX(Raw!$H$6:$CC$2053,MATCH($B25&amp;$C25&amp;$B$5,Raw!$A$6:$A$2053,0),MATCH(Z$5,Raw!$H$5:$CC$5,0)),"-")</f>
        <v>191896</v>
      </c>
      <c r="AA25" s="31">
        <f>IFERROR(INDEX(Raw!$H$6:$CC$2053,MATCH($B25&amp;$C25&amp;$B$5,Raw!$A$6:$A$2053,0),MATCH(AA$5,Raw!$H$5:$CC$5,0)),"-")</f>
        <v>17740</v>
      </c>
    </row>
    <row r="26" spans="1:27" ht="18" x14ac:dyDescent="0.25">
      <c r="A26" s="68"/>
      <c r="B26" s="16" t="str">
        <f t="shared" si="2"/>
        <v>2018-19</v>
      </c>
      <c r="C26" s="7" t="s">
        <v>577</v>
      </c>
      <c r="D26" s="120"/>
      <c r="E26" s="89">
        <f>IFERROR(Q26/SUMIFS(Raw!P$5:P$2053,Raw!$B$5:$B$2053,$B26,Raw!$C$5:$C$2053,$C26,Raw!$F$5:$F$2053,$B$5),"-")</f>
        <v>2.2000800453590368</v>
      </c>
      <c r="F26" s="93">
        <f>IFERROR(R26/SUMIFS(Raw!Q$5:Q$2053,Raw!$B$5:$B$2053,$B26,Raw!$C$5:$C$2053,$C26,Raw!$F$5:$F$2053,$B$5),"-")</f>
        <v>2.192587173860034</v>
      </c>
      <c r="G26" s="93">
        <f>IFERROR(S26/SUMIFS(Raw!R$5:R$2053,Raw!$B$5:$B$2053,$B26,Raw!$C$5:$C$2053,$C26,Raw!$F$5:$F$2053,$B$5),"-")</f>
        <v>1.3870372221991898</v>
      </c>
      <c r="H26" s="93">
        <f>IFERROR(T26/SUMIFS(Raw!S$5:S$2053,Raw!$B$5:$B$2053,$B26,Raw!$C$5:$C$2053,$C26,Raw!$F$5:$F$2053,$B$5),"-")</f>
        <v>1.6177613374887134</v>
      </c>
      <c r="I26" s="93">
        <f>IFERROR(U26/SUMIFS(Raw!T$5:T$2053,Raw!$B$5:$B$2053,$B26,Raw!$C$5:$C$2053,$C26,Raw!$F$5:$F$2053,$B$5),"-")</f>
        <v>1.6034967432293452</v>
      </c>
      <c r="J26" s="93"/>
      <c r="K26" s="93">
        <f>IFERROR(W26/SUMIFS(Raw!P$5:P$2053,Raw!$B$5:$B$2053,$B26,Raw!$C$5:$C$2053,$C26,Raw!$F$5:$F$2053,$B$5),"-")</f>
        <v>1.685271653937231</v>
      </c>
      <c r="L26" s="93">
        <f>IFERROR(X26/SUMIFS(Raw!Q$5:Q$2053,Raw!$B$5:$B$2053,$B26,Raw!$C$5:$C$2053,$C26,Raw!$F$5:$F$2053,$B$5),"-")</f>
        <v>1.7050475493782005</v>
      </c>
      <c r="M26" s="93">
        <f>IFERROR(Y26/SUMIFS(Raw!R$5:R$2053,Raw!$B$5:$B$2053,$B26,Raw!$C$5:$C$2053,$C26,Raw!$F$5:$F$2053,$B$5),"-")</f>
        <v>1.1059916937161476</v>
      </c>
      <c r="N26" s="93">
        <f>IFERROR(Z26/SUMIFS(Raw!S$5:S$2053,Raw!$B$5:$B$2053,$B26,Raw!$C$5:$C$2053,$C26,Raw!$F$5:$F$2053,$B$5),"-")</f>
        <v>1.0726240060583112</v>
      </c>
      <c r="O26" s="93">
        <f>IFERROR(AA26/SUMIFS(Raw!T$5:T$2053,Raw!$B$5:$B$2053,$B26,Raw!$C$5:$C$2053,$C26,Raw!$F$5:$F$2053,$B$5),"-")</f>
        <v>1.063489886870072</v>
      </c>
      <c r="P26" s="11"/>
      <c r="Q26" s="31">
        <f>IFERROR(INDEX(Raw!$H$6:$CC$2053,MATCH($B26&amp;$C26&amp;$B$5,Raw!$A$6:$A$2053,0),MATCH(Q$5,Raw!$H$5:$CC$5,0)),"-")</f>
        <v>131930</v>
      </c>
      <c r="R26" s="31">
        <f>IFERROR(INDEX(Raw!$H$6:$CC$2053,MATCH($B26&amp;$C26&amp;$B$5,Raw!$A$6:$A$2053,0),MATCH(R$5,Raw!$H$5:$CC$5,0)),"-")</f>
        <v>89918</v>
      </c>
      <c r="S26" s="31">
        <f>IFERROR(INDEX(Raw!$H$6:$CC$2053,MATCH($B26&amp;$C26&amp;$B$5,Raw!$A$6:$A$2053,0),MATCH(S$5,Raw!$H$5:$CC$5,0)),"-")</f>
        <v>568756</v>
      </c>
      <c r="T26" s="31">
        <f>IFERROR(INDEX(Raw!$H$6:$CC$2053,MATCH($B26&amp;$C26&amp;$B$5,Raw!$A$6:$A$2053,0),MATCH(T$5,Raw!$H$5:$CC$5,0)),"-")</f>
        <v>277713</v>
      </c>
      <c r="U26" s="31">
        <f>IFERROR(INDEX(Raw!$H$6:$CC$2053,MATCH($B26&amp;$C26&amp;$B$5,Raw!$A$6:$A$2053,0),MATCH(U$5,Raw!$H$5:$CC$5,0)),"-")</f>
        <v>23387</v>
      </c>
      <c r="V26" s="31"/>
      <c r="W26" s="31">
        <f>IFERROR(INDEX(Raw!$H$6:$CC$2053,MATCH($B26&amp;$C26&amp;$B$5,Raw!$A$6:$A$2053,0),MATCH(W$5,Raw!$H$5:$CC$5,0)),"-")</f>
        <v>101059</v>
      </c>
      <c r="X26" s="31">
        <f>IFERROR(INDEX(Raw!$H$6:$CC$2053,MATCH($B26&amp;$C26&amp;$B$5,Raw!$A$6:$A$2053,0),MATCH(X$5,Raw!$H$5:$CC$5,0)),"-")</f>
        <v>69924</v>
      </c>
      <c r="Y26" s="31">
        <f>IFERROR(INDEX(Raw!$H$6:$CC$2053,MATCH($B26&amp;$C26&amp;$B$5,Raw!$A$6:$A$2053,0),MATCH(Y$5,Raw!$H$5:$CC$5,0)),"-")</f>
        <v>453513</v>
      </c>
      <c r="Z26" s="31">
        <f>IFERROR(INDEX(Raw!$H$6:$CC$2053,MATCH($B26&amp;$C26&amp;$B$5,Raw!$A$6:$A$2053,0),MATCH(Z$5,Raw!$H$5:$CC$5,0)),"-")</f>
        <v>184132</v>
      </c>
      <c r="AA26" s="31">
        <f>IFERROR(INDEX(Raw!$H$6:$CC$2053,MATCH($B26&amp;$C26&amp;$B$5,Raw!$A$6:$A$2053,0),MATCH(AA$5,Raw!$H$5:$CC$5,0)),"-")</f>
        <v>15511</v>
      </c>
    </row>
    <row r="27" spans="1:27" x14ac:dyDescent="0.2">
      <c r="A27" s="68"/>
      <c r="B27" s="16" t="str">
        <f t="shared" si="2"/>
        <v>2018-19</v>
      </c>
      <c r="C27" s="7" t="s">
        <v>578</v>
      </c>
      <c r="D27" s="118"/>
      <c r="E27" s="89">
        <f>IFERROR(Q27/SUMIFS(Raw!P$5:P$2053,Raw!$B$5:$B$2053,$B27,Raw!$C$5:$C$2053,$C27,Raw!$F$5:$F$2053,$B$5),"-")</f>
        <v>2.1864848018186485</v>
      </c>
      <c r="F27" s="93">
        <f>IFERROR(R27/SUMIFS(Raw!Q$5:Q$2053,Raw!$B$5:$B$2053,$B27,Raw!$C$5:$C$2053,$C27,Raw!$F$5:$F$2053,$B$5),"-")</f>
        <v>2.1814858301755886</v>
      </c>
      <c r="G27" s="93">
        <f>IFERROR(S27/SUMIFS(Raw!R$5:R$2053,Raw!$B$5:$B$2053,$B27,Raw!$C$5:$C$2053,$C27,Raw!$F$5:$F$2053,$B$5),"-")</f>
        <v>1.3942989433174258</v>
      </c>
      <c r="H27" s="93">
        <f>IFERROR(T27/SUMIFS(Raw!S$5:S$2053,Raw!$B$5:$B$2053,$B27,Raw!$C$5:$C$2053,$C27,Raw!$F$5:$F$2053,$B$5),"-")</f>
        <v>1.6353086598331283</v>
      </c>
      <c r="I27" s="93">
        <f>IFERROR(U27/SUMIFS(Raw!T$5:T$2053,Raw!$B$5:$B$2053,$B27,Raw!$C$5:$C$2053,$C27,Raw!$F$5:$F$2053,$B$5),"-")</f>
        <v>1.5854962423491128</v>
      </c>
      <c r="J27" s="93"/>
      <c r="K27" s="93">
        <f>IFERROR(W27/SUMIFS(Raw!P$5:P$2053,Raw!$B$5:$B$2053,$B27,Raw!$C$5:$C$2053,$C27,Raw!$F$5:$F$2053,$B$5),"-")</f>
        <v>1.6762182378176218</v>
      </c>
      <c r="L27" s="93">
        <f>IFERROR(X27/SUMIFS(Raw!Q$5:Q$2053,Raw!$B$5:$B$2053,$B27,Raw!$C$5:$C$2053,$C27,Raw!$F$5:$F$2053,$B$5),"-")</f>
        <v>1.6977904680578535</v>
      </c>
      <c r="M27" s="93">
        <f>IFERROR(Y27/SUMIFS(Raw!R$5:R$2053,Raw!$B$5:$B$2053,$B27,Raw!$C$5:$C$2053,$C27,Raw!$F$5:$F$2053,$B$5),"-")</f>
        <v>1.1060399822884037</v>
      </c>
      <c r="N27" s="93">
        <f>IFERROR(Z27/SUMIFS(Raw!S$5:S$2053,Raw!$B$5:$B$2053,$B27,Raw!$C$5:$C$2053,$C27,Raw!$F$5:$F$2053,$B$5),"-")</f>
        <v>1.0736194302170383</v>
      </c>
      <c r="O27" s="93">
        <f>IFERROR(AA27/SUMIFS(Raw!T$5:T$2053,Raw!$B$5:$B$2053,$B27,Raw!$C$5:$C$2053,$C27,Raw!$F$5:$F$2053,$B$5),"-")</f>
        <v>1.0622143023165724</v>
      </c>
      <c r="Q27" s="31">
        <f>IFERROR(INDEX(Raw!$H$6:$CC$2053,MATCH($B27&amp;$C27&amp;$B$5,Raw!$A$6:$A$2053,0),MATCH(Q$5,Raw!$H$5:$CC$5,0)),"-")</f>
        <v>119264</v>
      </c>
      <c r="R27" s="31">
        <f>IFERROR(INDEX(Raw!$H$6:$CC$2053,MATCH($B27&amp;$C27&amp;$B$5,Raw!$A$6:$A$2053,0),MATCH(R$5,Raw!$H$5:$CC$5,0)),"-")</f>
        <v>81749</v>
      </c>
      <c r="S27" s="31">
        <f>IFERROR(INDEX(Raw!$H$6:$CC$2053,MATCH($B27&amp;$C27&amp;$B$5,Raw!$A$6:$A$2053,0),MATCH(S$5,Raw!$H$5:$CC$5,0)),"-")</f>
        <v>510121</v>
      </c>
      <c r="T27" s="31">
        <f>IFERROR(INDEX(Raw!$H$6:$CC$2053,MATCH($B27&amp;$C27&amp;$B$5,Raw!$A$6:$A$2053,0),MATCH(T$5,Raw!$H$5:$CC$5,0)),"-")</f>
        <v>248719</v>
      </c>
      <c r="U27" s="31">
        <f>IFERROR(INDEX(Raw!$H$6:$CC$2053,MATCH($B27&amp;$C27&amp;$B$5,Raw!$A$6:$A$2053,0),MATCH(U$5,Raw!$H$5:$CC$5,0)),"-")</f>
        <v>20464</v>
      </c>
      <c r="V27" s="31"/>
      <c r="W27" s="31">
        <f>IFERROR(INDEX(Raw!$H$6:$CC$2053,MATCH($B27&amp;$C27&amp;$B$5,Raw!$A$6:$A$2053,0),MATCH(W$5,Raw!$H$5:$CC$5,0)),"-")</f>
        <v>91431</v>
      </c>
      <c r="X27" s="31">
        <f>IFERROR(INDEX(Raw!$H$6:$CC$2053,MATCH($B27&amp;$C27&amp;$B$5,Raw!$A$6:$A$2053,0),MATCH(X$5,Raw!$H$5:$CC$5,0)),"-")</f>
        <v>63623</v>
      </c>
      <c r="Y27" s="31">
        <f>IFERROR(INDEX(Raw!$H$6:$CC$2053,MATCH($B27&amp;$C27&amp;$B$5,Raw!$A$6:$A$2053,0),MATCH(Y$5,Raw!$H$5:$CC$5,0)),"-")</f>
        <v>404658</v>
      </c>
      <c r="Z27" s="31">
        <f>IFERROR(INDEX(Raw!$H$6:$CC$2053,MATCH($B27&amp;$C27&amp;$B$5,Raw!$A$6:$A$2053,0),MATCH(Z$5,Raw!$H$5:$CC$5,0)),"-")</f>
        <v>163290</v>
      </c>
      <c r="AA27" s="31">
        <f>IFERROR(INDEX(Raw!$H$6:$CC$2053,MATCH($B27&amp;$C27&amp;$B$5,Raw!$A$6:$A$2053,0),MATCH(AA$5,Raw!$H$5:$CC$5,0)),"-")</f>
        <v>13710</v>
      </c>
    </row>
    <row r="28" spans="1:27" collapsed="1" x14ac:dyDescent="0.2">
      <c r="A28" s="68"/>
      <c r="B28" s="17" t="str">
        <f t="shared" si="2"/>
        <v>2018-19</v>
      </c>
      <c r="C28" s="18" t="s">
        <v>579</v>
      </c>
      <c r="D28" s="101"/>
      <c r="E28" s="90">
        <f>IFERROR(Q28/SUMIFS(Raw!P$5:P$2053,Raw!$B$5:$B$2053,$B28,Raw!$C$5:$C$2053,$C28,Raw!$F$5:$F$2053,$B$5),"-")</f>
        <v>2.1848661898525905</v>
      </c>
      <c r="F28" s="94">
        <f>IFERROR(R28/SUMIFS(Raw!Q$5:Q$2053,Raw!$B$5:$B$2053,$B28,Raw!$C$5:$C$2053,$C28,Raw!$F$5:$F$2053,$B$5),"-")</f>
        <v>2.181791338582677</v>
      </c>
      <c r="G28" s="94">
        <f>IFERROR(S28/SUMIFS(Raw!R$5:R$2053,Raw!$B$5:$B$2053,$B28,Raw!$C$5:$C$2053,$C28,Raw!$F$5:$F$2053,$B$5),"-")</f>
        <v>1.3788544001309959</v>
      </c>
      <c r="H28" s="94">
        <f>IFERROR(T28/SUMIFS(Raw!S$5:S$2053,Raw!$B$5:$B$2053,$B28,Raw!$C$5:$C$2053,$C28,Raw!$F$5:$F$2053,$B$5),"-")</f>
        <v>1.6135515409625865</v>
      </c>
      <c r="I28" s="94">
        <f>IFERROR(U28/SUMIFS(Raw!T$5:T$2053,Raw!$B$5:$B$2053,$B28,Raw!$C$5:$C$2053,$C28,Raw!$F$5:$F$2053,$B$5),"-")</f>
        <v>1.5908703351478979</v>
      </c>
      <c r="J28" s="94"/>
      <c r="K28" s="94">
        <f>IFERROR(W28/SUMIFS(Raw!P$5:P$2053,Raw!$B$5:$B$2053,$B28,Raw!$C$5:$C$2053,$C28,Raw!$F$5:$F$2053,$B$5),"-")</f>
        <v>1.6758167959437225</v>
      </c>
      <c r="L28" s="94">
        <f>IFERROR(X28/SUMIFS(Raw!Q$5:Q$2053,Raw!$B$5:$B$2053,$B28,Raw!$C$5:$C$2053,$C28,Raw!$F$5:$F$2053,$B$5),"-")</f>
        <v>1.6943405511811023</v>
      </c>
      <c r="M28" s="94">
        <f>IFERROR(Y28/SUMIFS(Raw!R$5:R$2053,Raw!$B$5:$B$2053,$B28,Raw!$C$5:$C$2053,$C28,Raw!$F$5:$F$2053,$B$5),"-")</f>
        <v>1.1031592520954223</v>
      </c>
      <c r="N28" s="94">
        <f>IFERROR(Z28/SUMIFS(Raw!S$5:S$2053,Raw!$B$5:$B$2053,$B28,Raw!$C$5:$C$2053,$C28,Raw!$F$5:$F$2053,$B$5),"-")</f>
        <v>1.0733560012822274</v>
      </c>
      <c r="O28" s="94">
        <f>IFERROR(AA28/SUMIFS(Raw!T$5:T$2053,Raw!$B$5:$B$2053,$B28,Raw!$C$5:$C$2053,$C28,Raw!$F$5:$F$2053,$B$5),"-")</f>
        <v>1.0603397389650424</v>
      </c>
      <c r="P28" s="77"/>
      <c r="Q28" s="32">
        <f>IFERROR(INDEX(Raw!$H$6:$CC$2053,MATCH($B28&amp;$C28&amp;$B$5,Raw!$A$6:$A$2053,0),MATCH(Q$5,Raw!$H$5:$CC$5,0)),"-")</f>
        <v>130135</v>
      </c>
      <c r="R28" s="32">
        <f>IFERROR(INDEX(Raw!$H$6:$CC$2053,MATCH($B28&amp;$C28&amp;$B$5,Raw!$A$6:$A$2053,0),MATCH(R$5,Raw!$H$5:$CC$5,0)),"-")</f>
        <v>88668</v>
      </c>
      <c r="S28" s="32">
        <f>IFERROR(INDEX(Raw!$H$6:$CC$2053,MATCH($B28&amp;$C28&amp;$B$5,Raw!$A$6:$A$2053,0),MATCH(S$5,Raw!$H$5:$CC$5,0)),"-")</f>
        <v>538928</v>
      </c>
      <c r="T28" s="32">
        <f>IFERROR(INDEX(Raw!$H$6:$CC$2053,MATCH($B28&amp;$C28&amp;$B$5,Raw!$A$6:$A$2053,0),MATCH(T$5,Raw!$H$5:$CC$5,0)),"-")</f>
        <v>281881</v>
      </c>
      <c r="U28" s="32">
        <f>IFERROR(INDEX(Raw!$H$6:$CC$2053,MATCH($B28&amp;$C28&amp;$B$5,Raw!$A$6:$A$2053,0),MATCH(U$5,Raw!$H$5:$CC$5,0)),"-")</f>
        <v>24256</v>
      </c>
      <c r="V28" s="32"/>
      <c r="W28" s="32">
        <f>IFERROR(INDEX(Raw!$H$6:$CC$2053,MATCH($B28&amp;$C28&amp;$B$5,Raw!$A$6:$A$2053,0),MATCH(W$5,Raw!$H$5:$CC$5,0)),"-")</f>
        <v>99815</v>
      </c>
      <c r="X28" s="32">
        <f>IFERROR(INDEX(Raw!$H$6:$CC$2053,MATCH($B28&amp;$C28&amp;$B$5,Raw!$A$6:$A$2053,0),MATCH(X$5,Raw!$H$5:$CC$5,0)),"-")</f>
        <v>68858</v>
      </c>
      <c r="Y28" s="32">
        <f>IFERROR(INDEX(Raw!$H$6:$CC$2053,MATCH($B28&amp;$C28&amp;$B$5,Raw!$A$6:$A$2053,0),MATCH(Y$5,Raw!$H$5:$CC$5,0)),"-")</f>
        <v>431172</v>
      </c>
      <c r="Z28" s="32">
        <f>IFERROR(INDEX(Raw!$H$6:$CC$2053,MATCH($B28&amp;$C28&amp;$B$5,Raw!$A$6:$A$2053,0),MATCH(Z$5,Raw!$H$5:$CC$5,0)),"-")</f>
        <v>187511</v>
      </c>
      <c r="AA28" s="32">
        <f>IFERROR(INDEX(Raw!$H$6:$CC$2053,MATCH($B28&amp;$C28&amp;$B$5,Raw!$A$6:$A$2053,0),MATCH(AA$5,Raw!$H$5:$CC$5,0)),"-")</f>
        <v>16167</v>
      </c>
    </row>
    <row r="29" spans="1:27" x14ac:dyDescent="0.2">
      <c r="A29" s="8"/>
      <c r="D29" s="72" t="s">
        <v>766</v>
      </c>
      <c r="E29" s="1" t="s">
        <v>865</v>
      </c>
      <c r="F29" s="56"/>
      <c r="G29" s="56"/>
      <c r="H29" s="56"/>
    </row>
    <row r="30" spans="1:27" x14ac:dyDescent="0.2">
      <c r="A30" s="8"/>
      <c r="D30" s="72"/>
      <c r="E30" s="1"/>
      <c r="F30" s="56"/>
      <c r="G30" s="56"/>
      <c r="H30" s="56"/>
    </row>
    <row r="31" spans="1:27" x14ac:dyDescent="0.2">
      <c r="A31" s="8"/>
      <c r="E31" s="60"/>
      <c r="F31" s="56"/>
      <c r="G31" s="56"/>
      <c r="H31" s="56"/>
    </row>
    <row r="32" spans="1:27" x14ac:dyDescent="0.2">
      <c r="A32" s="8"/>
      <c r="D32" s="102"/>
      <c r="E32" s="19"/>
      <c r="F32" s="56"/>
      <c r="G32" s="56"/>
      <c r="H32" s="56"/>
    </row>
    <row r="33" spans="1:8" x14ac:dyDescent="0.2">
      <c r="A33" s="8"/>
      <c r="D33" s="99">
        <v>1</v>
      </c>
      <c r="E33" s="60" t="s">
        <v>952</v>
      </c>
      <c r="F33" s="56"/>
      <c r="G33" s="56"/>
      <c r="H33" s="56"/>
    </row>
    <row r="34" spans="1:8" x14ac:dyDescent="0.2">
      <c r="A34" s="8"/>
      <c r="F34" s="7"/>
      <c r="G34" s="7"/>
      <c r="H34" s="7"/>
    </row>
    <row r="35" spans="1:8" x14ac:dyDescent="0.2">
      <c r="A35" s="8"/>
      <c r="D35" s="10" t="s">
        <v>590</v>
      </c>
      <c r="E35" s="7" t="s">
        <v>882</v>
      </c>
    </row>
    <row r="36" spans="1:8" x14ac:dyDescent="0.2">
      <c r="A36" s="8"/>
      <c r="D36" s="10" t="s">
        <v>591</v>
      </c>
      <c r="E36" s="70">
        <f>Introduction!$B$59</f>
        <v>43566</v>
      </c>
    </row>
    <row r="37" spans="1:8" x14ac:dyDescent="0.2">
      <c r="A37" s="8"/>
      <c r="B37" s="21"/>
      <c r="D37" s="10" t="s">
        <v>592</v>
      </c>
      <c r="E37" s="7" t="s">
        <v>594</v>
      </c>
    </row>
    <row r="38" spans="1:8" x14ac:dyDescent="0.2">
      <c r="A38" s="8"/>
      <c r="C38" s="21"/>
      <c r="D38" s="69"/>
      <c r="E38" s="56" t="s">
        <v>593</v>
      </c>
    </row>
    <row r="39" spans="1:8" x14ac:dyDescent="0.2">
      <c r="D39" s="69"/>
      <c r="E39" s="15" t="s">
        <v>719</v>
      </c>
    </row>
    <row r="40" spans="1:8" x14ac:dyDescent="0.2">
      <c r="E40" s="84" t="s">
        <v>793</v>
      </c>
    </row>
    <row r="41" spans="1:8" x14ac:dyDescent="0.2"/>
    <row r="42" spans="1:8" x14ac:dyDescent="0.2"/>
    <row r="43" spans="1:8" x14ac:dyDescent="0.2"/>
  </sheetData>
  <mergeCells count="1">
    <mergeCell ref="B4:C4"/>
  </mergeCells>
  <dataValidations count="1">
    <dataValidation type="list" allowBlank="1" showInputMessage="1" showErrorMessage="1" sqref="B4:C4">
      <formula1>Dropdown_Geography</formula1>
    </dataValidation>
  </dataValidations>
  <hyperlinks>
    <hyperlink ref="E38" r:id="rId1"/>
    <hyperlink ref="E39" r:id="rId2"/>
    <hyperlink ref="E40" location="Introduction!A1" display="Introduction"/>
  </hyperlinks>
  <pageMargins left="0.7" right="0.7" top="0.75" bottom="0.75" header="0.3" footer="0.3"/>
  <pageSetup paperSize="9" orientation="portrait" r:id="rId3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43"/>
  <sheetViews>
    <sheetView workbookViewId="0">
      <pane xSplit="4" ySplit="8" topLeftCell="E9" activePane="bottomRight" state="frozen"/>
      <selection activeCell="B4" sqref="B4:C4"/>
      <selection pane="topRight" activeCell="B4" sqref="B4:C4"/>
      <selection pane="bottomLeft" activeCell="B4" sqref="B4:C4"/>
      <selection pane="bottomRight" activeCell="E9" sqref="E9"/>
    </sheetView>
  </sheetViews>
  <sheetFormatPr defaultColWidth="0" defaultRowHeight="12.75" zeroHeight="1" x14ac:dyDescent="0.2"/>
  <cols>
    <col min="1" max="1" width="1.7109375" style="47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9.7109375" style="1" customWidth="1"/>
    <col min="15" max="15" width="10.5703125" style="1" customWidth="1"/>
    <col min="16" max="17" width="10.5703125" style="72" customWidth="1"/>
    <col min="18" max="18" width="9.28515625" style="72" customWidth="1"/>
    <col min="19" max="16384" width="9.28515625" style="1" hidden="1"/>
  </cols>
  <sheetData>
    <row r="1" spans="1:18" ht="18.75" x14ac:dyDescent="0.25">
      <c r="B1" s="48" t="s">
        <v>764</v>
      </c>
      <c r="C1" s="49"/>
      <c r="E1" s="59" t="s">
        <v>815</v>
      </c>
      <c r="F1" s="62"/>
      <c r="G1" s="49"/>
      <c r="H1" s="49"/>
      <c r="I1" s="49"/>
      <c r="K1" s="48"/>
      <c r="L1" s="62"/>
      <c r="M1" s="49"/>
      <c r="N1" s="49"/>
      <c r="O1" s="49"/>
    </row>
    <row r="2" spans="1:18" ht="23.25" customHeight="1" x14ac:dyDescent="0.2">
      <c r="B2" s="47"/>
      <c r="C2" s="47"/>
      <c r="E2" s="13" t="s">
        <v>874</v>
      </c>
      <c r="F2" s="13"/>
      <c r="G2" s="13"/>
      <c r="H2" s="13"/>
      <c r="I2" s="13"/>
      <c r="K2" s="13" t="s">
        <v>877</v>
      </c>
      <c r="L2" s="13"/>
      <c r="M2" s="13"/>
      <c r="N2" s="13"/>
      <c r="O2" s="13"/>
      <c r="P2" s="14"/>
      <c r="Q2" s="14"/>
    </row>
    <row r="3" spans="1:18" x14ac:dyDescent="0.2">
      <c r="A3" s="64"/>
      <c r="B3" s="74"/>
      <c r="D3" s="29"/>
      <c r="E3" s="155" t="s">
        <v>875</v>
      </c>
      <c r="F3" s="155"/>
      <c r="G3" s="155"/>
      <c r="H3" s="155"/>
      <c r="I3" s="155"/>
      <c r="K3" s="155" t="s">
        <v>876</v>
      </c>
      <c r="L3" s="155"/>
      <c r="M3" s="155"/>
      <c r="N3" s="155"/>
      <c r="O3" s="155"/>
      <c r="P3" s="152"/>
      <c r="Q3" s="152"/>
    </row>
    <row r="4" spans="1:18" ht="14.25" x14ac:dyDescent="0.2">
      <c r="A4" s="64"/>
      <c r="B4" s="143" t="str">
        <f ca="1">OFFSET(Raw!$CW$5,MATCH($B$5,Raw!$CX$6:$CX$24,0),0)</f>
        <v>Eng</v>
      </c>
      <c r="D4" s="29"/>
      <c r="E4" s="13"/>
      <c r="F4" s="13"/>
      <c r="G4" s="12" t="s">
        <v>866</v>
      </c>
      <c r="H4" s="12"/>
      <c r="I4" s="12"/>
      <c r="K4" s="13"/>
      <c r="L4" s="13"/>
      <c r="M4" s="75" t="s">
        <v>867</v>
      </c>
      <c r="N4" s="12"/>
      <c r="O4" s="12"/>
      <c r="P4" s="14"/>
      <c r="Q4" s="14"/>
    </row>
    <row r="5" spans="1:18" ht="27.75" customHeight="1" x14ac:dyDescent="0.2">
      <c r="B5" s="243" t="s">
        <v>569</v>
      </c>
      <c r="C5" s="243"/>
      <c r="D5" s="30"/>
      <c r="E5" s="5" t="s">
        <v>709</v>
      </c>
      <c r="F5" s="6"/>
      <c r="G5" s="5" t="s">
        <v>710</v>
      </c>
      <c r="H5" s="5" t="s">
        <v>724</v>
      </c>
      <c r="I5" s="5" t="s">
        <v>752</v>
      </c>
      <c r="K5" s="5" t="s">
        <v>709</v>
      </c>
      <c r="L5" s="6"/>
      <c r="M5" s="5" t="s">
        <v>710</v>
      </c>
      <c r="N5" s="5" t="s">
        <v>724</v>
      </c>
      <c r="O5" s="5" t="s">
        <v>752</v>
      </c>
      <c r="P5" s="6"/>
      <c r="Q5" s="6"/>
    </row>
    <row r="6" spans="1:18" s="73" customFormat="1" x14ac:dyDescent="0.2">
      <c r="A6" s="26"/>
      <c r="B6" s="46" t="str">
        <f>VLOOKUP($B$5,Raw!$CX$6:$CY$24,2,0)</f>
        <v>ENG</v>
      </c>
      <c r="C6" s="65"/>
      <c r="D6" s="24" t="s">
        <v>715</v>
      </c>
      <c r="E6" s="55" t="s">
        <v>658</v>
      </c>
      <c r="F6" s="55"/>
      <c r="G6" s="78" t="s">
        <v>659</v>
      </c>
      <c r="H6" s="78" t="s">
        <v>660</v>
      </c>
      <c r="I6" s="78" t="s">
        <v>661</v>
      </c>
      <c r="K6" s="160" t="s">
        <v>654</v>
      </c>
      <c r="L6" s="42"/>
      <c r="M6" s="160" t="s">
        <v>655</v>
      </c>
      <c r="N6" s="160" t="s">
        <v>656</v>
      </c>
      <c r="O6" s="160" t="s">
        <v>657</v>
      </c>
      <c r="P6" s="160"/>
      <c r="Q6" s="160"/>
      <c r="R6" s="215"/>
    </row>
    <row r="7" spans="1:18" s="7" customFormat="1" x14ac:dyDescent="0.2">
      <c r="A7" s="67"/>
      <c r="B7" s="33" t="s">
        <v>680</v>
      </c>
      <c r="C7" s="34" t="str">
        <f>'Response times'!$C7</f>
        <v>2017-18 Aug-Mar</v>
      </c>
      <c r="D7" s="34"/>
      <c r="E7" s="85">
        <f>IFERROR(SUMIF($B$9:$B$28,$B7,E$9:E$28),"-")</f>
        <v>175273</v>
      </c>
      <c r="F7" s="31"/>
      <c r="G7" s="85">
        <f>IFERROR(SUMIF($B$9:$B$28,$B7,G$9:G$28),"-")</f>
        <v>2376.5050000000001</v>
      </c>
      <c r="H7" s="91">
        <f>IFERROR(G7/E7/24,"-")</f>
        <v>5.6495319682248071E-4</v>
      </c>
      <c r="I7" s="91">
        <f>IFERROR(SUMPRODUCT(E$9:E$16,I$9:I$16)/E7,"-")</f>
        <v>1.123077826632781E-3</v>
      </c>
      <c r="K7" s="85">
        <f>IFERROR(SUMIF($B$9:$B$28,$B7,K$9:K$28),"-")</f>
        <v>9284</v>
      </c>
      <c r="L7" s="85"/>
      <c r="M7" s="85">
        <f>IFERROR(SUMIF($B$9:$B$28,$B7,M$9:M$28),"-")</f>
        <v>772.73</v>
      </c>
      <c r="N7" s="91">
        <f>IFERROR(M7/K7/24,"-")</f>
        <v>3.4680184546890709E-3</v>
      </c>
      <c r="O7" s="91">
        <f>IFERROR(SUMPRODUCT(K$9:K$16,O$9:O$16)/K7,"-")</f>
        <v>5.8600220211594617E-3</v>
      </c>
      <c r="P7" s="216"/>
      <c r="Q7" s="216"/>
      <c r="R7" s="14"/>
    </row>
    <row r="8" spans="1:18" s="7" customFormat="1" x14ac:dyDescent="0.2">
      <c r="A8" s="67"/>
      <c r="B8" s="33" t="s">
        <v>821</v>
      </c>
      <c r="C8" s="34" t="str">
        <f>'Response times'!$C8</f>
        <v>2018-19</v>
      </c>
      <c r="D8" s="34"/>
      <c r="E8" s="85">
        <f>IFERROR(SUMIF($B$9:$B$28,$B8,E$9:E$28),"-")</f>
        <v>424546</v>
      </c>
      <c r="F8" s="31"/>
      <c r="G8" s="85">
        <f>IFERROR(SUMIF($B$9:$B$28,$B8,G$9:G$28),"-")</f>
        <v>5158.6158333333333</v>
      </c>
      <c r="H8" s="91">
        <f>IFERROR(G8/E8/24,"-")</f>
        <v>5.0628748448669611E-4</v>
      </c>
      <c r="I8" s="91">
        <f>IFERROR(SUMPRODUCT(E$17:E$28,I$17:I$28)/E8,"-")</f>
        <v>9.544085852233263E-4</v>
      </c>
      <c r="K8" s="85">
        <f>IFERROR(SUMIF($B$9:$B$28,$B8,K$9:K$28),"-")</f>
        <v>23802</v>
      </c>
      <c r="L8" s="85"/>
      <c r="M8" s="85">
        <f>IFERROR(SUMIF($B$9:$B$28,$B8,M$9:M$28),"-")</f>
        <v>2078.4455555555555</v>
      </c>
      <c r="N8" s="91">
        <f>IFERROR(M8/K8/24,"-")</f>
        <v>3.6384294659334571E-3</v>
      </c>
      <c r="O8" s="91">
        <f>IFERROR(SUMPRODUCT(K$17:K$28,O$17:O$28)/K8,"-")</f>
        <v>6.1454167989306854E-3</v>
      </c>
      <c r="P8" s="216"/>
      <c r="Q8" s="216"/>
      <c r="R8" s="14"/>
    </row>
    <row r="9" spans="1:18" ht="18" x14ac:dyDescent="0.25">
      <c r="A9" s="68"/>
      <c r="B9" s="7" t="s">
        <v>680</v>
      </c>
      <c r="C9" s="7" t="s">
        <v>572</v>
      </c>
      <c r="D9" s="100"/>
      <c r="E9" s="85">
        <f>IFERROR(INDEX(Raw!$H$6:$CC$2053,MATCH($B9&amp;$C9&amp;$B$6,Raw!$A$6:$A$2053,0),MATCH(E$6,Raw!$H$5:$CC$5,0)),"-")</f>
        <v>1355</v>
      </c>
      <c r="F9" s="31"/>
      <c r="G9" s="85">
        <f>IFERROR(INDEX(Raw!$H$6:$CC$2053,MATCH($B9&amp;$C9&amp;$B$6,Raw!$A$6:$A$2053,0),MATCH(G$6,Raw!$H$5:$CC$5,0))/60/60,"-")</f>
        <v>15.537222222222223</v>
      </c>
      <c r="H9" s="91">
        <f>IFERROR(INDEX(Raw!$H$6:$CC$2053,MATCH($B9&amp;$C9&amp;$B$6,Raw!$A$6:$A$2053,0),MATCH(H$6,Raw!$H$5:$CC$5,0))/60/60/24,"-")</f>
        <v>4.7777436107694404E-4</v>
      </c>
      <c r="I9" s="91">
        <f>IFERROR(INDEX(Raw!$H$6:$CC$2053,MATCH($B9&amp;$C9&amp;$B$6,Raw!$A$6:$A$2053,0),MATCH(I$6,Raw!$H$5:$CC$5,0))/60/60/24,"-")</f>
        <v>1.0879629629629629E-3</v>
      </c>
      <c r="K9" s="85">
        <f>IFERROR(INDEX(Raw!$H$6:$CC$2053,MATCH($B9&amp;$C9&amp;$B$6,Raw!$A$6:$A$2053,0),MATCH(K$6,Raw!$H$5:$CC$5,0)),"-")</f>
        <v>0</v>
      </c>
      <c r="L9" s="85"/>
      <c r="M9" s="85">
        <f>IFERROR(INDEX(Raw!$H$6:$CC$2053,MATCH($B9&amp;$C9&amp;$B$6,Raw!$A$6:$A$2053,0),MATCH(M$6,Raw!$H$5:$CC$5,0))/60/60,"-")</f>
        <v>0</v>
      </c>
      <c r="N9" s="91" t="str">
        <f>IFERROR(INDEX(Raw!$H$6:$CC$2053,MATCH($B9&amp;$C9&amp;$B$6,Raw!$A$6:$A$2053,0),MATCH(N$6,Raw!$H$5:$CC$5,0))/60/60/24,"-")</f>
        <v>-</v>
      </c>
      <c r="O9" s="91" t="str">
        <f>IFERROR(INDEX(Raw!$H$6:$CC$2053,MATCH($B9&amp;$C9&amp;$B$6,Raw!$A$6:$A$2053,0),MATCH(O$6,Raw!$H$5:$CC$5,0))/60/60/24,"-")</f>
        <v>-</v>
      </c>
      <c r="P9" s="216"/>
      <c r="Q9" s="216"/>
    </row>
    <row r="10" spans="1:18" ht="12.75" customHeight="1" x14ac:dyDescent="0.2">
      <c r="A10" s="68"/>
      <c r="B10" s="16" t="str">
        <f t="shared" ref="B10:B28" si="0">IF($C10="April",LEFT($B9,4)+1&amp;"-"&amp;RIGHT($B9,2)+1,$B9)</f>
        <v>2017-18</v>
      </c>
      <c r="C10" s="7" t="s">
        <v>573</v>
      </c>
      <c r="D10" s="14"/>
      <c r="E10" s="85">
        <f>IFERROR(INDEX(Raw!$H$6:$CC$2053,MATCH($B10&amp;$C10&amp;$B$6,Raw!$A$6:$A$2053,0),MATCH(E$6,Raw!$H$5:$CC$5,0)),"-")</f>
        <v>9322</v>
      </c>
      <c r="F10" s="31"/>
      <c r="G10" s="85">
        <f>IFERROR(INDEX(Raw!$H$6:$CC$2053,MATCH($B10&amp;$C10&amp;$B$6,Raw!$A$6:$A$2053,0),MATCH(G$6,Raw!$H$5:$CC$5,0))/60/60,"-")</f>
        <v>118.03361111111111</v>
      </c>
      <c r="H10" s="91">
        <f>IFERROR(INDEX(Raw!$H$6:$CC$2053,MATCH($B10&amp;$C10&amp;$B$6,Raw!$A$6:$A$2053,0),MATCH(H$6,Raw!$H$5:$CC$5,0))/60/60/24,"-")</f>
        <v>5.2757639236533259E-4</v>
      </c>
      <c r="I10" s="91">
        <f>IFERROR(INDEX(Raw!$H$6:$CC$2053,MATCH($B10&amp;$C10&amp;$B$6,Raw!$A$6:$A$2053,0),MATCH(I$6,Raw!$H$5:$CC$5,0))/60/60/24,"-")</f>
        <v>8.8986030656273095E-4</v>
      </c>
      <c r="K10" s="85">
        <f>IFERROR(INDEX(Raw!$H$6:$CC$2053,MATCH($B10&amp;$C10&amp;$B$6,Raw!$A$6:$A$2053,0),MATCH(K$6,Raw!$H$5:$CC$5,0)),"-")</f>
        <v>0</v>
      </c>
      <c r="L10" s="85"/>
      <c r="M10" s="85">
        <f>IFERROR(INDEX(Raw!$H$6:$CC$2053,MATCH($B10&amp;$C10&amp;$B$6,Raw!$A$6:$A$2053,0),MATCH(M$6,Raw!$H$5:$CC$5,0))/60/60,"-")</f>
        <v>0</v>
      </c>
      <c r="N10" s="91" t="str">
        <f>IFERROR(INDEX(Raw!$H$6:$CC$2053,MATCH($B10&amp;$C10&amp;$B$6,Raw!$A$6:$A$2053,0),MATCH(N$6,Raw!$H$5:$CC$5,0))/60/60/24,"-")</f>
        <v>-</v>
      </c>
      <c r="O10" s="91" t="str">
        <f>IFERROR(INDEX(Raw!$H$6:$CC$2053,MATCH($B10&amp;$C10&amp;$B$6,Raw!$A$6:$A$2053,0),MATCH(O$6,Raw!$H$5:$CC$5,0))/60/60/24,"-")</f>
        <v>-</v>
      </c>
      <c r="P10" s="216"/>
      <c r="Q10" s="216"/>
    </row>
    <row r="11" spans="1:18" ht="18" x14ac:dyDescent="0.25">
      <c r="A11" s="68"/>
      <c r="B11" s="16" t="str">
        <f t="shared" si="0"/>
        <v>2017-18</v>
      </c>
      <c r="C11" s="7" t="s">
        <v>574</v>
      </c>
      <c r="D11" s="100"/>
      <c r="E11" s="85">
        <f>IFERROR(INDEX(Raw!$H$6:$CC$2053,MATCH($B11&amp;$C11&amp;$B$6,Raw!$A$6:$A$2053,0),MATCH(E$6,Raw!$H$5:$CC$5,0)),"-")</f>
        <v>11700</v>
      </c>
      <c r="F11" s="31"/>
      <c r="G11" s="85">
        <f>IFERROR(INDEX(Raw!$H$6:$CC$2053,MATCH($B11&amp;$C11&amp;$B$6,Raw!$A$6:$A$2053,0),MATCH(G$6,Raw!$H$5:$CC$5,0))/60/60,"-")</f>
        <v>129.3425</v>
      </c>
      <c r="H11" s="91">
        <f>IFERROR(INDEX(Raw!$H$6:$CC$2053,MATCH($B11&amp;$C11&amp;$B$6,Raw!$A$6:$A$2053,0),MATCH(H$6,Raw!$H$5:$CC$5,0))/60/60/24,"-")</f>
        <v>4.6062143874643874E-4</v>
      </c>
      <c r="I11" s="91">
        <f>IFERROR(INDEX(Raw!$H$6:$CC$2053,MATCH($B11&amp;$C11&amp;$B$6,Raw!$A$6:$A$2053,0),MATCH(I$6,Raw!$H$5:$CC$5,0))/60/60/24,"-")</f>
        <v>7.563588160810383E-4</v>
      </c>
      <c r="K11" s="85">
        <f>IFERROR(INDEX(Raw!$H$6:$CC$2053,MATCH($B11&amp;$C11&amp;$B$6,Raw!$A$6:$A$2053,0),MATCH(K$6,Raw!$H$5:$CC$5,0)),"-")</f>
        <v>22</v>
      </c>
      <c r="L11" s="85"/>
      <c r="M11" s="85">
        <f>IFERROR(INDEX(Raw!$H$6:$CC$2053,MATCH($B11&amp;$C11&amp;$B$6,Raw!$A$6:$A$2053,0),MATCH(M$6,Raw!$H$5:$CC$5,0))/60/60,"-")</f>
        <v>1.0558333333333334</v>
      </c>
      <c r="N11" s="91">
        <f>IFERROR(INDEX(Raw!$H$6:$CC$2053,MATCH($B11&amp;$C11&amp;$B$6,Raw!$A$6:$A$2053,0),MATCH(N$6,Raw!$H$5:$CC$5,0))/60/60/24,"-")</f>
        <v>1.9996843434343437E-3</v>
      </c>
      <c r="O11" s="91">
        <f>IFERROR(INDEX(Raw!$H$6:$CC$2053,MATCH($B11&amp;$C11&amp;$B$6,Raw!$A$6:$A$2053,0),MATCH(O$6,Raw!$H$5:$CC$5,0))/60/60/24,"-")</f>
        <v>3.4027777777777784E-3</v>
      </c>
      <c r="P11" s="216"/>
      <c r="Q11" s="216"/>
    </row>
    <row r="12" spans="1:18" ht="12.75" customHeight="1" x14ac:dyDescent="0.2">
      <c r="A12" s="68"/>
      <c r="B12" s="16" t="str">
        <f t="shared" si="0"/>
        <v>2017-18</v>
      </c>
      <c r="C12" s="7" t="s">
        <v>575</v>
      </c>
      <c r="D12" s="14"/>
      <c r="E12" s="85">
        <f>IFERROR(INDEX(Raw!$H$6:$CC$2053,MATCH($B12&amp;$C12&amp;$B$6,Raw!$A$6:$A$2053,0),MATCH(E$6,Raw!$H$5:$CC$5,0)),"-")</f>
        <v>25680</v>
      </c>
      <c r="F12" s="31"/>
      <c r="G12" s="85">
        <f>IFERROR(INDEX(Raw!$H$6:$CC$2053,MATCH($B12&amp;$C12&amp;$B$6,Raw!$A$6:$A$2053,0),MATCH(G$6,Raw!$H$5:$CC$5,0))/60/60,"-")</f>
        <v>349.37333333333333</v>
      </c>
      <c r="H12" s="91">
        <f>IFERROR(INDEX(Raw!$H$6:$CC$2053,MATCH($B12&amp;$C12&amp;$B$6,Raw!$A$6:$A$2053,0),MATCH(H$6,Raw!$H$5:$CC$5,0))/60/60/24,"-")</f>
        <v>5.6687002422983735E-4</v>
      </c>
      <c r="I12" s="91">
        <f>IFERROR(INDEX(Raw!$H$6:$CC$2053,MATCH($B12&amp;$C12&amp;$B$6,Raw!$A$6:$A$2053,0),MATCH(I$6,Raw!$H$5:$CC$5,0))/60/60/24,"-")</f>
        <v>9.5768116490711904E-4</v>
      </c>
      <c r="K12" s="85">
        <f>IFERROR(INDEX(Raw!$H$6:$CC$2053,MATCH($B12&amp;$C12&amp;$B$6,Raw!$A$6:$A$2053,0),MATCH(K$6,Raw!$H$5:$CC$5,0)),"-")</f>
        <v>1126</v>
      </c>
      <c r="L12" s="85"/>
      <c r="M12" s="85">
        <f>IFERROR(INDEX(Raw!$H$6:$CC$2053,MATCH($B12&amp;$C12&amp;$B$6,Raw!$A$6:$A$2053,0),MATCH(M$6,Raw!$H$5:$CC$5,0))/60/60,"-")</f>
        <v>88.226666666666674</v>
      </c>
      <c r="N12" s="91">
        <f>IFERROR(INDEX(Raw!$H$6:$CC$2053,MATCH($B12&amp;$C12&amp;$B$6,Raw!$A$6:$A$2053,0),MATCH(N$6,Raw!$H$5:$CC$5,0))/60/60/24,"-")</f>
        <v>3.2647523189263863E-3</v>
      </c>
      <c r="O12" s="91">
        <f>IFERROR(INDEX(Raw!$H$6:$CC$2053,MATCH($B12&amp;$C12&amp;$B$6,Raw!$A$6:$A$2053,0),MATCH(O$6,Raw!$H$5:$CC$5,0))/60/60/24,"-")</f>
        <v>5.5594204328662591E-3</v>
      </c>
      <c r="P12" s="216"/>
      <c r="Q12" s="216"/>
    </row>
    <row r="13" spans="1:18" x14ac:dyDescent="0.2">
      <c r="A13" s="68"/>
      <c r="B13" s="16" t="str">
        <f t="shared" si="0"/>
        <v>2017-18</v>
      </c>
      <c r="C13" s="7" t="s">
        <v>576</v>
      </c>
      <c r="D13" s="14"/>
      <c r="E13" s="85">
        <f>IFERROR(INDEX(Raw!$H$6:$CC$2053,MATCH($B13&amp;$C13&amp;$B$6,Raw!$A$6:$A$2053,0),MATCH(E$6,Raw!$H$5:$CC$5,0)),"-")</f>
        <v>31971</v>
      </c>
      <c r="F13" s="31"/>
      <c r="G13" s="85">
        <f>IFERROR(INDEX(Raw!$H$6:$CC$2053,MATCH($B13&amp;$C13&amp;$B$6,Raw!$A$6:$A$2053,0),MATCH(G$6,Raw!$H$5:$CC$5,0))/60/60,"-")</f>
        <v>492.32722222222225</v>
      </c>
      <c r="H13" s="91">
        <f>IFERROR(INDEX(Raw!$H$6:$CC$2053,MATCH($B13&amp;$C13&amp;$B$6,Raw!$A$6:$A$2053,0),MATCH(H$6,Raw!$H$5:$CC$5,0))/60/60/24,"-")</f>
        <v>6.4163255010038034E-4</v>
      </c>
      <c r="I13" s="91">
        <f>IFERROR(INDEX(Raw!$H$6:$CC$2053,MATCH($B13&amp;$C13&amp;$B$6,Raw!$A$6:$A$2053,0),MATCH(I$6,Raw!$H$5:$CC$5,0))/60/60/24,"-")</f>
        <v>1.2599703348057326E-3</v>
      </c>
      <c r="K13" s="85">
        <f>IFERROR(INDEX(Raw!$H$6:$CC$2053,MATCH($B13&amp;$C13&amp;$B$6,Raw!$A$6:$A$2053,0),MATCH(K$6,Raw!$H$5:$CC$5,0)),"-")</f>
        <v>2021</v>
      </c>
      <c r="L13" s="85"/>
      <c r="M13" s="85">
        <f>IFERROR(INDEX(Raw!$H$6:$CC$2053,MATCH($B13&amp;$C13&amp;$B$6,Raw!$A$6:$A$2053,0),MATCH(M$6,Raw!$H$5:$CC$5,0))/60/60,"-")</f>
        <v>161.00416666666666</v>
      </c>
      <c r="N13" s="91">
        <f>IFERROR(INDEX(Raw!$H$6:$CC$2053,MATCH($B13&amp;$C13&amp;$B$6,Raw!$A$6:$A$2053,0),MATCH(N$6,Raw!$H$5:$CC$5,0))/60/60/24,"-")</f>
        <v>3.3193997745890377E-3</v>
      </c>
      <c r="O13" s="91">
        <f>IFERROR(INDEX(Raw!$H$6:$CC$2053,MATCH($B13&amp;$C13&amp;$B$6,Raw!$A$6:$A$2053,0),MATCH(O$6,Raw!$H$5:$CC$5,0))/60/60/24,"-")</f>
        <v>5.6947193358623345E-3</v>
      </c>
      <c r="P13" s="216"/>
      <c r="Q13" s="216"/>
    </row>
    <row r="14" spans="1:18" ht="18" x14ac:dyDescent="0.25">
      <c r="A14" s="68"/>
      <c r="B14" s="16" t="str">
        <f t="shared" si="0"/>
        <v>2017-18</v>
      </c>
      <c r="C14" s="7" t="s">
        <v>577</v>
      </c>
      <c r="D14" s="100"/>
      <c r="E14" s="85">
        <f>IFERROR(INDEX(Raw!$H$6:$CC$2053,MATCH($B14&amp;$C14&amp;$B$6,Raw!$A$6:$A$2053,0),MATCH(E$6,Raw!$H$5:$CC$5,0)),"-")</f>
        <v>31254</v>
      </c>
      <c r="F14" s="31"/>
      <c r="G14" s="85">
        <f>IFERROR(INDEX(Raw!$H$6:$CC$2053,MATCH($B14&amp;$C14&amp;$B$6,Raw!$A$6:$A$2053,0),MATCH(G$6,Raw!$H$5:$CC$5,0))/60/60,"-")</f>
        <v>398.37277777777774</v>
      </c>
      <c r="H14" s="91">
        <f>IFERROR(INDEX(Raw!$H$6:$CC$2053,MATCH($B14&amp;$C14&amp;$B$6,Raw!$A$6:$A$2053,0),MATCH(H$6,Raw!$H$5:$CC$5,0))/60/60/24,"-")</f>
        <v>5.3109572345110196E-4</v>
      </c>
      <c r="I14" s="91">
        <f>IFERROR(INDEX(Raw!$H$6:$CC$2053,MATCH($B14&amp;$C14&amp;$B$6,Raw!$A$6:$A$2053,0),MATCH(I$6,Raw!$H$5:$CC$5,0))/60/60/24,"-")</f>
        <v>1.0330725815243798E-3</v>
      </c>
      <c r="K14" s="85">
        <f>IFERROR(INDEX(Raw!$H$6:$CC$2053,MATCH($B14&amp;$C14&amp;$B$6,Raw!$A$6:$A$2053,0),MATCH(K$6,Raw!$H$5:$CC$5,0)),"-")</f>
        <v>1914</v>
      </c>
      <c r="L14" s="85"/>
      <c r="M14" s="85">
        <f>IFERROR(INDEX(Raw!$H$6:$CC$2053,MATCH($B14&amp;$C14&amp;$B$6,Raw!$A$6:$A$2053,0),MATCH(M$6,Raw!$H$5:$CC$5,0))/60/60,"-")</f>
        <v>148.54972222222221</v>
      </c>
      <c r="N14" s="91">
        <f>IFERROR(INDEX(Raw!$H$6:$CC$2053,MATCH($B14&amp;$C14&amp;$B$6,Raw!$A$6:$A$2053,0),MATCH(N$6,Raw!$H$5:$CC$5,0))/60/60/24,"-")</f>
        <v>3.2338410445450672E-3</v>
      </c>
      <c r="O14" s="91">
        <f>IFERROR(INDEX(Raw!$H$6:$CC$2053,MATCH($B14&amp;$C14&amp;$B$6,Raw!$A$6:$A$2053,0),MATCH(O$6,Raw!$H$5:$CC$5,0))/60/60/24,"-")</f>
        <v>5.2722628584697543E-3</v>
      </c>
      <c r="P14" s="216"/>
      <c r="Q14" s="216"/>
    </row>
    <row r="15" spans="1:18" x14ac:dyDescent="0.2">
      <c r="A15" s="68"/>
      <c r="B15" s="16" t="str">
        <f t="shared" si="0"/>
        <v>2017-18</v>
      </c>
      <c r="C15" s="7" t="s">
        <v>578</v>
      </c>
      <c r="D15" s="14"/>
      <c r="E15" s="85">
        <f>IFERROR(INDEX(Raw!$H$6:$CC$2053,MATCH($B15&amp;$C15&amp;$B$6,Raw!$A$6:$A$2053,0),MATCH(E$6,Raw!$H$5:$CC$5,0)),"-")</f>
        <v>30179</v>
      </c>
      <c r="F15" s="31"/>
      <c r="G15" s="85">
        <f>IFERROR(INDEX(Raw!$H$6:$CC$2053,MATCH($B15&amp;$C15&amp;$B$6,Raw!$A$6:$A$2053,0),MATCH(G$6,Raw!$H$5:$CC$5,0))/60/60,"-")</f>
        <v>417.34666666666664</v>
      </c>
      <c r="H15" s="91">
        <f>IFERROR(INDEX(Raw!$H$6:$CC$2053,MATCH($B15&amp;$C15&amp;$B$6,Raw!$A$6:$A$2053,0),MATCH(H$6,Raw!$H$5:$CC$5,0))/60/60/24,"-")</f>
        <v>5.7621009458379811E-4</v>
      </c>
      <c r="I15" s="91">
        <f>IFERROR(INDEX(Raw!$H$6:$CC$2053,MATCH($B15&amp;$C15&amp;$B$6,Raw!$A$6:$A$2053,0),MATCH(I$6,Raw!$H$5:$CC$5,0))/60/60/24,"-")</f>
        <v>1.0722082009442426E-3</v>
      </c>
      <c r="K15" s="85">
        <f>IFERROR(INDEX(Raw!$H$6:$CC$2053,MATCH($B15&amp;$C15&amp;$B$6,Raw!$A$6:$A$2053,0),MATCH(K$6,Raw!$H$5:$CC$5,0)),"-")</f>
        <v>1984</v>
      </c>
      <c r="L15" s="85"/>
      <c r="M15" s="85">
        <f>IFERROR(INDEX(Raw!$H$6:$CC$2053,MATCH($B15&amp;$C15&amp;$B$6,Raw!$A$6:$A$2053,0),MATCH(M$6,Raw!$H$5:$CC$5,0))/60/60,"-")</f>
        <v>174.63611111111109</v>
      </c>
      <c r="N15" s="91">
        <f>IFERROR(INDEX(Raw!$H$6:$CC$2053,MATCH($B15&amp;$C15&amp;$B$6,Raw!$A$6:$A$2053,0),MATCH(N$6,Raw!$H$5:$CC$5,0))/60/60/24,"-")</f>
        <v>3.6675930592891281E-3</v>
      </c>
      <c r="O15" s="91">
        <f>IFERROR(INDEX(Raw!$H$6:$CC$2053,MATCH($B15&amp;$C15&amp;$B$6,Raw!$A$6:$A$2053,0),MATCH(O$6,Raw!$H$5:$CC$5,0))/60/60/24,"-")</f>
        <v>6.2448663381123063E-3</v>
      </c>
      <c r="P15" s="216"/>
      <c r="Q15" s="216"/>
    </row>
    <row r="16" spans="1:18" s="7" customFormat="1" collapsed="1" x14ac:dyDescent="0.2">
      <c r="A16" s="68"/>
      <c r="B16" s="16" t="str">
        <f t="shared" si="0"/>
        <v>2017-18</v>
      </c>
      <c r="C16" s="34" t="s">
        <v>579</v>
      </c>
      <c r="D16" s="118"/>
      <c r="E16" s="85">
        <f>IFERROR(INDEX(Raw!$H$6:$CC$2053,MATCH($B16&amp;$C16&amp;$B$6,Raw!$A$6:$A$2053,0),MATCH(E$6,Raw!$H$5:$CC$5,0)),"-")</f>
        <v>33812</v>
      </c>
      <c r="F16" s="31"/>
      <c r="G16" s="85">
        <f>IFERROR(INDEX(Raw!$H$6:$CC$2053,MATCH($B16&amp;$C16&amp;$B$6,Raw!$A$6:$A$2053,0),MATCH(G$6,Raw!$H$5:$CC$5,0))/60/60,"-")</f>
        <v>456.17166666666668</v>
      </c>
      <c r="H16" s="91">
        <f>IFERROR(INDEX(Raw!$H$6:$CC$2053,MATCH($B16&amp;$C16&amp;$B$6,Raw!$A$6:$A$2053,0),MATCH(H$6,Raw!$H$5:$CC$5,0))/60/60/24,"-")</f>
        <v>5.6214222103921033E-4</v>
      </c>
      <c r="I16" s="91">
        <f>IFERROR(INDEX(Raw!$H$6:$CC$2053,MATCH($B16&amp;$C16&amp;$B$6,Raw!$A$6:$A$2053,0),MATCH(I$6,Raw!$H$5:$CC$5,0))/60/60/24,"-")</f>
        <v>1.4404580775617688E-3</v>
      </c>
      <c r="K16" s="85">
        <f>IFERROR(INDEX(Raw!$H$6:$CC$2053,MATCH($B16&amp;$C16&amp;$B$6,Raw!$A$6:$A$2053,0),MATCH(K$6,Raw!$H$5:$CC$5,0)),"-")</f>
        <v>2217</v>
      </c>
      <c r="L16" s="85"/>
      <c r="M16" s="85">
        <f>IFERROR(INDEX(Raw!$H$6:$CC$2053,MATCH($B16&amp;$C16&amp;$B$6,Raw!$A$6:$A$2053,0),MATCH(M$6,Raw!$H$5:$CC$5,0))/60/60,"-")</f>
        <v>199.25750000000002</v>
      </c>
      <c r="N16" s="91">
        <f>IFERROR(INDEX(Raw!$H$6:$CC$2053,MATCH($B16&amp;$C16&amp;$B$6,Raw!$A$6:$A$2053,0),MATCH(N$6,Raw!$H$5:$CC$5,0))/60/60/24,"-")</f>
        <v>3.7448785896857617E-3</v>
      </c>
      <c r="O16" s="91">
        <f>IFERROR(INDEX(Raw!$H$6:$CC$2053,MATCH($B16&amp;$C16&amp;$B$6,Raw!$A$6:$A$2053,0),MATCH(O$6,Raw!$H$5:$CC$5,0))/60/60/24,"-")</f>
        <v>6.3507993785395676E-3</v>
      </c>
      <c r="P16" s="216"/>
      <c r="Q16" s="216"/>
      <c r="R16" s="14"/>
    </row>
    <row r="17" spans="1:18" s="7" customFormat="1" ht="18" x14ac:dyDescent="0.25">
      <c r="A17" s="68"/>
      <c r="B17" s="119" t="str">
        <f t="shared" si="0"/>
        <v>2018-19</v>
      </c>
      <c r="C17" s="7" t="s">
        <v>823</v>
      </c>
      <c r="D17" s="120"/>
      <c r="E17" s="85">
        <f>IFERROR(INDEX(Raw!$H$6:$CC$2053,MATCH($B17&amp;$C17&amp;$B$6,Raw!$A$6:$A$2053,0),MATCH(E$6,Raw!$H$5:$CC$5,0)),"-")</f>
        <v>31315</v>
      </c>
      <c r="F17" s="31"/>
      <c r="G17" s="85">
        <f>IFERROR(INDEX(Raw!$H$6:$CC$2053,MATCH($B17&amp;$C17&amp;$B$6,Raw!$A$6:$A$2053,0),MATCH(G$6,Raw!$H$5:$CC$5,0))/60/60,"-")</f>
        <v>385.51777777777778</v>
      </c>
      <c r="H17" s="91">
        <f>IFERROR(INDEX(Raw!$H$6:$CC$2053,MATCH($B17&amp;$C17&amp;$B$6,Raw!$A$6:$A$2053,0),MATCH(H$6,Raw!$H$5:$CC$5,0))/60/60/24,"-")</f>
        <v>5.1295675365609897E-4</v>
      </c>
      <c r="I17" s="91">
        <f>IFERROR(INDEX(Raw!$H$6:$CC$2053,MATCH($B17&amp;$C17&amp;$B$6,Raw!$A$6:$A$2053,0),MATCH(I$6,Raw!$H$5:$CC$5,0))/60/60/24,"-")</f>
        <v>9.4444185723325115E-4</v>
      </c>
      <c r="J17" s="1"/>
      <c r="K17" s="85">
        <f>IFERROR(INDEX(Raw!$H$6:$CC$2053,MATCH($B17&amp;$C17&amp;$B$6,Raw!$A$6:$A$2053,0),MATCH(K$6,Raw!$H$5:$CC$5,0)),"-")</f>
        <v>1808</v>
      </c>
      <c r="L17" s="85"/>
      <c r="M17" s="85">
        <f>IFERROR(INDEX(Raw!$H$6:$CC$2053,MATCH($B17&amp;$C17&amp;$B$6,Raw!$A$6:$A$2053,0),MATCH(M$6,Raw!$H$5:$CC$5,0))/60/60,"-")</f>
        <v>156.64833333333334</v>
      </c>
      <c r="N17" s="91">
        <f>IFERROR(INDEX(Raw!$H$6:$CC$2053,MATCH($B17&amp;$C17&amp;$B$6,Raw!$A$6:$A$2053,0),MATCH(N$6,Raw!$H$5:$CC$5,0))/60/60/24,"-")</f>
        <v>3.610074053588987E-3</v>
      </c>
      <c r="O17" s="91">
        <f>IFERROR(INDEX(Raw!$H$6:$CC$2053,MATCH($B17&amp;$C17&amp;$B$6,Raw!$A$6:$A$2053,0),MATCH(O$6,Raw!$H$5:$CC$5,0))/60/60/24,"-")</f>
        <v>6.0719077761389705E-3</v>
      </c>
      <c r="P17" s="216"/>
      <c r="Q17" s="216"/>
      <c r="R17" s="14"/>
    </row>
    <row r="18" spans="1:18" s="7" customFormat="1" x14ac:dyDescent="0.2">
      <c r="A18" s="68"/>
      <c r="B18" s="16" t="str">
        <f t="shared" si="0"/>
        <v>2018-19</v>
      </c>
      <c r="C18" s="7" t="s">
        <v>824</v>
      </c>
      <c r="D18" s="118"/>
      <c r="E18" s="85">
        <f>IFERROR(INDEX(Raw!$H$6:$CC$2053,MATCH($B18&amp;$C18&amp;$B$6,Raw!$A$6:$A$2053,0),MATCH(E$6,Raw!$H$5:$CC$5,0)),"-")</f>
        <v>34051</v>
      </c>
      <c r="F18" s="31"/>
      <c r="G18" s="85">
        <f>IFERROR(INDEX(Raw!$H$6:$CC$2053,MATCH($B18&amp;$C18&amp;$B$6,Raw!$A$6:$A$2053,0),MATCH(G$6,Raw!$H$5:$CC$5,0))/60/60,"-")</f>
        <v>446.7452777777778</v>
      </c>
      <c r="H18" s="91">
        <f>IFERROR(INDEX(Raw!$H$6:$CC$2053,MATCH($B18&amp;$C18&amp;$B$6,Raw!$A$6:$A$2053,0),MATCH(H$6,Raw!$H$5:$CC$5,0))/60/60/24,"-")</f>
        <v>5.4666196511333218E-4</v>
      </c>
      <c r="I18" s="91">
        <f>IFERROR(INDEX(Raw!$H$6:$CC$2053,MATCH($B18&amp;$C18&amp;$B$6,Raw!$A$6:$A$2053,0),MATCH(I$6,Raw!$H$5:$CC$5,0))/60/60/24,"-")</f>
        <v>1.0095474299444079E-3</v>
      </c>
      <c r="K18" s="85">
        <f>IFERROR(INDEX(Raw!$H$6:$CC$2053,MATCH($B18&amp;$C18&amp;$B$6,Raw!$A$6:$A$2053,0),MATCH(K$6,Raw!$H$5:$CC$5,0)),"-")</f>
        <v>1820</v>
      </c>
      <c r="L18" s="85"/>
      <c r="M18" s="85">
        <f>IFERROR(INDEX(Raw!$H$6:$CC$2053,MATCH($B18&amp;$C18&amp;$B$6,Raw!$A$6:$A$2053,0),MATCH(M$6,Raw!$H$5:$CC$5,0))/60/60,"-")</f>
        <v>160.49361111111111</v>
      </c>
      <c r="N18" s="91">
        <f>IFERROR(INDEX(Raw!$H$6:$CC$2053,MATCH($B18&amp;$C18&amp;$B$6,Raw!$A$6:$A$2053,0),MATCH(N$6,Raw!$H$5:$CC$5,0))/60/60/24,"-")</f>
        <v>3.6743042836792834E-3</v>
      </c>
      <c r="O18" s="91">
        <f>IFERROR(INDEX(Raw!$H$6:$CC$2053,MATCH($B18&amp;$C18&amp;$B$6,Raw!$A$6:$A$2053,0),MATCH(O$6,Raw!$H$5:$CC$5,0))/60/60/24,"-")</f>
        <v>6.2710431929181932E-3</v>
      </c>
      <c r="P18" s="216"/>
      <c r="Q18" s="216"/>
      <c r="R18" s="14"/>
    </row>
    <row r="19" spans="1:18" s="7" customFormat="1" x14ac:dyDescent="0.2">
      <c r="A19" s="68"/>
      <c r="B19" s="16" t="str">
        <f t="shared" si="0"/>
        <v>2018-19</v>
      </c>
      <c r="C19" s="7" t="s">
        <v>825</v>
      </c>
      <c r="D19" s="118"/>
      <c r="E19" s="85">
        <f>IFERROR(INDEX(Raw!$H$6:$CC$2053,MATCH($B19&amp;$C19&amp;$B$6,Raw!$A$6:$A$2053,0),MATCH(E$6,Raw!$H$5:$CC$5,0)),"-")</f>
        <v>32412</v>
      </c>
      <c r="F19" s="31"/>
      <c r="G19" s="85">
        <f>IFERROR(INDEX(Raw!$H$6:$CC$2053,MATCH($B19&amp;$C19&amp;$B$6,Raw!$A$6:$A$2053,0),MATCH(G$6,Raw!$H$5:$CC$5,0))/60/60,"-")</f>
        <v>435.27555555555557</v>
      </c>
      <c r="H19" s="91">
        <f>IFERROR(INDEX(Raw!$H$6:$CC$2053,MATCH($B19&amp;$C19&amp;$B$6,Raw!$A$6:$A$2053,0),MATCH(H$6,Raw!$H$5:$CC$5,0))/60/60/24,"-")</f>
        <v>5.5956070225476624E-4</v>
      </c>
      <c r="I19" s="91">
        <f>IFERROR(INDEX(Raw!$H$6:$CC$2053,MATCH($B19&amp;$C19&amp;$B$6,Raw!$A$6:$A$2053,0),MATCH(I$6,Raw!$H$5:$CC$5,0))/60/60/24,"-")</f>
        <v>1.0861603612745167E-3</v>
      </c>
      <c r="J19" s="1"/>
      <c r="K19" s="85">
        <f>IFERROR(INDEX(Raw!$H$6:$CC$2053,MATCH($B19&amp;$C19&amp;$B$6,Raw!$A$6:$A$2053,0),MATCH(K$6,Raw!$H$5:$CC$5,0)),"-")</f>
        <v>1746</v>
      </c>
      <c r="L19" s="85"/>
      <c r="M19" s="85">
        <f>IFERROR(INDEX(Raw!$H$6:$CC$2053,MATCH($B19&amp;$C19&amp;$B$6,Raw!$A$6:$A$2053,0),MATCH(M$6,Raw!$H$5:$CC$5,0))/60/60,"-")</f>
        <v>153.38722222222222</v>
      </c>
      <c r="N19" s="91">
        <f>IFERROR(INDEX(Raw!$H$6:$CC$2053,MATCH($B19&amp;$C19&amp;$B$6,Raw!$A$6:$A$2053,0),MATCH(N$6,Raw!$H$5:$CC$5,0))/60/60/24,"-")</f>
        <v>3.6604434474566201E-3</v>
      </c>
      <c r="O19" s="91">
        <f>IFERROR(INDEX(Raw!$H$6:$CC$2053,MATCH($B19&amp;$C19&amp;$B$6,Raw!$A$6:$A$2053,0),MATCH(O$6,Raw!$H$5:$CC$5,0))/60/60/24,"-")</f>
        <v>6.3660456705273427E-3</v>
      </c>
      <c r="P19" s="216"/>
      <c r="Q19" s="216"/>
      <c r="R19" s="14"/>
    </row>
    <row r="20" spans="1:18" s="7" customFormat="1" ht="18" x14ac:dyDescent="0.25">
      <c r="A20" s="68"/>
      <c r="B20" s="16" t="str">
        <f t="shared" si="0"/>
        <v>2018-19</v>
      </c>
      <c r="C20" s="7" t="s">
        <v>826</v>
      </c>
      <c r="D20" s="120"/>
      <c r="E20" s="85">
        <f>IFERROR(INDEX(Raw!$H$6:$CC$2053,MATCH($B20&amp;$C20&amp;$B$6,Raw!$A$6:$A$2053,0),MATCH(E$6,Raw!$H$5:$CC$5,0)),"-")</f>
        <v>36247</v>
      </c>
      <c r="F20" s="31"/>
      <c r="G20" s="85">
        <f>IFERROR(INDEX(Raw!$H$6:$CC$2053,MATCH($B20&amp;$C20&amp;$B$6,Raw!$A$6:$A$2053,0),MATCH(G$6,Raw!$H$5:$CC$5,0))/60/60,"-")</f>
        <v>556.87138888888887</v>
      </c>
      <c r="H20" s="91">
        <f>IFERROR(INDEX(Raw!$H$6:$CC$2053,MATCH($B20&amp;$C20&amp;$B$6,Raw!$A$6:$A$2053,0),MATCH(H$6,Raw!$H$5:$CC$5,0))/60/60/24,"-")</f>
        <v>6.4013503288650191E-4</v>
      </c>
      <c r="I20" s="91">
        <f>IFERROR(INDEX(Raw!$H$6:$CC$2053,MATCH($B20&amp;$C20&amp;$B$6,Raw!$A$6:$A$2053,0),MATCH(I$6,Raw!$H$5:$CC$5,0))/60/60/24,"-")</f>
        <v>1.1647812615909975E-3</v>
      </c>
      <c r="K20" s="85">
        <f>IFERROR(INDEX(Raw!$H$6:$CC$2053,MATCH($B20&amp;$C20&amp;$B$6,Raw!$A$6:$A$2053,0),MATCH(K$6,Raw!$H$5:$CC$5,0)),"-")</f>
        <v>1968</v>
      </c>
      <c r="L20" s="85"/>
      <c r="M20" s="85">
        <f>IFERROR(INDEX(Raw!$H$6:$CC$2053,MATCH($B20&amp;$C20&amp;$B$6,Raw!$A$6:$A$2053,0),MATCH(M$6,Raw!$H$5:$CC$5,0))/60/60,"-")</f>
        <v>178.82972222222222</v>
      </c>
      <c r="N20" s="91">
        <f>IFERROR(INDEX(Raw!$H$6:$CC$2053,MATCH($B20&amp;$C20&amp;$B$6,Raw!$A$6:$A$2053,0),MATCH(N$6,Raw!$H$5:$CC$5,0))/60/60/24,"-")</f>
        <v>3.7861983871574825E-3</v>
      </c>
      <c r="O20" s="91">
        <f>IFERROR(INDEX(Raw!$H$6:$CC$2053,MATCH($B20&amp;$C20&amp;$B$6,Raw!$A$6:$A$2053,0),MATCH(O$6,Raw!$H$5:$CC$5,0))/60/60/24,"-")</f>
        <v>6.1506676264679308E-3</v>
      </c>
      <c r="P20" s="216"/>
      <c r="Q20" s="216"/>
      <c r="R20" s="14"/>
    </row>
    <row r="21" spans="1:18" s="7" customFormat="1" x14ac:dyDescent="0.2">
      <c r="A21" s="68"/>
      <c r="B21" s="16" t="str">
        <f t="shared" si="0"/>
        <v>2018-19</v>
      </c>
      <c r="C21" s="7" t="s">
        <v>572</v>
      </c>
      <c r="D21" s="118"/>
      <c r="E21" s="85">
        <f>IFERROR(INDEX(Raw!$H$6:$CC$2053,MATCH($B21&amp;$C21&amp;$B$6,Raw!$A$6:$A$2053,0),MATCH(E$6,Raw!$H$5:$CC$5,0)),"-")</f>
        <v>33475</v>
      </c>
      <c r="F21" s="31"/>
      <c r="G21" s="85">
        <f>IFERROR(INDEX(Raw!$H$6:$CC$2053,MATCH($B21&amp;$C21&amp;$B$6,Raw!$A$6:$A$2053,0),MATCH(G$6,Raw!$H$5:$CC$5,0))/60/60,"-")</f>
        <v>400.38138888888892</v>
      </c>
      <c r="H21" s="91">
        <f>IFERROR(INDEX(Raw!$H$6:$CC$2053,MATCH($B21&amp;$C21&amp;$B$6,Raw!$A$6:$A$2053,0),MATCH(H$6,Raw!$H$5:$CC$5,0))/60/60/24,"-")</f>
        <v>4.9835871158686697E-4</v>
      </c>
      <c r="I21" s="91">
        <f>IFERROR(INDEX(Raw!$H$6:$CC$2053,MATCH($B21&amp;$C21&amp;$B$6,Raw!$A$6:$A$2053,0),MATCH(I$6,Raw!$H$5:$CC$5,0))/60/60/24,"-")</f>
        <v>9.6074634193566235E-4</v>
      </c>
      <c r="J21" s="1"/>
      <c r="K21" s="85">
        <f>IFERROR(INDEX(Raw!$H$6:$CC$2053,MATCH($B21&amp;$C21&amp;$B$6,Raw!$A$6:$A$2053,0),MATCH(K$6,Raw!$H$5:$CC$5,0)),"-")</f>
        <v>1891</v>
      </c>
      <c r="L21" s="85"/>
      <c r="M21" s="85">
        <f>IFERROR(INDEX(Raw!$H$6:$CC$2053,MATCH($B21&amp;$C21&amp;$B$6,Raw!$A$6:$A$2053,0),MATCH(M$6,Raw!$H$5:$CC$5,0))/60/60,"-")</f>
        <v>174.37944444444443</v>
      </c>
      <c r="N21" s="91">
        <f>IFERROR(INDEX(Raw!$H$6:$CC$2053,MATCH($B21&amp;$C21&amp;$B$6,Raw!$A$6:$A$2053,0),MATCH(N$6,Raw!$H$5:$CC$5,0))/60/60/24,"-")</f>
        <v>3.8423110445188705E-3</v>
      </c>
      <c r="O21" s="91">
        <f>IFERROR(INDEX(Raw!$H$6:$CC$2053,MATCH($B21&amp;$C21&amp;$B$6,Raw!$A$6:$A$2053,0),MATCH(O$6,Raw!$H$5:$CC$5,0))/60/60/24,"-")</f>
        <v>6.0445494741171628E-3</v>
      </c>
      <c r="P21" s="216"/>
      <c r="Q21" s="216"/>
      <c r="R21" s="14"/>
    </row>
    <row r="22" spans="1:18" s="7" customFormat="1" x14ac:dyDescent="0.2">
      <c r="A22" s="68"/>
      <c r="B22" s="16" t="str">
        <f t="shared" si="0"/>
        <v>2018-19</v>
      </c>
      <c r="C22" s="34" t="s">
        <v>573</v>
      </c>
      <c r="D22" s="118"/>
      <c r="E22" s="85">
        <f>IFERROR(INDEX(Raw!$H$6:$CC$2053,MATCH($B22&amp;$C22&amp;$B$6,Raw!$A$6:$A$2053,0),MATCH(E$6,Raw!$H$5:$CC$5,0)),"-")</f>
        <v>33748</v>
      </c>
      <c r="F22" s="31"/>
      <c r="G22" s="85">
        <f>IFERROR(INDEX(Raw!$H$6:$CC$2053,MATCH($B22&amp;$C22&amp;$B$6,Raw!$A$6:$A$2053,0),MATCH(G$6,Raw!$H$5:$CC$5,0))/60/60,"-")</f>
        <v>410.65222222222224</v>
      </c>
      <c r="H22" s="91">
        <f>IFERROR(INDEX(Raw!$H$6:$CC$2053,MATCH($B22&amp;$C22&amp;$B$6,Raw!$A$6:$A$2053,0),MATCH(H$6,Raw!$H$5:$CC$5,0))/60/60/24,"-")</f>
        <v>5.0700809705046996E-4</v>
      </c>
      <c r="I22" s="91">
        <f>IFERROR(INDEX(Raw!$H$6:$CC$2053,MATCH($B22&amp;$C22&amp;$B$6,Raw!$A$6:$A$2053,0),MATCH(I$6,Raw!$H$5:$CC$5,0))/60/60/24,"-")</f>
        <v>9.8038937286818633E-4</v>
      </c>
      <c r="K22" s="85">
        <f>IFERROR(INDEX(Raw!$H$6:$CC$2053,MATCH($B22&amp;$C22&amp;$B$6,Raw!$A$6:$A$2053,0),MATCH(K$6,Raw!$H$5:$CC$5,0)),"-")</f>
        <v>1839</v>
      </c>
      <c r="L22" s="85"/>
      <c r="M22" s="85">
        <f>IFERROR(INDEX(Raw!$H$6:$CC$2053,MATCH($B22&amp;$C22&amp;$B$6,Raw!$A$6:$A$2053,0),MATCH(M$6,Raw!$H$5:$CC$5,0))/60/60,"-")</f>
        <v>160.64638888888888</v>
      </c>
      <c r="N22" s="91">
        <f>IFERROR(INDEX(Raw!$H$6:$CC$2053,MATCH($B22&amp;$C22&amp;$B$6,Raw!$A$6:$A$2053,0),MATCH(N$6,Raw!$H$5:$CC$5,0))/60/60/24,"-")</f>
        <v>3.6398039896884376E-3</v>
      </c>
      <c r="O22" s="91">
        <f>IFERROR(INDEX(Raw!$H$6:$CC$2053,MATCH($B22&amp;$C22&amp;$B$6,Raw!$A$6:$A$2053,0),MATCH(O$6,Raw!$H$5:$CC$5,0))/60/60/24,"-")</f>
        <v>6.2722607395323546E-3</v>
      </c>
      <c r="P22" s="216"/>
      <c r="Q22" s="216"/>
      <c r="R22" s="14"/>
    </row>
    <row r="23" spans="1:18" s="7" customFormat="1" ht="18" x14ac:dyDescent="0.25">
      <c r="A23" s="68"/>
      <c r="B23" s="16" t="str">
        <f t="shared" si="0"/>
        <v>2018-19</v>
      </c>
      <c r="C23" s="7" t="s">
        <v>574</v>
      </c>
      <c r="D23" s="120"/>
      <c r="E23" s="85">
        <f>IFERROR(INDEX(Raw!$H$6:$CC$2053,MATCH($B23&amp;$C23&amp;$B$6,Raw!$A$6:$A$2053,0),MATCH(E$6,Raw!$H$5:$CC$5,0)),"-")</f>
        <v>35768</v>
      </c>
      <c r="F23" s="31"/>
      <c r="G23" s="85">
        <f>IFERROR(INDEX(Raw!$H$6:$CC$2053,MATCH($B23&amp;$C23&amp;$B$6,Raw!$A$6:$A$2053,0),MATCH(G$6,Raw!$H$5:$CC$5,0))/60/60,"-")</f>
        <v>414.77027777777778</v>
      </c>
      <c r="H23" s="91">
        <f>IFERROR(INDEX(Raw!$H$6:$CC$2053,MATCH($B23&amp;$C23&amp;$B$6,Raw!$A$6:$A$2053,0),MATCH(H$6,Raw!$H$5:$CC$5,0))/60/60/24,"-")</f>
        <v>4.8317196676938629E-4</v>
      </c>
      <c r="I23" s="91">
        <f>IFERROR(INDEX(Raw!$H$6:$CC$2053,MATCH($B23&amp;$C23&amp;$B$6,Raw!$A$6:$A$2053,0),MATCH(I$6,Raw!$H$5:$CC$5,0))/60/60/24,"-")</f>
        <v>9.2495257503085728E-4</v>
      </c>
      <c r="J23" s="1"/>
      <c r="K23" s="85">
        <f>IFERROR(INDEX(Raw!$H$6:$CC$2053,MATCH($B23&amp;$C23&amp;$B$6,Raw!$A$6:$A$2053,0),MATCH(K$6,Raw!$H$5:$CC$5,0)),"-")</f>
        <v>1949</v>
      </c>
      <c r="L23" s="85"/>
      <c r="M23" s="85">
        <f>IFERROR(INDEX(Raw!$H$6:$CC$2053,MATCH($B23&amp;$C23&amp;$B$6,Raw!$A$6:$A$2053,0),MATCH(M$6,Raw!$H$5:$CC$5,0))/60/60,"-")</f>
        <v>165.82999999999998</v>
      </c>
      <c r="N23" s="91">
        <f>IFERROR(INDEX(Raw!$H$6:$CC$2053,MATCH($B23&amp;$C23&amp;$B$6,Raw!$A$6:$A$2053,0),MATCH(N$6,Raw!$H$5:$CC$5,0))/60/60/24,"-")</f>
        <v>3.5451941166410126E-3</v>
      </c>
      <c r="O23" s="91">
        <f>IFERROR(INDEX(Raw!$H$6:$CC$2053,MATCH($B23&amp;$C23&amp;$B$6,Raw!$A$6:$A$2053,0),MATCH(O$6,Raw!$H$5:$CC$5,0))/60/60/24,"-")</f>
        <v>6.1630762689318351E-3</v>
      </c>
      <c r="P23" s="216"/>
      <c r="Q23" s="216"/>
      <c r="R23" s="14"/>
    </row>
    <row r="24" spans="1:18" x14ac:dyDescent="0.2">
      <c r="A24" s="68"/>
      <c r="B24" s="16" t="str">
        <f t="shared" si="0"/>
        <v>2018-19</v>
      </c>
      <c r="C24" s="7" t="s">
        <v>575</v>
      </c>
      <c r="D24" s="118"/>
      <c r="E24" s="85">
        <f>IFERROR(INDEX(Raw!$H$6:$CC$2053,MATCH($B24&amp;$C24&amp;$B$6,Raw!$A$6:$A$2053,0),MATCH(E$6,Raw!$H$5:$CC$5,0)),"-")</f>
        <v>36258</v>
      </c>
      <c r="F24" s="31"/>
      <c r="G24" s="85">
        <f>IFERROR(INDEX(Raw!$H$6:$CC$2053,MATCH($B24&amp;$C24&amp;$B$6,Raw!$A$6:$A$2053,0),MATCH(G$6,Raw!$H$5:$CC$5,0))/60/60,"-")</f>
        <v>419.13249999999999</v>
      </c>
      <c r="H24" s="91">
        <f>IFERROR(INDEX(Raw!$H$6:$CC$2053,MATCH($B24&amp;$C24&amp;$B$6,Raw!$A$6:$A$2053,0),MATCH(H$6,Raw!$H$5:$CC$5,0))/60/60/24,"-")</f>
        <v>4.8165519793332961E-4</v>
      </c>
      <c r="I24" s="91">
        <f>IFERROR(INDEX(Raw!$H$6:$CC$2053,MATCH($B24&amp;$C24&amp;$B$6,Raw!$A$6:$A$2053,0),MATCH(I$6,Raw!$H$5:$CC$5,0))/60/60/24,"-")</f>
        <v>9.081571780838151E-4</v>
      </c>
      <c r="J24" s="7"/>
      <c r="K24" s="85">
        <f>IFERROR(INDEX(Raw!$H$6:$CC$2053,MATCH($B24&amp;$C24&amp;$B$6,Raw!$A$6:$A$2053,0),MATCH(K$6,Raw!$H$5:$CC$5,0)),"-")</f>
        <v>2112</v>
      </c>
      <c r="L24" s="85"/>
      <c r="M24" s="85">
        <f>IFERROR(INDEX(Raw!$H$6:$CC$2053,MATCH($B24&amp;$C24&amp;$B$6,Raw!$A$6:$A$2053,0),MATCH(M$6,Raw!$H$5:$CC$5,0))/60/60,"-")</f>
        <v>185.86250000000001</v>
      </c>
      <c r="N24" s="91">
        <f>IFERROR(INDEX(Raw!$H$6:$CC$2053,MATCH($B24&amp;$C24&amp;$B$6,Raw!$A$6:$A$2053,0),MATCH(N$6,Raw!$H$5:$CC$5,0))/60/60/24,"-")</f>
        <v>3.6667949021464644E-3</v>
      </c>
      <c r="O24" s="91">
        <f>IFERROR(INDEX(Raw!$H$6:$CC$2053,MATCH($B24&amp;$C24&amp;$B$6,Raw!$A$6:$A$2053,0),MATCH(O$6,Raw!$H$5:$CC$5,0))/60/60/24,"-")</f>
        <v>6.2118417245370372E-3</v>
      </c>
      <c r="P24" s="216"/>
      <c r="Q24" s="216"/>
    </row>
    <row r="25" spans="1:18" x14ac:dyDescent="0.2">
      <c r="A25" s="68"/>
      <c r="B25" s="16" t="str">
        <f t="shared" si="0"/>
        <v>2018-19</v>
      </c>
      <c r="C25" s="7" t="s">
        <v>576</v>
      </c>
      <c r="D25" s="118"/>
      <c r="E25" s="85">
        <f>IFERROR(INDEX(Raw!$H$6:$CC$2053,MATCH($B25&amp;$C25&amp;$B$6,Raw!$A$6:$A$2053,0),MATCH(E$6,Raw!$H$5:$CC$5,0)),"-")</f>
        <v>39030</v>
      </c>
      <c r="F25" s="31"/>
      <c r="G25" s="85">
        <f>IFERROR(INDEX(Raw!$H$6:$CC$2053,MATCH($B25&amp;$C25&amp;$B$6,Raw!$A$6:$A$2053,0),MATCH(G$6,Raw!$H$5:$CC$5,0))/60/60,"-")</f>
        <v>438.28194444444449</v>
      </c>
      <c r="H25" s="91">
        <f>IFERROR(INDEX(Raw!$H$6:$CC$2053,MATCH($B25&amp;$C25&amp;$B$6,Raw!$A$6:$A$2053,0),MATCH(H$6,Raw!$H$5:$CC$5,0))/60/60/24,"-")</f>
        <v>4.6789002524174196E-4</v>
      </c>
      <c r="I25" s="91">
        <f>IFERROR(INDEX(Raw!$H$6:$CC$2053,MATCH($B25&amp;$C25&amp;$B$6,Raw!$A$6:$A$2053,0),MATCH(I$6,Raw!$H$5:$CC$5,0))/60/60/24,"-")</f>
        <v>8.621199504654539E-4</v>
      </c>
      <c r="K25" s="85">
        <f>IFERROR(INDEX(Raw!$H$6:$CC$2053,MATCH($B25&amp;$C25&amp;$B$6,Raw!$A$6:$A$2053,0),MATCH(K$6,Raw!$H$5:$CC$5,0)),"-")</f>
        <v>2223</v>
      </c>
      <c r="L25" s="85"/>
      <c r="M25" s="85">
        <f>IFERROR(INDEX(Raw!$H$6:$CC$2053,MATCH($B25&amp;$C25&amp;$B$6,Raw!$A$6:$A$2053,0),MATCH(M$6,Raw!$H$5:$CC$5,0))/60/60,"-")</f>
        <v>190.93083333333334</v>
      </c>
      <c r="N25" s="91">
        <f>IFERROR(INDEX(Raw!$H$6:$CC$2053,MATCH($B25&amp;$C25&amp;$B$6,Raw!$A$6:$A$2053,0),MATCH(N$6,Raw!$H$5:$CC$5,0))/60/60/24,"-")</f>
        <v>3.5787005797970708E-3</v>
      </c>
      <c r="O25" s="91">
        <f>IFERROR(INDEX(Raw!$H$6:$CC$2053,MATCH($B25&amp;$C25&amp;$B$6,Raw!$A$6:$A$2053,0),MATCH(O$6,Raw!$H$5:$CC$5,0))/60/60/24,"-")</f>
        <v>6.0148739607803941E-3</v>
      </c>
      <c r="P25" s="216"/>
      <c r="Q25" s="216"/>
    </row>
    <row r="26" spans="1:18" ht="18" x14ac:dyDescent="0.25">
      <c r="A26" s="68"/>
      <c r="B26" s="16" t="str">
        <f t="shared" si="0"/>
        <v>2018-19</v>
      </c>
      <c r="C26" s="7" t="s">
        <v>577</v>
      </c>
      <c r="D26" s="120"/>
      <c r="E26" s="85">
        <f>IFERROR(INDEX(Raw!$H$6:$CC$2053,MATCH($B26&amp;$C26&amp;$B$6,Raw!$A$6:$A$2053,0),MATCH(E$6,Raw!$H$5:$CC$5,0)),"-")</f>
        <v>39051</v>
      </c>
      <c r="F26" s="31"/>
      <c r="G26" s="85">
        <f>IFERROR(INDEX(Raw!$H$6:$CC$2053,MATCH($B26&amp;$C26&amp;$B$6,Raw!$A$6:$A$2053,0),MATCH(G$6,Raw!$H$5:$CC$5,0))/60/60,"-")</f>
        <v>429.38083333333333</v>
      </c>
      <c r="H26" s="91">
        <f>IFERROR(INDEX(Raw!$H$6:$CC$2053,MATCH($B26&amp;$C26&amp;$B$6,Raw!$A$6:$A$2053,0),MATCH(H$6,Raw!$H$5:$CC$5,0))/60/60/24,"-")</f>
        <v>4.5814109896175656E-4</v>
      </c>
      <c r="I26" s="91">
        <f>IFERROR(INDEX(Raw!$H$6:$CC$2053,MATCH($B26&amp;$C26&amp;$B$6,Raw!$A$6:$A$2053,0),MATCH(I$6,Raw!$H$5:$CC$5,0))/60/60/24,"-")</f>
        <v>8.5213264562865071E-4</v>
      </c>
      <c r="J26" s="7"/>
      <c r="K26" s="85">
        <f>IFERROR(INDEX(Raw!$H$6:$CC$2053,MATCH($B26&amp;$C26&amp;$B$6,Raw!$A$6:$A$2053,0),MATCH(K$6,Raw!$H$5:$CC$5,0)),"-")</f>
        <v>2293</v>
      </c>
      <c r="L26" s="85"/>
      <c r="M26" s="85">
        <f>IFERROR(INDEX(Raw!$H$6:$CC$2053,MATCH($B26&amp;$C26&amp;$B$6,Raw!$A$6:$A$2053,0),MATCH(M$6,Raw!$H$5:$CC$5,0))/60/60,"-")</f>
        <v>192.92388888888888</v>
      </c>
      <c r="N26" s="91">
        <f>IFERROR(INDEX(Raw!$H$6:$CC$2053,MATCH($B26&amp;$C26&amp;$B$6,Raw!$A$6:$A$2053,0),MATCH(N$6,Raw!$H$5:$CC$5,0))/60/60/24,"-")</f>
        <v>3.5056674096687179E-3</v>
      </c>
      <c r="O26" s="91">
        <f>IFERROR(INDEX(Raw!$H$6:$CC$2053,MATCH($B26&amp;$C26&amp;$B$6,Raw!$A$6:$A$2053,0),MATCH(O$6,Raw!$H$5:$CC$5,0))/60/60/24,"-")</f>
        <v>6.1411996656490766E-3</v>
      </c>
      <c r="P26" s="216"/>
      <c r="Q26" s="216"/>
    </row>
    <row r="27" spans="1:18" x14ac:dyDescent="0.2">
      <c r="A27" s="68"/>
      <c r="B27" s="16" t="str">
        <f t="shared" si="0"/>
        <v>2018-19</v>
      </c>
      <c r="C27" s="7" t="s">
        <v>578</v>
      </c>
      <c r="D27" s="118"/>
      <c r="E27" s="85">
        <f>IFERROR(INDEX(Raw!$H$6:$CC$2053,MATCH($B27&amp;$C27&amp;$B$6,Raw!$A$6:$A$2053,0),MATCH(E$6,Raw!$H$5:$CC$5,0)),"-")</f>
        <v>34860</v>
      </c>
      <c r="F27" s="31"/>
      <c r="G27" s="85">
        <f>IFERROR(INDEX(Raw!$H$6:$CC$2053,MATCH($B27&amp;$C27&amp;$B$6,Raw!$A$6:$A$2053,0),MATCH(G$6,Raw!$H$5:$CC$5,0))/60/60,"-")</f>
        <v>405.25361111111113</v>
      </c>
      <c r="H27" s="91">
        <f>IFERROR(INDEX(Raw!$H$6:$CC$2053,MATCH($B27&amp;$C27&amp;$B$6,Raw!$A$6:$A$2053,0),MATCH(H$6,Raw!$H$5:$CC$5,0))/60/60/24,"-")</f>
        <v>4.8438230434967388E-4</v>
      </c>
      <c r="I27" s="91">
        <f>IFERROR(INDEX(Raw!$H$6:$CC$2053,MATCH($B27&amp;$C27&amp;$B$6,Raw!$A$6:$A$2053,0),MATCH(I$6,Raw!$H$5:$CC$5,0))/60/60/24,"-")</f>
        <v>9.3147557159856348E-4</v>
      </c>
      <c r="K27" s="85">
        <f>IFERROR(INDEX(Raw!$H$6:$CC$2053,MATCH($B27&amp;$C27&amp;$B$6,Raw!$A$6:$A$2053,0),MATCH(K$6,Raw!$H$5:$CC$5,0)),"-")</f>
        <v>2017</v>
      </c>
      <c r="L27" s="85"/>
      <c r="M27" s="85">
        <f>IFERROR(INDEX(Raw!$H$6:$CC$2053,MATCH($B27&amp;$C27&amp;$B$6,Raw!$A$6:$A$2053,0),MATCH(M$6,Raw!$H$5:$CC$5,0))/60/60,"-")</f>
        <v>178.94138888888889</v>
      </c>
      <c r="N27" s="91">
        <f>IFERROR(INDEX(Raw!$H$6:$CC$2053,MATCH($B27&amp;$C27&amp;$B$6,Raw!$A$6:$A$2053,0),MATCH(N$6,Raw!$H$5:$CC$5,0))/60/60/24,"-")</f>
        <v>3.6965251381773441E-3</v>
      </c>
      <c r="O27" s="91">
        <f>IFERROR(INDEX(Raw!$H$6:$CC$2053,MATCH($B27&amp;$C27&amp;$B$6,Raw!$A$6:$A$2053,0),MATCH(O$6,Raw!$H$5:$CC$5,0))/60/60/24,"-")</f>
        <v>6.2131362584696747E-3</v>
      </c>
      <c r="P27" s="216"/>
      <c r="Q27" s="216"/>
    </row>
    <row r="28" spans="1:18" collapsed="1" x14ac:dyDescent="0.2">
      <c r="A28" s="68"/>
      <c r="B28" s="17" t="str">
        <f t="shared" si="0"/>
        <v>2018-19</v>
      </c>
      <c r="C28" s="18" t="s">
        <v>579</v>
      </c>
      <c r="D28" s="101"/>
      <c r="E28" s="86">
        <f>IFERROR(INDEX(Raw!$H$6:$CC$2053,MATCH($B28&amp;$C28&amp;$B$6,Raw!$A$6:$A$2053,0),MATCH(E$6,Raw!$H$5:$CC$5,0)),"-")</f>
        <v>38331</v>
      </c>
      <c r="F28" s="32"/>
      <c r="G28" s="86">
        <f>IFERROR(INDEX(Raw!$H$6:$CC$2053,MATCH($B28&amp;$C28&amp;$B$6,Raw!$A$6:$A$2053,0),MATCH(G$6,Raw!$H$5:$CC$5,0))/60/60,"-")</f>
        <v>416.35305555555556</v>
      </c>
      <c r="H28" s="92">
        <f>IFERROR(INDEX(Raw!$H$6:$CC$2053,MATCH($B28&amp;$C28&amp;$B$6,Raw!$A$6:$A$2053,0),MATCH(H$6,Raw!$H$5:$CC$5,0))/60/60/24,"-")</f>
        <v>4.5258521774755369E-4</v>
      </c>
      <c r="I28" s="92">
        <f>IFERROR(INDEX(Raw!$H$6:$CC$2053,MATCH($B28&amp;$C28&amp;$B$6,Raw!$A$6:$A$2053,0),MATCH(I$6,Raw!$H$5:$CC$5,0))/60/60/24,"-")</f>
        <v>8.6507922704473787E-4</v>
      </c>
      <c r="J28" s="76"/>
      <c r="K28" s="86">
        <f>IFERROR(INDEX(Raw!$H$6:$CC$2053,MATCH($B28&amp;$C28&amp;$B$6,Raw!$A$6:$A$2053,0),MATCH(K$6,Raw!$H$5:$CC$5,0)),"-")</f>
        <v>2136</v>
      </c>
      <c r="L28" s="86"/>
      <c r="M28" s="86">
        <f>IFERROR(INDEX(Raw!$H$6:$CC$2053,MATCH($B28&amp;$C28&amp;$B$6,Raw!$A$6:$A$2053,0),MATCH(M$6,Raw!$H$5:$CC$5,0))/60/60,"-")</f>
        <v>179.57222222222222</v>
      </c>
      <c r="N28" s="92">
        <f>IFERROR(INDEX(Raw!$H$6:$CC$2053,MATCH($B28&amp;$C28&amp;$B$6,Raw!$A$6:$A$2053,0),MATCH(N$6,Raw!$H$5:$CC$5,0))/60/60/24,"-")</f>
        <v>3.5028913510889164E-3</v>
      </c>
      <c r="O28" s="92">
        <f>IFERROR(INDEX(Raw!$H$6:$CC$2053,MATCH($B28&amp;$C28&amp;$B$6,Raw!$A$6:$A$2053,0),MATCH(O$6,Raw!$H$5:$CC$5,0))/60/60/24,"-")</f>
        <v>5.8901525003467884E-3</v>
      </c>
      <c r="P28" s="216"/>
      <c r="Q28" s="216"/>
    </row>
    <row r="29" spans="1:18" x14ac:dyDescent="0.2">
      <c r="A29" s="9"/>
      <c r="D29" s="72" t="s">
        <v>766</v>
      </c>
      <c r="E29" s="1" t="s">
        <v>865</v>
      </c>
      <c r="F29" s="41"/>
      <c r="G29" s="41"/>
      <c r="H29" s="41"/>
      <c r="I29" s="41"/>
      <c r="J29" s="39"/>
      <c r="K29" s="39"/>
      <c r="L29" s="39"/>
      <c r="M29" s="39"/>
      <c r="N29" s="41"/>
      <c r="O29" s="41"/>
      <c r="P29" s="217"/>
      <c r="Q29" s="217"/>
    </row>
    <row r="30" spans="1:18" x14ac:dyDescent="0.2">
      <c r="D30" s="99">
        <v>1</v>
      </c>
      <c r="E30" s="60" t="s">
        <v>959</v>
      </c>
      <c r="F30" s="69"/>
      <c r="G30" s="69"/>
      <c r="H30" s="69"/>
      <c r="I30" s="69"/>
      <c r="J30" s="19"/>
      <c r="K30" s="56"/>
    </row>
    <row r="31" spans="1:18" x14ac:dyDescent="0.2">
      <c r="D31" s="69"/>
      <c r="E31" s="69" t="s">
        <v>945</v>
      </c>
      <c r="F31" s="69"/>
      <c r="G31" s="69"/>
      <c r="H31" s="69"/>
      <c r="I31" s="69"/>
      <c r="J31" s="19"/>
      <c r="K31" s="56"/>
    </row>
    <row r="32" spans="1:18" x14ac:dyDescent="0.2">
      <c r="D32" s="99"/>
      <c r="E32" s="69" t="s">
        <v>946</v>
      </c>
      <c r="F32" s="69"/>
      <c r="G32" s="69"/>
      <c r="H32" s="69"/>
      <c r="I32" s="69"/>
      <c r="J32" s="19"/>
      <c r="K32" s="56"/>
    </row>
    <row r="33" spans="4:11" x14ac:dyDescent="0.2">
      <c r="E33" s="60" t="s">
        <v>956</v>
      </c>
      <c r="F33" s="69"/>
      <c r="G33" s="69"/>
      <c r="H33" s="69"/>
      <c r="I33" s="69"/>
      <c r="J33" s="19"/>
      <c r="K33" s="56"/>
    </row>
    <row r="34" spans="4:11" x14ac:dyDescent="0.2">
      <c r="D34" s="99">
        <v>2</v>
      </c>
      <c r="E34" s="60" t="s">
        <v>953</v>
      </c>
      <c r="F34" s="7"/>
      <c r="G34" s="7"/>
      <c r="H34" s="7"/>
      <c r="I34" s="7"/>
      <c r="J34" s="56"/>
      <c r="K34" s="7"/>
    </row>
    <row r="35" spans="4:11" x14ac:dyDescent="0.2">
      <c r="D35" s="10" t="s">
        <v>590</v>
      </c>
      <c r="E35" s="7" t="s">
        <v>882</v>
      </c>
      <c r="F35" s="7"/>
      <c r="G35" s="7"/>
      <c r="H35" s="7"/>
      <c r="I35" s="7"/>
    </row>
    <row r="36" spans="4:11" x14ac:dyDescent="0.2">
      <c r="D36" s="10" t="s">
        <v>591</v>
      </c>
      <c r="E36" s="70">
        <f>Introduction!$B$59</f>
        <v>43566</v>
      </c>
      <c r="F36" s="56"/>
      <c r="G36" s="56"/>
      <c r="H36" s="56"/>
      <c r="I36" s="56"/>
    </row>
    <row r="37" spans="4:11" x14ac:dyDescent="0.2">
      <c r="D37" s="10" t="s">
        <v>592</v>
      </c>
      <c r="E37" s="7" t="s">
        <v>594</v>
      </c>
      <c r="F37" s="56"/>
      <c r="G37" s="56"/>
      <c r="H37" s="56"/>
      <c r="I37" s="56"/>
    </row>
    <row r="38" spans="4:11" x14ac:dyDescent="0.2">
      <c r="D38" s="69"/>
      <c r="E38" s="56" t="s">
        <v>593</v>
      </c>
    </row>
    <row r="39" spans="4:11" x14ac:dyDescent="0.2">
      <c r="D39" s="69"/>
      <c r="E39" s="56" t="s">
        <v>719</v>
      </c>
    </row>
    <row r="40" spans="4:11" x14ac:dyDescent="0.2">
      <c r="E40" s="121" t="s">
        <v>793</v>
      </c>
    </row>
    <row r="41" spans="4:11" x14ac:dyDescent="0.2"/>
    <row r="42" spans="4:11" x14ac:dyDescent="0.2"/>
    <row r="43" spans="4:11" x14ac:dyDescent="0.2"/>
  </sheetData>
  <mergeCells count="1">
    <mergeCell ref="B5:C5"/>
  </mergeCells>
  <dataValidations count="1">
    <dataValidation type="list" allowBlank="1" showInputMessage="1" showErrorMessage="1" sqref="B5:C5">
      <formula1>Dropdown_Geography</formula1>
    </dataValidation>
  </dataValidations>
  <hyperlinks>
    <hyperlink ref="E39" r:id="rId1"/>
    <hyperlink ref="E38" r:id="rId2"/>
    <hyperlink ref="E40" location="Introduction!A1" display="Introduction"/>
  </hyperlinks>
  <pageMargins left="0.7" right="0.7" top="0.75" bottom="0.75" header="0.3" footer="0.3"/>
  <pageSetup paperSize="9" orientation="portrait" r:id="rId3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D43"/>
  <sheetViews>
    <sheetView zoomScaleNormal="100" workbookViewId="0">
      <pane xSplit="4" ySplit="8" topLeftCell="E9" activePane="bottomRight" state="frozen"/>
      <selection activeCell="B4" sqref="B4:C4"/>
      <selection pane="topRight" activeCell="B4" sqref="B4:C4"/>
      <selection pane="bottomLeft" activeCell="B4" sqref="B4:C4"/>
      <selection pane="bottomRight" activeCell="E9" sqref="E9"/>
    </sheetView>
  </sheetViews>
  <sheetFormatPr defaultColWidth="0" defaultRowHeight="12.75" zeroHeight="1" x14ac:dyDescent="0.2"/>
  <cols>
    <col min="1" max="1" width="1.7109375" style="47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9.7109375" style="1" customWidth="1"/>
    <col min="15" max="15" width="10.570312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7.7109375" style="1" customWidth="1"/>
    <col min="20" max="20" width="8.7109375" style="7" customWidth="1"/>
    <col min="21" max="21" width="10.5703125" style="1" customWidth="1"/>
    <col min="22" max="22" width="1.7109375" style="7" customWidth="1"/>
    <col min="23" max="23" width="9.85546875" style="1" customWidth="1"/>
    <col min="24" max="24" width="1.7109375" style="1" customWidth="1"/>
    <col min="25" max="25" width="7.7109375" style="1" customWidth="1"/>
    <col min="26" max="26" width="8.7109375" style="1" customWidth="1"/>
    <col min="27" max="27" width="10.5703125" style="1" customWidth="1"/>
    <col min="28" max="28" width="1.7109375" style="1" customWidth="1"/>
    <col min="29" max="29" width="16.28515625" style="1" customWidth="1"/>
    <col min="30" max="30" width="1.7109375" style="1" customWidth="1"/>
    <col min="31" max="16384" width="9.28515625" style="1" hidden="1"/>
  </cols>
  <sheetData>
    <row r="1" spans="1:29" ht="18.75" x14ac:dyDescent="0.25">
      <c r="B1" s="48" t="s">
        <v>775</v>
      </c>
      <c r="C1" s="49"/>
      <c r="E1" s="59" t="s">
        <v>815</v>
      </c>
      <c r="F1" s="62"/>
      <c r="G1" s="49"/>
      <c r="H1" s="49"/>
      <c r="I1" s="49"/>
      <c r="J1" s="63"/>
      <c r="K1" s="61"/>
      <c r="L1" s="61"/>
      <c r="M1" s="61"/>
    </row>
    <row r="2" spans="1:29" ht="12.75" customHeight="1" x14ac:dyDescent="0.2">
      <c r="B2" s="47"/>
      <c r="C2" s="47"/>
      <c r="E2" s="155" t="s">
        <v>878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76"/>
      <c r="AC2" s="76"/>
    </row>
    <row r="3" spans="1:29" s="69" customFormat="1" x14ac:dyDescent="0.2">
      <c r="A3" s="64"/>
      <c r="D3" s="154"/>
      <c r="E3" s="155" t="s">
        <v>767</v>
      </c>
      <c r="F3" s="155"/>
      <c r="G3" s="155"/>
      <c r="H3" s="155"/>
      <c r="I3" s="155"/>
      <c r="J3" s="152"/>
      <c r="K3" s="155" t="s">
        <v>768</v>
      </c>
      <c r="L3" s="155"/>
      <c r="M3" s="155"/>
      <c r="N3" s="155"/>
      <c r="O3" s="155"/>
      <c r="P3" s="152"/>
      <c r="Q3" s="155" t="s">
        <v>769</v>
      </c>
      <c r="R3" s="155"/>
      <c r="S3" s="155"/>
      <c r="T3" s="155"/>
      <c r="U3" s="155"/>
      <c r="V3" s="152"/>
      <c r="W3" s="155" t="s">
        <v>770</v>
      </c>
      <c r="X3" s="155"/>
      <c r="Y3" s="155"/>
      <c r="Z3" s="155"/>
      <c r="AA3" s="155"/>
      <c r="AB3" s="152"/>
      <c r="AC3" s="153"/>
    </row>
    <row r="4" spans="1:29" ht="14.25" x14ac:dyDescent="0.2">
      <c r="A4" s="64"/>
      <c r="B4" s="143" t="str">
        <f ca="1">OFFSET(Raw!$CW$5,MATCH($B$5,Raw!$CX$6:$CX$24,0),0)</f>
        <v>Eng</v>
      </c>
      <c r="D4" s="29"/>
      <c r="E4" s="13"/>
      <c r="F4" s="13"/>
      <c r="G4" s="12" t="s">
        <v>817</v>
      </c>
      <c r="H4" s="12"/>
      <c r="I4" s="12"/>
      <c r="J4" s="7"/>
      <c r="K4" s="13"/>
      <c r="L4" s="13"/>
      <c r="M4" s="12" t="s">
        <v>817</v>
      </c>
      <c r="N4" s="12"/>
      <c r="O4" s="12"/>
      <c r="P4" s="7"/>
      <c r="Q4" s="13"/>
      <c r="R4" s="13"/>
      <c r="S4" s="12" t="s">
        <v>817</v>
      </c>
      <c r="T4" s="12"/>
      <c r="U4" s="12"/>
      <c r="W4" s="13"/>
      <c r="X4" s="13"/>
      <c r="Y4" s="12" t="s">
        <v>817</v>
      </c>
      <c r="Z4" s="12"/>
      <c r="AA4" s="12"/>
      <c r="AB4" s="7"/>
      <c r="AC4" s="185" t="s">
        <v>773</v>
      </c>
    </row>
    <row r="5" spans="1:29" ht="38.85" customHeight="1" x14ac:dyDescent="0.2">
      <c r="B5" s="243" t="s">
        <v>569</v>
      </c>
      <c r="C5" s="243"/>
      <c r="D5" s="30"/>
      <c r="E5" s="5" t="s">
        <v>709</v>
      </c>
      <c r="F5" s="6"/>
      <c r="G5" s="5" t="s">
        <v>710</v>
      </c>
      <c r="H5" s="5" t="s">
        <v>754</v>
      </c>
      <c r="I5" s="5" t="s">
        <v>753</v>
      </c>
      <c r="J5" s="6"/>
      <c r="K5" s="5" t="s">
        <v>709</v>
      </c>
      <c r="L5" s="6"/>
      <c r="M5" s="5" t="s">
        <v>710</v>
      </c>
      <c r="N5" s="5" t="s">
        <v>754</v>
      </c>
      <c r="O5" s="5" t="s">
        <v>753</v>
      </c>
      <c r="P5" s="6"/>
      <c r="Q5" s="5" t="s">
        <v>709</v>
      </c>
      <c r="R5" s="6"/>
      <c r="S5" s="5" t="s">
        <v>710</v>
      </c>
      <c r="T5" s="5" t="s">
        <v>754</v>
      </c>
      <c r="U5" s="5" t="s">
        <v>753</v>
      </c>
      <c r="V5" s="6"/>
      <c r="W5" s="5" t="s">
        <v>709</v>
      </c>
      <c r="X5" s="6"/>
      <c r="Y5" s="5" t="s">
        <v>710</v>
      </c>
      <c r="Z5" s="5" t="s">
        <v>754</v>
      </c>
      <c r="AA5" s="5" t="s">
        <v>753</v>
      </c>
      <c r="AB5" s="6"/>
      <c r="AC5" s="186" t="s">
        <v>774</v>
      </c>
    </row>
    <row r="6" spans="1:29" s="73" customFormat="1" x14ac:dyDescent="0.2">
      <c r="A6" s="26"/>
      <c r="B6" s="46" t="str">
        <f>VLOOKUP($B$5,Raw!$CX$6:$CY$24,2,0)</f>
        <v>ENG</v>
      </c>
      <c r="C6" s="65"/>
      <c r="D6" s="24" t="s">
        <v>715</v>
      </c>
      <c r="E6" s="25" t="s">
        <v>663</v>
      </c>
      <c r="F6" s="25"/>
      <c r="G6" s="25" t="s">
        <v>667</v>
      </c>
      <c r="H6" s="25" t="s">
        <v>668</v>
      </c>
      <c r="I6" s="25" t="s">
        <v>669</v>
      </c>
      <c r="J6" s="25"/>
      <c r="K6" s="25" t="s">
        <v>664</v>
      </c>
      <c r="L6" s="25"/>
      <c r="M6" s="25" t="s">
        <v>670</v>
      </c>
      <c r="N6" s="25" t="s">
        <v>671</v>
      </c>
      <c r="O6" s="25" t="s">
        <v>672</v>
      </c>
      <c r="P6" s="25"/>
      <c r="Q6" s="25" t="s">
        <v>665</v>
      </c>
      <c r="R6" s="25"/>
      <c r="S6" s="25" t="s">
        <v>673</v>
      </c>
      <c r="T6" s="25" t="s">
        <v>674</v>
      </c>
      <c r="U6" s="25" t="s">
        <v>675</v>
      </c>
      <c r="V6" s="25"/>
      <c r="W6" s="25" t="s">
        <v>666</v>
      </c>
      <c r="X6" s="25"/>
      <c r="Y6" s="25" t="s">
        <v>676</v>
      </c>
      <c r="Z6" s="25" t="s">
        <v>677</v>
      </c>
      <c r="AA6" s="25" t="s">
        <v>678</v>
      </c>
      <c r="AB6" s="25"/>
      <c r="AC6" s="25" t="s">
        <v>662</v>
      </c>
    </row>
    <row r="7" spans="1:29" s="7" customFormat="1" x14ac:dyDescent="0.2">
      <c r="A7" s="67"/>
      <c r="B7" s="33" t="s">
        <v>680</v>
      </c>
      <c r="C7" s="34" t="str">
        <f>'Response times'!$C7</f>
        <v>2017-18 Aug-Mar</v>
      </c>
      <c r="D7" s="34"/>
      <c r="E7" s="85">
        <f>IFERROR(SUMIF($B$9:$B$28,$B7,E$9:E$28),"-")</f>
        <v>58956</v>
      </c>
      <c r="F7" s="31"/>
      <c r="G7" s="31">
        <f>IFERROR(SUMIF($B$9:$B$28,$B7,G$9:G$28),"-")</f>
        <v>95786.541944444441</v>
      </c>
      <c r="H7" s="82">
        <f>IFERROR(G7/E7/24,"-")</f>
        <v>6.7696348367457956E-2</v>
      </c>
      <c r="I7" s="82">
        <f>IFERROR(SUMPRODUCT($E$9:$E$16,$I$9:$I$16)/$E7,"-")</f>
        <v>0.14627571676177842</v>
      </c>
      <c r="J7" s="31"/>
      <c r="K7" s="85">
        <f>IFERROR(SUMIF($B$9:$B$28,$B7,K$9:K$28),"-")</f>
        <v>56622</v>
      </c>
      <c r="L7" s="31"/>
      <c r="M7" s="31">
        <f>IFERROR(SUMIF($B$9:$B$28,$B7,M$9:M$28),"-")</f>
        <v>112609.05694444444</v>
      </c>
      <c r="N7" s="82">
        <f>IFERROR(M7/K7/24,"-")</f>
        <v>8.2866095145912394E-2</v>
      </c>
      <c r="O7" s="82">
        <f>IFERROR(SUMPRODUCT($K$9:$K$16,$O$9:$O$16)/$K7,"-")</f>
        <v>0.17426671468654376</v>
      </c>
      <c r="P7" s="31"/>
      <c r="Q7" s="85">
        <f>IFERROR(SUMIF($B$9:$B$28,$B7,Q$9:Q$28),"-")</f>
        <v>2127</v>
      </c>
      <c r="R7" s="31"/>
      <c r="S7" s="31">
        <f>IFERROR(SUMIF($B$9:$B$28,$B7,S$9:S$28),"-")</f>
        <v>5094.8086111111115</v>
      </c>
      <c r="T7" s="82">
        <f>IFERROR(S7/Q7/24,"-")</f>
        <v>9.9804274626060008E-2</v>
      </c>
      <c r="U7" s="82">
        <f>IFERROR(SUMPRODUCT($Q$9:$Q$16,$U$9:$U$16)/$Q7,"-")</f>
        <v>0.19891430070173605</v>
      </c>
      <c r="V7" s="31"/>
      <c r="W7" s="85">
        <f>IFERROR(SUMIF($B$9:$B$28,$B7,W$9:W$28),"-")</f>
        <v>73005</v>
      </c>
      <c r="X7" s="31"/>
      <c r="Y7" s="31">
        <f>IFERROR(SUMIF($B$9:$B$28,$B7,Y$9:Y$28),"-")</f>
        <v>212288.94777777779</v>
      </c>
      <c r="Z7" s="82">
        <f>IFERROR(Y7/W7/24,"-")</f>
        <v>0.12116119202895793</v>
      </c>
      <c r="AA7" s="82">
        <f>IFERROR(SUMPRODUCT($W$9:$W$16,$AA$9:$AA$16)/$W7,"-")</f>
        <v>0.25521503394617817</v>
      </c>
      <c r="AB7" s="31"/>
      <c r="AC7" s="87">
        <f>IFERROR(SUMIF($B$9:$B$28,$B7,AC$9:AC$28),"-")</f>
        <v>32333</v>
      </c>
    </row>
    <row r="8" spans="1:29" s="7" customFormat="1" x14ac:dyDescent="0.2">
      <c r="A8" s="67"/>
      <c r="B8" s="33" t="s">
        <v>821</v>
      </c>
      <c r="C8" s="34" t="str">
        <f>'Response times'!$C8</f>
        <v>2018-19</v>
      </c>
      <c r="D8" s="34"/>
      <c r="E8" s="85">
        <f>IFERROR(SUMIF($B$9:$B$28,$B8,E$9:E$28),"-")</f>
        <v>110617</v>
      </c>
      <c r="F8" s="31"/>
      <c r="G8" s="31">
        <f>IFERROR(SUMIF($B$9:$B$28,$B8,G$9:G$28),"-")</f>
        <v>148793.73499999999</v>
      </c>
      <c r="H8" s="82">
        <f>IFERROR(G8/E8/24,"-")</f>
        <v>5.6046891149943795E-2</v>
      </c>
      <c r="I8" s="82">
        <f>IFERROR(SUMPRODUCT($E$17:$E$28,$I$17:$I$28)/$E8,"-")</f>
        <v>0.1188101792002368</v>
      </c>
      <c r="J8" s="31"/>
      <c r="K8" s="85">
        <f>IFERROR(SUMIF($B$9:$B$28,$B8,K$9:K$28),"-")</f>
        <v>127951</v>
      </c>
      <c r="L8" s="31"/>
      <c r="M8" s="31">
        <f>IFERROR(SUMIF($B$9:$B$28,$B8,M$9:M$28),"-")</f>
        <v>228987.47666666668</v>
      </c>
      <c r="N8" s="82">
        <f>IFERROR(M8/K8/24,"-")</f>
        <v>7.4568740073239839E-2</v>
      </c>
      <c r="O8" s="82">
        <f>IFERROR(SUMPRODUCT($K$17:$K$28,$O$17:$O$28)/$K8,"-")</f>
        <v>0.15733099771338968</v>
      </c>
      <c r="P8" s="31"/>
      <c r="Q8" s="85">
        <f>IFERROR(SUMIF($B$9:$B$28,$B8,Q$9:Q$28),"-")</f>
        <v>2882</v>
      </c>
      <c r="R8" s="31"/>
      <c r="S8" s="31">
        <f>IFERROR(SUMIF($B$9:$B$28,$B8,S$9:S$28),"-")</f>
        <v>6637.3583333333327</v>
      </c>
      <c r="T8" s="82">
        <f>IFERROR(S8/Q8/24,"-")</f>
        <v>9.595995739841158E-2</v>
      </c>
      <c r="U8" s="82">
        <f>IFERROR(SUMPRODUCT($Q$17:$Q$28,$U$17:$U$28)/$Q8,"-")</f>
        <v>0.19668271053409409</v>
      </c>
      <c r="V8" s="31"/>
      <c r="W8" s="85">
        <f>IFERROR(SUMIF($B$9:$B$28,$B8,W$9:W$28),"-")</f>
        <v>142993</v>
      </c>
      <c r="X8" s="31"/>
      <c r="Y8" s="31">
        <f>IFERROR(SUMIF($B$9:$B$28,$B8,Y$9:Y$28),"-")</f>
        <v>342200.89944444445</v>
      </c>
      <c r="Z8" s="82">
        <f>IFERROR(Y8/W8/24,"-")</f>
        <v>9.9713767878044271E-2</v>
      </c>
      <c r="AA8" s="82">
        <f>IFERROR(SUMPRODUCT($W$17:$W$28,$AA$17:$AA$28)/$W8,"-")</f>
        <v>0.21686059787697454</v>
      </c>
      <c r="AB8" s="31"/>
      <c r="AC8" s="87">
        <f>IFERROR(SUMIF($B$9:$B$28,$B8,AC$9:AC$28),"-")</f>
        <v>60862</v>
      </c>
    </row>
    <row r="9" spans="1:29" ht="18" x14ac:dyDescent="0.25">
      <c r="A9" s="68"/>
      <c r="B9" s="7" t="s">
        <v>680</v>
      </c>
      <c r="C9" s="7" t="s">
        <v>572</v>
      </c>
      <c r="D9" s="100"/>
      <c r="E9" s="85">
        <f>IFERROR(INDEX(Raw!$H$6:$CC$2053,MATCH($B9&amp;$C9&amp;$B$6,Raw!$A$6:$A$2053,0),MATCH(E$6,Raw!$H$5:$CC$5,0)),"-")</f>
        <v>3672</v>
      </c>
      <c r="F9" s="31"/>
      <c r="G9" s="31">
        <f>IFERROR(INDEX(Raw!$H$6:$CC$2053,MATCH($B9&amp;$C9&amp;$B$6,Raw!$A$6:$A$2053,0),MATCH(G$6,Raw!$H$5:$CC$5,0))/60/60,"-")</f>
        <v>4730.9230555555559</v>
      </c>
      <c r="H9" s="82">
        <f>IFERROR(INDEX(Raw!$H$6:$CC$2053,MATCH($B9&amp;$C9&amp;$B$6,Raw!$A$6:$A$2053,0),MATCH(H$6,Raw!$H$5:$CC$5,0))/60/60/24,"-")</f>
        <v>5.3682405768377316E-2</v>
      </c>
      <c r="I9" s="82">
        <f>IFERROR(INDEX(Raw!$H$6:$CC$2053,MATCH($B9&amp;$C9&amp;$B$6,Raw!$A$6:$A$2053,0),MATCH(I$6,Raw!$H$5:$CC$5,0))/60/60/24,"-")</f>
        <v>0.10556173974219317</v>
      </c>
      <c r="J9" s="31"/>
      <c r="K9" s="85">
        <f>IFERROR(INDEX(Raw!$H$6:$CC$2053,MATCH($B9&amp;$C9&amp;$B$6,Raw!$A$6:$A$2053,0),MATCH(K$6,Raw!$H$5:$CC$5,0)),"-")</f>
        <v>2375</v>
      </c>
      <c r="L9" s="31"/>
      <c r="M9" s="31">
        <f>IFERROR(INDEX(Raw!$H$6:$CC$2053,MATCH($B9&amp;$C9&amp;$B$6,Raw!$A$6:$A$2053,0),MATCH(M$6,Raw!$H$5:$CC$5,0))/60/60,"-")</f>
        <v>3953.6483333333331</v>
      </c>
      <c r="N9" s="82">
        <f>IFERROR(INDEX(Raw!$H$6:$CC$2053,MATCH($B9&amp;$C9&amp;$B$6,Raw!$A$6:$A$2053,0),MATCH(N$6,Raw!$H$5:$CC$5,0))/60/60/24,"-")</f>
        <v>6.9362251461988308E-2</v>
      </c>
      <c r="O9" s="82">
        <f>IFERROR(INDEX(Raw!$H$6:$CC$2053,MATCH($B9&amp;$C9&amp;$B$6,Raw!$A$6:$A$2053,0),MATCH(O$6,Raw!$H$5:$CC$5,0))/60/60/24,"-")</f>
        <v>0.1332246881091618</v>
      </c>
      <c r="P9" s="31"/>
      <c r="Q9" s="85">
        <f>IFERROR(INDEX(Raw!$H$6:$CC$2053,MATCH($B9&amp;$C9&amp;$B$6,Raw!$A$6:$A$2053,0),MATCH(Q$6,Raw!$H$5:$CC$5,0)),"-")</f>
        <v>108</v>
      </c>
      <c r="R9" s="31"/>
      <c r="S9" s="31">
        <f>IFERROR(INDEX(Raw!$H$6:$CC$2053,MATCH($B9&amp;$C9&amp;$B$6,Raw!$A$6:$A$2053,0),MATCH(S$6,Raw!$H$5:$CC$5,0))/60/60,"-")</f>
        <v>180.96250000000001</v>
      </c>
      <c r="T9" s="82">
        <f>IFERROR(INDEX(Raw!$H$6:$CC$2053,MATCH($B9&amp;$C9&amp;$B$6,Raw!$A$6:$A$2053,0),MATCH(T$6,Raw!$H$5:$CC$5,0))/60/60/24,"-")</f>
        <v>6.9815779320987648E-2</v>
      </c>
      <c r="U9" s="82">
        <f>IFERROR(INDEX(Raw!$H$6:$CC$2053,MATCH($B9&amp;$C9&amp;$B$6,Raw!$A$6:$A$2053,0),MATCH(U$6,Raw!$H$5:$CC$5,0))/60/60/24,"-")</f>
        <v>0.14597436556927298</v>
      </c>
      <c r="V9" s="31"/>
      <c r="W9" s="85">
        <f>IFERROR(INDEX(Raw!$H$6:$CC$2053,MATCH($B9&amp;$C9&amp;$B$6,Raw!$A$6:$A$2053,0),MATCH(W$6,Raw!$H$5:$CC$5,0)),"-")</f>
        <v>2594</v>
      </c>
      <c r="X9" s="31"/>
      <c r="Y9" s="31">
        <f>IFERROR(INDEX(Raw!$H$6:$CC$2053,MATCH($B9&amp;$C9&amp;$B$6,Raw!$A$6:$A$2053,0),MATCH(Y$6,Raw!$H$5:$CC$5,0))/60/60,"-")</f>
        <v>7025.5186111111107</v>
      </c>
      <c r="Z9" s="82">
        <f>IFERROR(INDEX(Raw!$H$6:$CC$2053,MATCH($B9&amp;$C9&amp;$B$6,Raw!$A$6:$A$2053,0),MATCH(Z$6,Raw!$H$5:$CC$5,0))/60/60/24,"-")</f>
        <v>0.11284885972614865</v>
      </c>
      <c r="AA9" s="82">
        <f>IFERROR(INDEX(Raw!$H$6:$CC$2053,MATCH($B9&amp;$C9&amp;$B$6,Raw!$A$6:$A$2053,0),MATCH(AA$6,Raw!$H$5:$CC$5,0))/60/60/24,"-")</f>
        <v>0.21593653177560754</v>
      </c>
      <c r="AB9" s="31"/>
      <c r="AC9" s="87">
        <f>IFERROR(INDEX(Raw!$H$6:$CC$2053,MATCH($B9&amp;$C9&amp;$B$6,Raw!$A$6:$A$2053,0),MATCH(AC$6,Raw!$H$5:$CC$5,0)),"-")</f>
        <v>192</v>
      </c>
    </row>
    <row r="10" spans="1:29" ht="12.75" customHeight="1" x14ac:dyDescent="0.2">
      <c r="A10" s="68"/>
      <c r="B10" s="16" t="str">
        <f t="shared" ref="B10:B28" si="0">IF($C10="April",LEFT($B9,4)+1&amp;"-"&amp;RIGHT($B9,2)+1,$B9)</f>
        <v>2017-18</v>
      </c>
      <c r="C10" s="7" t="s">
        <v>573</v>
      </c>
      <c r="D10" s="14"/>
      <c r="E10" s="85">
        <f>IFERROR(INDEX(Raw!$H$6:$CC$2053,MATCH($B10&amp;$C10&amp;$B$6,Raw!$A$6:$A$2053,0),MATCH(E$6,Raw!$H$5:$CC$5,0)),"-")</f>
        <v>6097</v>
      </c>
      <c r="F10" s="31"/>
      <c r="G10" s="31">
        <f>IFERROR(INDEX(Raw!$H$6:$CC$2053,MATCH($B10&amp;$C10&amp;$B$6,Raw!$A$6:$A$2053,0),MATCH(G$6,Raw!$H$5:$CC$5,0))/60/60,"-")</f>
        <v>10468.195833333333</v>
      </c>
      <c r="H10" s="82">
        <f>IFERROR(INDEX(Raw!$H$6:$CC$2053,MATCH($B10&amp;$C10&amp;$B$6,Raw!$A$6:$A$2053,0),MATCH(H$6,Raw!$H$5:$CC$5,0))/60/60/24,"-")</f>
        <v>7.1539253139066575E-2</v>
      </c>
      <c r="I10" s="82">
        <f>IFERROR(INDEX(Raw!$H$6:$CC$2053,MATCH($B10&amp;$C10&amp;$B$6,Raw!$A$6:$A$2053,0),MATCH(I$6,Raw!$H$5:$CC$5,0))/60/60/24,"-")</f>
        <v>0.1585654450579824</v>
      </c>
      <c r="J10" s="31"/>
      <c r="K10" s="85">
        <f>IFERROR(INDEX(Raw!$H$6:$CC$2053,MATCH($B10&amp;$C10&amp;$B$6,Raw!$A$6:$A$2053,0),MATCH(K$6,Raw!$H$5:$CC$5,0)),"-")</f>
        <v>3917</v>
      </c>
      <c r="L10" s="31"/>
      <c r="M10" s="31">
        <f>IFERROR(INDEX(Raw!$H$6:$CC$2053,MATCH($B10&amp;$C10&amp;$B$6,Raw!$A$6:$A$2053,0),MATCH(M$6,Raw!$H$5:$CC$5,0))/60/60,"-")</f>
        <v>6806.3883333333333</v>
      </c>
      <c r="N10" s="82">
        <f>IFERROR(INDEX(Raw!$H$6:$CC$2053,MATCH($B10&amp;$C10&amp;$B$6,Raw!$A$6:$A$2053,0),MATCH(N$6,Raw!$H$5:$CC$5,0))/60/60/24,"-")</f>
        <v>7.2402224633364529E-2</v>
      </c>
      <c r="O10" s="82">
        <f>IFERROR(INDEX(Raw!$H$6:$CC$2053,MATCH($B10&amp;$C10&amp;$B$6,Raw!$A$6:$A$2053,0),MATCH(O$6,Raw!$H$5:$CC$5,0))/60/60/24,"-")</f>
        <v>0.15013741738291778</v>
      </c>
      <c r="P10" s="31"/>
      <c r="Q10" s="85">
        <f>IFERROR(INDEX(Raw!$H$6:$CC$2053,MATCH($B10&amp;$C10&amp;$B$6,Raw!$A$6:$A$2053,0),MATCH(Q$6,Raw!$H$5:$CC$5,0)),"-")</f>
        <v>207</v>
      </c>
      <c r="R10" s="31"/>
      <c r="S10" s="31">
        <f>IFERROR(INDEX(Raw!$H$6:$CC$2053,MATCH($B10&amp;$C10&amp;$B$6,Raw!$A$6:$A$2053,0),MATCH(S$6,Raw!$H$5:$CC$5,0))/60/60,"-")</f>
        <v>335.93583333333333</v>
      </c>
      <c r="T10" s="82">
        <f>IFERROR(INDEX(Raw!$H$6:$CC$2053,MATCH($B10&amp;$C10&amp;$B$6,Raw!$A$6:$A$2053,0),MATCH(T$6,Raw!$H$5:$CC$5,0))/60/60/24,"-")</f>
        <v>6.7619934245840049E-2</v>
      </c>
      <c r="U10" s="82">
        <f>IFERROR(INDEX(Raw!$H$6:$CC$2053,MATCH($B10&amp;$C10&amp;$B$6,Raw!$A$6:$A$2053,0),MATCH(U$6,Raw!$H$5:$CC$5,0))/60/60/24,"-")</f>
        <v>0.14044937600644122</v>
      </c>
      <c r="V10" s="31"/>
      <c r="W10" s="85">
        <f>IFERROR(INDEX(Raw!$H$6:$CC$2053,MATCH($B10&amp;$C10&amp;$B$6,Raw!$A$6:$A$2053,0),MATCH(W$6,Raw!$H$5:$CC$5,0)),"-")</f>
        <v>6073</v>
      </c>
      <c r="X10" s="31"/>
      <c r="Y10" s="31">
        <f>IFERROR(INDEX(Raw!$H$6:$CC$2053,MATCH($B10&amp;$C10&amp;$B$6,Raw!$A$6:$A$2053,0),MATCH(Y$6,Raw!$H$5:$CC$5,0))/60/60,"-")</f>
        <v>17769.02</v>
      </c>
      <c r="Z10" s="82">
        <f>IFERROR(INDEX(Raw!$H$6:$CC$2053,MATCH($B10&amp;$C10&amp;$B$6,Raw!$A$6:$A$2053,0),MATCH(Z$6,Raw!$H$5:$CC$5,0))/60/60/24,"-")</f>
        <v>0.121912701026401</v>
      </c>
      <c r="AA10" s="82">
        <f>IFERROR(INDEX(Raw!$H$6:$CC$2053,MATCH($B10&amp;$C10&amp;$B$6,Raw!$A$6:$A$2053,0),MATCH(AA$6,Raw!$H$5:$CC$5,0))/60/60/24,"-")</f>
        <v>0.25762484296003563</v>
      </c>
      <c r="AB10" s="31"/>
      <c r="AC10" s="87">
        <f>IFERROR(INDEX(Raw!$H$6:$CC$2053,MATCH($B10&amp;$C10&amp;$B$6,Raw!$A$6:$A$2053,0),MATCH(AC$6,Raw!$H$5:$CC$5,0)),"-")</f>
        <v>547</v>
      </c>
    </row>
    <row r="11" spans="1:29" ht="18" x14ac:dyDescent="0.25">
      <c r="A11" s="68"/>
      <c r="B11" s="16" t="str">
        <f t="shared" si="0"/>
        <v>2017-18</v>
      </c>
      <c r="C11" s="7" t="s">
        <v>574</v>
      </c>
      <c r="D11" s="100"/>
      <c r="E11" s="85">
        <f>IFERROR(INDEX(Raw!$H$6:$CC$2053,MATCH($B11&amp;$C11&amp;$B$6,Raw!$A$6:$A$2053,0),MATCH(E$6,Raw!$H$5:$CC$5,0)),"-")</f>
        <v>6540</v>
      </c>
      <c r="F11" s="31"/>
      <c r="G11" s="31">
        <f>IFERROR(INDEX(Raw!$H$6:$CC$2053,MATCH($B11&amp;$C11&amp;$B$6,Raw!$A$6:$A$2053,0),MATCH(G$6,Raw!$H$5:$CC$5,0))/60/60,"-")</f>
        <v>10668.756111111112</v>
      </c>
      <c r="H11" s="82">
        <f>IFERROR(INDEX(Raw!$H$6:$CC$2053,MATCH($B11&amp;$C11&amp;$B$6,Raw!$A$6:$A$2053,0),MATCH(H$6,Raw!$H$5:$CC$5,0))/60/60/24,"-")</f>
        <v>6.7971178077925007E-2</v>
      </c>
      <c r="I11" s="82">
        <f>IFERROR(INDEX(Raw!$H$6:$CC$2053,MATCH($B11&amp;$C11&amp;$B$6,Raw!$A$6:$A$2053,0),MATCH(I$6,Raw!$H$5:$CC$5,0))/60/60/24,"-")</f>
        <v>0.15061171636085627</v>
      </c>
      <c r="J11" s="31"/>
      <c r="K11" s="85">
        <f>IFERROR(INDEX(Raw!$H$6:$CC$2053,MATCH($B11&amp;$C11&amp;$B$6,Raw!$A$6:$A$2053,0),MATCH(K$6,Raw!$H$5:$CC$5,0)),"-")</f>
        <v>4554</v>
      </c>
      <c r="L11" s="31"/>
      <c r="M11" s="31">
        <f>IFERROR(INDEX(Raw!$H$6:$CC$2053,MATCH($B11&amp;$C11&amp;$B$6,Raw!$A$6:$A$2053,0),MATCH(M$6,Raw!$H$5:$CC$5,0))/60/60,"-")</f>
        <v>7261.7986111111113</v>
      </c>
      <c r="N11" s="82">
        <f>IFERROR(INDEX(Raw!$H$6:$CC$2053,MATCH($B11&amp;$C11&amp;$B$6,Raw!$A$6:$A$2053,0),MATCH(N$6,Raw!$H$5:$CC$5,0))/60/60/24,"-")</f>
        <v>6.6441577103563812E-2</v>
      </c>
      <c r="O11" s="82">
        <f>IFERROR(INDEX(Raw!$H$6:$CC$2053,MATCH($B11&amp;$C11&amp;$B$6,Raw!$A$6:$A$2053,0),MATCH(O$6,Raw!$H$5:$CC$5,0))/60/60/24,"-")</f>
        <v>0.14132983671253599</v>
      </c>
      <c r="P11" s="31"/>
      <c r="Q11" s="85">
        <f>IFERROR(INDEX(Raw!$H$6:$CC$2053,MATCH($B11&amp;$C11&amp;$B$6,Raw!$A$6:$A$2053,0),MATCH(Q$6,Raw!$H$5:$CC$5,0)),"-")</f>
        <v>236</v>
      </c>
      <c r="R11" s="31"/>
      <c r="S11" s="31">
        <f>IFERROR(INDEX(Raw!$H$6:$CC$2053,MATCH($B11&amp;$C11&amp;$B$6,Raw!$A$6:$A$2053,0),MATCH(S$6,Raw!$H$5:$CC$5,0))/60/60,"-")</f>
        <v>453.75694444444446</v>
      </c>
      <c r="T11" s="82">
        <f>IFERROR(INDEX(Raw!$H$6:$CC$2053,MATCH($B11&amp;$C11&amp;$B$6,Raw!$A$6:$A$2053,0),MATCH(T$6,Raw!$H$5:$CC$5,0))/60/60/24,"-")</f>
        <v>8.0112454880728184E-2</v>
      </c>
      <c r="U11" s="82">
        <f>IFERROR(INDEX(Raw!$H$6:$CC$2053,MATCH($B11&amp;$C11&amp;$B$6,Raw!$A$6:$A$2053,0),MATCH(U$6,Raw!$H$5:$CC$5,0))/60/60/24,"-")</f>
        <v>0.15655578115191462</v>
      </c>
      <c r="V11" s="31"/>
      <c r="W11" s="85">
        <f>IFERROR(INDEX(Raw!$H$6:$CC$2053,MATCH($B11&amp;$C11&amp;$B$6,Raw!$A$6:$A$2053,0),MATCH(W$6,Raw!$H$5:$CC$5,0)),"-")</f>
        <v>6529</v>
      </c>
      <c r="X11" s="31"/>
      <c r="Y11" s="31">
        <f>IFERROR(INDEX(Raw!$H$6:$CC$2053,MATCH($B11&amp;$C11&amp;$B$6,Raw!$A$6:$A$2053,0),MATCH(Y$6,Raw!$H$5:$CC$5,0))/60/60,"-")</f>
        <v>18218.037499999999</v>
      </c>
      <c r="Z11" s="82">
        <f>IFERROR(INDEX(Raw!$H$6:$CC$2053,MATCH($B11&amp;$C11&amp;$B$6,Raw!$A$6:$A$2053,0),MATCH(Z$6,Raw!$H$5:$CC$5,0))/60/60/24,"-")</f>
        <v>0.11626357724511155</v>
      </c>
      <c r="AA11" s="82">
        <f>IFERROR(INDEX(Raw!$H$6:$CC$2053,MATCH($B11&amp;$C11&amp;$B$6,Raw!$A$6:$A$2053,0),MATCH(AA$6,Raw!$H$5:$CC$5,0))/60/60/24,"-")</f>
        <v>0.23425910326009883</v>
      </c>
      <c r="AB11" s="31"/>
      <c r="AC11" s="87">
        <f>IFERROR(INDEX(Raw!$H$6:$CC$2053,MATCH($B11&amp;$C11&amp;$B$6,Raw!$A$6:$A$2053,0),MATCH(AC$6,Raw!$H$5:$CC$5,0)),"-")</f>
        <v>641</v>
      </c>
    </row>
    <row r="12" spans="1:29" ht="12.75" customHeight="1" x14ac:dyDescent="0.2">
      <c r="A12" s="68"/>
      <c r="B12" s="16" t="str">
        <f t="shared" si="0"/>
        <v>2017-18</v>
      </c>
      <c r="C12" s="7" t="s">
        <v>575</v>
      </c>
      <c r="D12" s="14"/>
      <c r="E12" s="85">
        <f>IFERROR(INDEX(Raw!$H$6:$CC$2053,MATCH($B12&amp;$C12&amp;$B$6,Raw!$A$6:$A$2053,0),MATCH(E$6,Raw!$H$5:$CC$5,0)),"-")</f>
        <v>10772</v>
      </c>
      <c r="F12" s="31"/>
      <c r="G12" s="31">
        <f>IFERROR(INDEX(Raw!$H$6:$CC$2053,MATCH($B12&amp;$C12&amp;$B$6,Raw!$A$6:$A$2053,0),MATCH(G$6,Raw!$H$5:$CC$5,0))/60/60,"-")</f>
        <v>18115.525833333333</v>
      </c>
      <c r="H12" s="82">
        <f>IFERROR(INDEX(Raw!$H$6:$CC$2053,MATCH($B12&amp;$C12&amp;$B$6,Raw!$A$6:$A$2053,0),MATCH(H$6,Raw!$H$5:$CC$5,0))/60/60/24,"-")</f>
        <v>7.007181362689277E-2</v>
      </c>
      <c r="I12" s="82">
        <f>IFERROR(INDEX(Raw!$H$6:$CC$2053,MATCH($B12&amp;$C12&amp;$B$6,Raw!$A$6:$A$2053,0),MATCH(I$6,Raw!$H$5:$CC$5,0))/60/60/24,"-")</f>
        <v>0.15373990438173044</v>
      </c>
      <c r="J12" s="31"/>
      <c r="K12" s="85">
        <f>IFERROR(INDEX(Raw!$H$6:$CC$2053,MATCH($B12&amp;$C12&amp;$B$6,Raw!$A$6:$A$2053,0),MATCH(K$6,Raw!$H$5:$CC$5,0)),"-")</f>
        <v>7935</v>
      </c>
      <c r="L12" s="31"/>
      <c r="M12" s="31">
        <f>IFERROR(INDEX(Raw!$H$6:$CC$2053,MATCH($B12&amp;$C12&amp;$B$6,Raw!$A$6:$A$2053,0),MATCH(M$6,Raw!$H$5:$CC$5,0))/60/60,"-")</f>
        <v>15764.706388888888</v>
      </c>
      <c r="N12" s="82">
        <f>IFERROR(INDEX(Raw!$H$6:$CC$2053,MATCH($B12&amp;$C12&amp;$B$6,Raw!$A$6:$A$2053,0),MATCH(N$6,Raw!$H$5:$CC$5,0))/60/60/24,"-")</f>
        <v>8.278043682466335E-2</v>
      </c>
      <c r="O12" s="82">
        <f>IFERROR(INDEX(Raw!$H$6:$CC$2053,MATCH($B12&amp;$C12&amp;$B$6,Raw!$A$6:$A$2053,0),MATCH(O$6,Raw!$H$5:$CC$5,0))/60/60/24,"-")</f>
        <v>0.1761848511633877</v>
      </c>
      <c r="P12" s="31"/>
      <c r="Q12" s="85">
        <f>IFERROR(INDEX(Raw!$H$6:$CC$2053,MATCH($B12&amp;$C12&amp;$B$6,Raw!$A$6:$A$2053,0),MATCH(Q$6,Raw!$H$5:$CC$5,0)),"-")</f>
        <v>381</v>
      </c>
      <c r="R12" s="31"/>
      <c r="S12" s="31">
        <f>IFERROR(INDEX(Raw!$H$6:$CC$2053,MATCH($B12&amp;$C12&amp;$B$6,Raw!$A$6:$A$2053,0),MATCH(S$6,Raw!$H$5:$CC$5,0))/60/60,"-")</f>
        <v>1033.0150000000001</v>
      </c>
      <c r="T12" s="82">
        <f>IFERROR(INDEX(Raw!$H$6:$CC$2053,MATCH($B12&amp;$C12&amp;$B$6,Raw!$A$6:$A$2053,0),MATCH(T$6,Raw!$H$5:$CC$5,0))/60/60/24,"-")</f>
        <v>0.11297189413823272</v>
      </c>
      <c r="U12" s="82">
        <f>IFERROR(INDEX(Raw!$H$6:$CC$2053,MATCH($B12&amp;$C12&amp;$B$6,Raw!$A$6:$A$2053,0),MATCH(U$6,Raw!$H$5:$CC$5,0))/60/60/24,"-")</f>
        <v>0.21649466559735586</v>
      </c>
      <c r="V12" s="31"/>
      <c r="W12" s="85">
        <f>IFERROR(INDEX(Raw!$H$6:$CC$2053,MATCH($B12&amp;$C12&amp;$B$6,Raw!$A$6:$A$2053,0),MATCH(W$6,Raw!$H$5:$CC$5,0)),"-")</f>
        <v>10012</v>
      </c>
      <c r="X12" s="31"/>
      <c r="Y12" s="31">
        <f>IFERROR(INDEX(Raw!$H$6:$CC$2053,MATCH($B12&amp;$C12&amp;$B$6,Raw!$A$6:$A$2053,0),MATCH(Y$6,Raw!$H$5:$CC$5,0))/60/60,"-")</f>
        <v>29935.735555555555</v>
      </c>
      <c r="Z12" s="82">
        <f>IFERROR(INDEX(Raw!$H$6:$CC$2053,MATCH($B12&amp;$C12&amp;$B$6,Raw!$A$6:$A$2053,0),MATCH(Z$6,Raw!$H$5:$CC$5,0))/60/60/24,"-")</f>
        <v>0.12458273220283807</v>
      </c>
      <c r="AA12" s="82">
        <f>IFERROR(INDEX(Raw!$H$6:$CC$2053,MATCH($B12&amp;$C12&amp;$B$6,Raw!$A$6:$A$2053,0),MATCH(AA$6,Raw!$H$5:$CC$5,0))/60/60/24,"-")</f>
        <v>0.25549239292478654</v>
      </c>
      <c r="AB12" s="31"/>
      <c r="AC12" s="87">
        <f>IFERROR(INDEX(Raw!$H$6:$CC$2053,MATCH($B12&amp;$C12&amp;$B$6,Raw!$A$6:$A$2053,0),MATCH(AC$6,Raw!$H$5:$CC$5,0)),"-")</f>
        <v>4032</v>
      </c>
    </row>
    <row r="13" spans="1:29" x14ac:dyDescent="0.2">
      <c r="A13" s="68"/>
      <c r="B13" s="16" t="str">
        <f t="shared" si="0"/>
        <v>2017-18</v>
      </c>
      <c r="C13" s="7" t="s">
        <v>576</v>
      </c>
      <c r="D13" s="14"/>
      <c r="E13" s="85">
        <f>IFERROR(INDEX(Raw!$H$6:$CC$2053,MATCH($B13&amp;$C13&amp;$B$6,Raw!$A$6:$A$2053,0),MATCH(E$6,Raw!$H$5:$CC$5,0)),"-")</f>
        <v>7774</v>
      </c>
      <c r="F13" s="31"/>
      <c r="G13" s="31">
        <f>IFERROR(INDEX(Raw!$H$6:$CC$2053,MATCH($B13&amp;$C13&amp;$B$6,Raw!$A$6:$A$2053,0),MATCH(G$6,Raw!$H$5:$CC$5,0))/60/60,"-")</f>
        <v>14714.241944444446</v>
      </c>
      <c r="H13" s="82">
        <f>IFERROR(INDEX(Raw!$H$6:$CC$2053,MATCH($B13&amp;$C13&amp;$B$6,Raw!$A$6:$A$2053,0),MATCH(H$6,Raw!$H$5:$CC$5,0))/60/60/24,"-")</f>
        <v>7.886460179468123E-2</v>
      </c>
      <c r="I13" s="82">
        <f>IFERROR(INDEX(Raw!$H$6:$CC$2053,MATCH($B13&amp;$C13&amp;$B$6,Raw!$A$6:$A$2053,0),MATCH(I$6,Raw!$H$5:$CC$5,0))/60/60/24,"-")</f>
        <v>0.17367730546503538</v>
      </c>
      <c r="J13" s="31"/>
      <c r="K13" s="85">
        <f>IFERROR(INDEX(Raw!$H$6:$CC$2053,MATCH($B13&amp;$C13&amp;$B$6,Raw!$A$6:$A$2053,0),MATCH(K$6,Raw!$H$5:$CC$5,0)),"-")</f>
        <v>8878</v>
      </c>
      <c r="L13" s="31"/>
      <c r="M13" s="31">
        <f>IFERROR(INDEX(Raw!$H$6:$CC$2053,MATCH($B13&amp;$C13&amp;$B$6,Raw!$A$6:$A$2053,0),MATCH(M$6,Raw!$H$5:$CC$5,0))/60/60,"-")</f>
        <v>21404.465555555555</v>
      </c>
      <c r="N13" s="82">
        <f>IFERROR(INDEX(Raw!$H$6:$CC$2053,MATCH($B13&amp;$C13&amp;$B$6,Raw!$A$6:$A$2053,0),MATCH(N$6,Raw!$H$5:$CC$5,0))/60/60/24,"-")</f>
        <v>0.10045649149374651</v>
      </c>
      <c r="O13" s="82">
        <f>IFERROR(INDEX(Raw!$H$6:$CC$2053,MATCH($B13&amp;$C13&amp;$B$6,Raw!$A$6:$A$2053,0),MATCH(O$6,Raw!$H$5:$CC$5,0))/60/60/24,"-")</f>
        <v>0.21154440882789749</v>
      </c>
      <c r="P13" s="31"/>
      <c r="Q13" s="85">
        <f>IFERROR(INDEX(Raw!$H$6:$CC$2053,MATCH($B13&amp;$C13&amp;$B$6,Raw!$A$6:$A$2053,0),MATCH(Q$6,Raw!$H$5:$CC$5,0)),"-")</f>
        <v>291</v>
      </c>
      <c r="R13" s="31"/>
      <c r="S13" s="31">
        <f>IFERROR(INDEX(Raw!$H$6:$CC$2053,MATCH($B13&amp;$C13&amp;$B$6,Raw!$A$6:$A$2053,0),MATCH(S$6,Raw!$H$5:$CC$5,0))/60/60,"-")</f>
        <v>833.28055555555557</v>
      </c>
      <c r="T13" s="82">
        <f>IFERROR(INDEX(Raw!$H$6:$CC$2053,MATCH($B13&amp;$C13&amp;$B$6,Raw!$A$6:$A$2053,0),MATCH(T$6,Raw!$H$5:$CC$5,0))/60/60/24,"-")</f>
        <v>0.11931279432353316</v>
      </c>
      <c r="U13" s="82">
        <f>IFERROR(INDEX(Raw!$H$6:$CC$2053,MATCH($B13&amp;$C13&amp;$B$6,Raw!$A$6:$A$2053,0),MATCH(U$6,Raw!$H$5:$CC$5,0))/60/60/24,"-")</f>
        <v>0.23337708412880234</v>
      </c>
      <c r="V13" s="31"/>
      <c r="W13" s="85">
        <f>IFERROR(INDEX(Raw!$H$6:$CC$2053,MATCH($B13&amp;$C13&amp;$B$6,Raw!$A$6:$A$2053,0),MATCH(W$6,Raw!$H$5:$CC$5,0)),"-")</f>
        <v>11838</v>
      </c>
      <c r="X13" s="31"/>
      <c r="Y13" s="31">
        <f>IFERROR(INDEX(Raw!$H$6:$CC$2053,MATCH($B13&amp;$C13&amp;$B$6,Raw!$A$6:$A$2053,0),MATCH(Y$6,Raw!$H$5:$CC$5,0))/60/60,"-")</f>
        <v>39649.633333333331</v>
      </c>
      <c r="Z13" s="82">
        <f>IFERROR(INDEX(Raw!$H$6:$CC$2053,MATCH($B13&amp;$C13&amp;$B$6,Raw!$A$6:$A$2053,0),MATCH(Z$6,Raw!$H$5:$CC$5,0))/60/60/24,"-")</f>
        <v>0.13955634867000805</v>
      </c>
      <c r="AA13" s="82">
        <f>IFERROR(INDEX(Raw!$H$6:$CC$2053,MATCH($B13&amp;$C13&amp;$B$6,Raw!$A$6:$A$2053,0),MATCH(AA$6,Raw!$H$5:$CC$5,0))/60/60/24,"-")</f>
        <v>0.29480729626188112</v>
      </c>
      <c r="AB13" s="31"/>
      <c r="AC13" s="87">
        <f>IFERROR(INDEX(Raw!$H$6:$CC$2053,MATCH($B13&amp;$C13&amp;$B$6,Raw!$A$6:$A$2053,0),MATCH(AC$6,Raw!$H$5:$CC$5,0)),"-")</f>
        <v>3942</v>
      </c>
    </row>
    <row r="14" spans="1:29" ht="18" x14ac:dyDescent="0.25">
      <c r="A14" s="68"/>
      <c r="B14" s="16" t="str">
        <f t="shared" si="0"/>
        <v>2017-18</v>
      </c>
      <c r="C14" s="7" t="s">
        <v>577</v>
      </c>
      <c r="D14" s="100"/>
      <c r="E14" s="85">
        <f>IFERROR(INDEX(Raw!$H$6:$CC$2053,MATCH($B14&amp;$C14&amp;$B$6,Raw!$A$6:$A$2053,0),MATCH(E$6,Raw!$H$5:$CC$5,0)),"-")</f>
        <v>8599</v>
      </c>
      <c r="F14" s="31"/>
      <c r="G14" s="31">
        <f>IFERROR(INDEX(Raw!$H$6:$CC$2053,MATCH($B14&amp;$C14&amp;$B$6,Raw!$A$6:$A$2053,0),MATCH(G$6,Raw!$H$5:$CC$5,0))/60/60,"-")</f>
        <v>13190.373055555556</v>
      </c>
      <c r="H14" s="82">
        <f>IFERROR(INDEX(Raw!$H$6:$CC$2053,MATCH($B14&amp;$C14&amp;$B$6,Raw!$A$6:$A$2053,0),MATCH(H$6,Raw!$H$5:$CC$5,0))/60/60/24,"-")</f>
        <v>6.391427809219849E-2</v>
      </c>
      <c r="I14" s="82">
        <f>IFERROR(INDEX(Raw!$H$6:$CC$2053,MATCH($B14&amp;$C14&amp;$B$6,Raw!$A$6:$A$2053,0),MATCH(I$6,Raw!$H$5:$CC$5,0))/60/60/24,"-")</f>
        <v>0.13480456114621425</v>
      </c>
      <c r="J14" s="31"/>
      <c r="K14" s="85">
        <f>IFERROR(INDEX(Raw!$H$6:$CC$2053,MATCH($B14&amp;$C14&amp;$B$6,Raw!$A$6:$A$2053,0),MATCH(K$6,Raw!$H$5:$CC$5,0)),"-")</f>
        <v>10318</v>
      </c>
      <c r="L14" s="31"/>
      <c r="M14" s="31">
        <f>IFERROR(INDEX(Raw!$H$6:$CC$2053,MATCH($B14&amp;$C14&amp;$B$6,Raw!$A$6:$A$2053,0),MATCH(M$6,Raw!$H$5:$CC$5,0))/60/60,"-")</f>
        <v>19849.298611111113</v>
      </c>
      <c r="N14" s="82">
        <f>IFERROR(INDEX(Raw!$H$6:$CC$2053,MATCH($B14&amp;$C14&amp;$B$6,Raw!$A$6:$A$2053,0),MATCH(N$6,Raw!$H$5:$CC$5,0))/60/60/24,"-")</f>
        <v>8.0156436208208601E-2</v>
      </c>
      <c r="O14" s="82">
        <f>IFERROR(INDEX(Raw!$H$6:$CC$2053,MATCH($B14&amp;$C14&amp;$B$6,Raw!$A$6:$A$2053,0),MATCH(O$6,Raw!$H$5:$CC$5,0))/60/60/24,"-")</f>
        <v>0.16678126772343191</v>
      </c>
      <c r="P14" s="31"/>
      <c r="Q14" s="85">
        <f>IFERROR(INDEX(Raw!$H$6:$CC$2053,MATCH($B14&amp;$C14&amp;$B$6,Raw!$A$6:$A$2053,0),MATCH(Q$6,Raw!$H$5:$CC$5,0)),"-")</f>
        <v>319</v>
      </c>
      <c r="R14" s="31"/>
      <c r="S14" s="31">
        <f>IFERROR(INDEX(Raw!$H$6:$CC$2053,MATCH($B14&amp;$C14&amp;$B$6,Raw!$A$6:$A$2053,0),MATCH(S$6,Raw!$H$5:$CC$5,0))/60/60,"-")</f>
        <v>781.66083333333336</v>
      </c>
      <c r="T14" s="82">
        <f>IFERROR(INDEX(Raw!$H$6:$CC$2053,MATCH($B14&amp;$C14&amp;$B$6,Raw!$A$6:$A$2053,0),MATCH(T$6,Raw!$H$5:$CC$5,0))/60/60/24,"-")</f>
        <v>0.10209780999651689</v>
      </c>
      <c r="U14" s="82">
        <f>IFERROR(INDEX(Raw!$H$6:$CC$2053,MATCH($B14&amp;$C14&amp;$B$6,Raw!$A$6:$A$2053,0),MATCH(U$6,Raw!$H$5:$CC$5,0))/60/60/24,"-")</f>
        <v>0.21935566150005806</v>
      </c>
      <c r="V14" s="31"/>
      <c r="W14" s="85">
        <f>IFERROR(INDEX(Raw!$H$6:$CC$2053,MATCH($B14&amp;$C14&amp;$B$6,Raw!$A$6:$A$2053,0),MATCH(W$6,Raw!$H$5:$CC$5,0)),"-")</f>
        <v>12967</v>
      </c>
      <c r="X14" s="31"/>
      <c r="Y14" s="31">
        <f>IFERROR(INDEX(Raw!$H$6:$CC$2053,MATCH($B14&amp;$C14&amp;$B$6,Raw!$A$6:$A$2053,0),MATCH(Y$6,Raw!$H$5:$CC$5,0))/60/60,"-")</f>
        <v>35829.918333333335</v>
      </c>
      <c r="Z14" s="82">
        <f>IFERROR(INDEX(Raw!$H$6:$CC$2053,MATCH($B14&amp;$C14&amp;$B$6,Raw!$A$6:$A$2053,0),MATCH(Z$6,Raw!$H$5:$CC$5,0))/60/60/24,"-")</f>
        <v>0.11513173932975158</v>
      </c>
      <c r="AA14" s="82">
        <f>IFERROR(INDEX(Raw!$H$6:$CC$2053,MATCH($B14&amp;$C14&amp;$B$6,Raw!$A$6:$A$2053,0),MATCH(AA$6,Raw!$H$5:$CC$5,0))/60/60/24,"-")</f>
        <v>0.24331311552259438</v>
      </c>
      <c r="AB14" s="31"/>
      <c r="AC14" s="87">
        <f>IFERROR(INDEX(Raw!$H$6:$CC$2053,MATCH($B14&amp;$C14&amp;$B$6,Raw!$A$6:$A$2053,0),MATCH(AC$6,Raw!$H$5:$CC$5,0)),"-")</f>
        <v>8349</v>
      </c>
    </row>
    <row r="15" spans="1:29" x14ac:dyDescent="0.2">
      <c r="A15" s="68"/>
      <c r="B15" s="16" t="str">
        <f t="shared" si="0"/>
        <v>2017-18</v>
      </c>
      <c r="C15" s="7" t="s">
        <v>578</v>
      </c>
      <c r="D15" s="14"/>
      <c r="E15" s="85">
        <f>IFERROR(INDEX(Raw!$H$6:$CC$2053,MATCH($B15&amp;$C15&amp;$B$6,Raw!$A$6:$A$2053,0),MATCH(E$6,Raw!$H$5:$CC$5,0)),"-")</f>
        <v>7533</v>
      </c>
      <c r="F15" s="31"/>
      <c r="G15" s="31">
        <f>IFERROR(INDEX(Raw!$H$6:$CC$2053,MATCH($B15&amp;$C15&amp;$B$6,Raw!$A$6:$A$2053,0),MATCH(G$6,Raw!$H$5:$CC$5,0))/60/60,"-")</f>
        <v>11383.730000000001</v>
      </c>
      <c r="H15" s="82">
        <f>IFERROR(INDEX(Raw!$H$6:$CC$2053,MATCH($B15&amp;$C15&amp;$B$6,Raw!$A$6:$A$2053,0),MATCH(H$6,Raw!$H$5:$CC$5,0))/60/60/24,"-")</f>
        <v>6.2965894508606582E-2</v>
      </c>
      <c r="I15" s="82">
        <f>IFERROR(INDEX(Raw!$H$6:$CC$2053,MATCH($B15&amp;$C15&amp;$B$6,Raw!$A$6:$A$2053,0),MATCH(I$6,Raw!$H$5:$CC$5,0))/60/60/24,"-")</f>
        <v>0.13250080202663836</v>
      </c>
      <c r="J15" s="31"/>
      <c r="K15" s="85">
        <f>IFERROR(INDEX(Raw!$H$6:$CC$2053,MATCH($B15&amp;$C15&amp;$B$6,Raw!$A$6:$A$2053,0),MATCH(K$6,Raw!$H$5:$CC$5,0)),"-")</f>
        <v>9124</v>
      </c>
      <c r="L15" s="31"/>
      <c r="M15" s="31">
        <f>IFERROR(INDEX(Raw!$H$6:$CC$2053,MATCH($B15&amp;$C15&amp;$B$6,Raw!$A$6:$A$2053,0),MATCH(M$6,Raw!$H$5:$CC$5,0))/60/60,"-")</f>
        <v>18168.708055555555</v>
      </c>
      <c r="N15" s="82">
        <f>IFERROR(INDEX(Raw!$H$6:$CC$2053,MATCH($B15&amp;$C15&amp;$B$6,Raw!$A$6:$A$2053,0),MATCH(N$6,Raw!$H$5:$CC$5,0))/60/60/24,"-")</f>
        <v>8.2971229977511496E-2</v>
      </c>
      <c r="O15" s="82">
        <f>IFERROR(INDEX(Raw!$H$6:$CC$2053,MATCH($B15&amp;$C15&amp;$B$6,Raw!$A$6:$A$2053,0),MATCH(O$6,Raw!$H$5:$CC$5,0))/60/60/24,"-")</f>
        <v>0.1736251778480036</v>
      </c>
      <c r="P15" s="31"/>
      <c r="Q15" s="85">
        <f>IFERROR(INDEX(Raw!$H$6:$CC$2053,MATCH($B15&amp;$C15&amp;$B$6,Raw!$A$6:$A$2053,0),MATCH(Q$6,Raw!$H$5:$CC$5,0)),"-")</f>
        <v>264</v>
      </c>
      <c r="R15" s="31"/>
      <c r="S15" s="31">
        <f>IFERROR(INDEX(Raw!$H$6:$CC$2053,MATCH($B15&amp;$C15&amp;$B$6,Raw!$A$6:$A$2053,0),MATCH(S$6,Raw!$H$5:$CC$5,0))/60/60,"-")</f>
        <v>657.59499999999991</v>
      </c>
      <c r="T15" s="82">
        <f>IFERROR(INDEX(Raw!$H$6:$CC$2053,MATCH($B15&amp;$C15&amp;$B$6,Raw!$A$6:$A$2053,0),MATCH(T$6,Raw!$H$5:$CC$5,0))/60/60/24,"-")</f>
        <v>0.10378708964646466</v>
      </c>
      <c r="U15" s="82">
        <f>IFERROR(INDEX(Raw!$H$6:$CC$2053,MATCH($B15&amp;$C15&amp;$B$6,Raw!$A$6:$A$2053,0),MATCH(U$6,Raw!$H$5:$CC$5,0))/60/60/24,"-")</f>
        <v>0.20985488566217728</v>
      </c>
      <c r="V15" s="31"/>
      <c r="W15" s="85">
        <f>IFERROR(INDEX(Raw!$H$6:$CC$2053,MATCH($B15&amp;$C15&amp;$B$6,Raw!$A$6:$A$2053,0),MATCH(W$6,Raw!$H$5:$CC$5,0)),"-")</f>
        <v>10948</v>
      </c>
      <c r="X15" s="31"/>
      <c r="Y15" s="31">
        <f>IFERROR(INDEX(Raw!$H$6:$CC$2053,MATCH($B15&amp;$C15&amp;$B$6,Raw!$A$6:$A$2053,0),MATCH(Y$6,Raw!$H$5:$CC$5,0))/60/60,"-")</f>
        <v>29655.18472222222</v>
      </c>
      <c r="Z15" s="82">
        <f>IFERROR(INDEX(Raw!$H$6:$CC$2053,MATCH($B15&amp;$C15&amp;$B$6,Raw!$A$6:$A$2053,0),MATCH(Z$6,Raw!$H$5:$CC$5,0))/60/60/24,"-")</f>
        <v>0.1128637830434106</v>
      </c>
      <c r="AA15" s="82">
        <f>IFERROR(INDEX(Raw!$H$6:$CC$2053,MATCH($B15&amp;$C15&amp;$B$6,Raw!$A$6:$A$2053,0),MATCH(AA$6,Raw!$H$5:$CC$5,0))/60/60/24,"-")</f>
        <v>0.2404557275808874</v>
      </c>
      <c r="AB15" s="31"/>
      <c r="AC15" s="87">
        <f>IFERROR(INDEX(Raw!$H$6:$CC$2053,MATCH($B15&amp;$C15&amp;$B$6,Raw!$A$6:$A$2053,0),MATCH(AC$6,Raw!$H$5:$CC$5,0)),"-")</f>
        <v>7148</v>
      </c>
    </row>
    <row r="16" spans="1:29" s="7" customFormat="1" collapsed="1" x14ac:dyDescent="0.2">
      <c r="A16" s="68"/>
      <c r="B16" s="16" t="str">
        <f t="shared" si="0"/>
        <v>2017-18</v>
      </c>
      <c r="C16" s="34" t="s">
        <v>579</v>
      </c>
      <c r="D16" s="118"/>
      <c r="E16" s="85">
        <f>IFERROR(INDEX(Raw!$H$6:$CC$2053,MATCH($B16&amp;$C16&amp;$B$6,Raw!$A$6:$A$2053,0),MATCH(E$6,Raw!$H$5:$CC$5,0)),"-")</f>
        <v>7969</v>
      </c>
      <c r="F16" s="31"/>
      <c r="G16" s="31">
        <f>IFERROR(INDEX(Raw!$H$6:$CC$2053,MATCH($B16&amp;$C16&amp;$B$6,Raw!$A$6:$A$2053,0),MATCH(G$6,Raw!$H$5:$CC$5,0))/60/60,"-")</f>
        <v>12514.796111111113</v>
      </c>
      <c r="H16" s="82">
        <f>IFERROR(INDEX(Raw!$H$6:$CC$2053,MATCH($B16&amp;$C16&amp;$B$6,Raw!$A$6:$A$2053,0),MATCH(H$6,Raw!$H$5:$CC$5,0))/60/60/24,"-")</f>
        <v>6.5434789554895595E-2</v>
      </c>
      <c r="I16" s="82">
        <f>IFERROR(INDEX(Raw!$H$6:$CC$2053,MATCH($B16&amp;$C16&amp;$B$6,Raw!$A$6:$A$2053,0),MATCH(I$6,Raw!$H$5:$CC$5,0))/60/60/24,"-")</f>
        <v>0.14065349729042634</v>
      </c>
      <c r="J16" s="31"/>
      <c r="K16" s="85">
        <f>IFERROR(INDEX(Raw!$H$6:$CC$2053,MATCH($B16&amp;$C16&amp;$B$6,Raw!$A$6:$A$2053,0),MATCH(K$6,Raw!$H$5:$CC$5,0)),"-")</f>
        <v>9521</v>
      </c>
      <c r="L16" s="31"/>
      <c r="M16" s="31">
        <f>IFERROR(INDEX(Raw!$H$6:$CC$2053,MATCH($B16&amp;$C16&amp;$B$6,Raw!$A$6:$A$2053,0),MATCH(M$6,Raw!$H$5:$CC$5,0))/60/60,"-")</f>
        <v>19400.043055555554</v>
      </c>
      <c r="N16" s="82">
        <f>IFERROR(INDEX(Raw!$H$6:$CC$2053,MATCH($B16&amp;$C16&amp;$B$6,Raw!$A$6:$A$2053,0),MATCH(N$6,Raw!$H$5:$CC$5,0))/60/60/24,"-")</f>
        <v>8.4900233937066985E-2</v>
      </c>
      <c r="O16" s="82">
        <f>IFERROR(INDEX(Raw!$H$6:$CC$2053,MATCH($B16&amp;$C16&amp;$B$6,Raw!$A$6:$A$2053,0),MATCH(O$6,Raw!$H$5:$CC$5,0))/60/60/24,"-")</f>
        <v>0.18255368614991421</v>
      </c>
      <c r="P16" s="31"/>
      <c r="Q16" s="85">
        <f>IFERROR(INDEX(Raw!$H$6:$CC$2053,MATCH($B16&amp;$C16&amp;$B$6,Raw!$A$6:$A$2053,0),MATCH(Q$6,Raw!$H$5:$CC$5,0)),"-")</f>
        <v>321</v>
      </c>
      <c r="R16" s="31"/>
      <c r="S16" s="31">
        <f>IFERROR(INDEX(Raw!$H$6:$CC$2053,MATCH($B16&amp;$C16&amp;$B$6,Raw!$A$6:$A$2053,0),MATCH(S$6,Raw!$H$5:$CC$5,0))/60/60,"-")</f>
        <v>818.60194444444448</v>
      </c>
      <c r="T16" s="82">
        <f>IFERROR(INDEX(Raw!$H$6:$CC$2053,MATCH($B16&amp;$C16&amp;$B$6,Raw!$A$6:$A$2053,0),MATCH(T$6,Raw!$H$5:$CC$5,0))/60/60/24,"-")</f>
        <v>0.10625674252913349</v>
      </c>
      <c r="U16" s="82">
        <f>IFERROR(INDEX(Raw!$H$6:$CC$2053,MATCH($B16&amp;$C16&amp;$B$6,Raw!$A$6:$A$2053,0),MATCH(U$6,Raw!$H$5:$CC$5,0))/60/60/24,"-")</f>
        <v>0.20414939569631937</v>
      </c>
      <c r="V16" s="31"/>
      <c r="W16" s="85">
        <f>IFERROR(INDEX(Raw!$H$6:$CC$2053,MATCH($B16&amp;$C16&amp;$B$6,Raw!$A$6:$A$2053,0),MATCH(W$6,Raw!$H$5:$CC$5,0)),"-")</f>
        <v>12044</v>
      </c>
      <c r="X16" s="31"/>
      <c r="Y16" s="31">
        <f>IFERROR(INDEX(Raw!$H$6:$CC$2053,MATCH($B16&amp;$C16&amp;$B$6,Raw!$A$6:$A$2053,0),MATCH(Y$6,Raw!$H$5:$CC$5,0))/60/60,"-")</f>
        <v>34205.899722222224</v>
      </c>
      <c r="Z16" s="82">
        <f>IFERROR(INDEX(Raw!$H$6:$CC$2053,MATCH($B16&amp;$C16&amp;$B$6,Raw!$A$6:$A$2053,0),MATCH(Z$6,Raw!$H$5:$CC$5,0))/60/60/24,"-")</f>
        <v>0.11833658433736793</v>
      </c>
      <c r="AA16" s="82">
        <f>IFERROR(INDEX(Raw!$H$6:$CC$2053,MATCH($B16&amp;$C16&amp;$B$6,Raw!$A$6:$A$2053,0),MATCH(AA$6,Raw!$H$5:$CC$5,0))/60/60/24,"-")</f>
        <v>0.26090432976462846</v>
      </c>
      <c r="AB16" s="31"/>
      <c r="AC16" s="87">
        <f>IFERROR(INDEX(Raw!$H$6:$CC$2053,MATCH($B16&amp;$C16&amp;$B$6,Raw!$A$6:$A$2053,0),MATCH(AC$6,Raw!$H$5:$CC$5,0)),"-")</f>
        <v>7482</v>
      </c>
    </row>
    <row r="17" spans="1:29" s="7" customFormat="1" ht="18" x14ac:dyDescent="0.25">
      <c r="A17" s="68"/>
      <c r="B17" s="119" t="str">
        <f t="shared" si="0"/>
        <v>2018-19</v>
      </c>
      <c r="C17" s="7" t="s">
        <v>823</v>
      </c>
      <c r="D17" s="120"/>
      <c r="E17" s="85">
        <f>IFERROR(INDEX(Raw!$H$6:$CC$2053,MATCH($B17&amp;$C17&amp;$B$6,Raw!$A$6:$A$2053,0),MATCH(E$6,Raw!$H$5:$CC$5,0)),"-")</f>
        <v>8350</v>
      </c>
      <c r="F17" s="31"/>
      <c r="G17" s="31">
        <f>IFERROR(INDEX(Raw!$H$6:$CC$2053,MATCH($B17&amp;$C17&amp;$B$6,Raw!$A$6:$A$2053,0),MATCH(G$6,Raw!$H$5:$CC$5,0))/60/60,"-")</f>
        <v>10340.863888888889</v>
      </c>
      <c r="H17" s="82">
        <f>IFERROR(INDEX(Raw!$H$6:$CC$2053,MATCH($B17&amp;$C17&amp;$B$6,Raw!$A$6:$A$2053,0),MATCH(H$6,Raw!$H$5:$CC$5,0))/60/60/24,"-")</f>
        <v>5.1601117210024396E-2</v>
      </c>
      <c r="I17" s="82">
        <f>IFERROR(INDEX(Raw!$H$6:$CC$2053,MATCH($B17&amp;$C17&amp;$B$6,Raw!$A$6:$A$2053,0),MATCH(I$6,Raw!$H$5:$CC$5,0))/60/60/24,"-")</f>
        <v>0.10768463489687292</v>
      </c>
      <c r="J17" s="31"/>
      <c r="K17" s="85">
        <f>IFERROR(INDEX(Raw!$H$6:$CC$2053,MATCH($B17&amp;$C17&amp;$B$6,Raw!$A$6:$A$2053,0),MATCH(K$6,Raw!$H$5:$CC$5,0)),"-")</f>
        <v>9984</v>
      </c>
      <c r="L17" s="31"/>
      <c r="M17" s="31">
        <f>IFERROR(INDEX(Raw!$H$6:$CC$2053,MATCH($B17&amp;$C17&amp;$B$6,Raw!$A$6:$A$2053,0),MATCH(M$6,Raw!$H$5:$CC$5,0))/60/60,"-")</f>
        <v>15860.078888888887</v>
      </c>
      <c r="N17" s="82">
        <f>IFERROR(INDEX(Raw!$H$6:$CC$2053,MATCH($B17&amp;$C17&amp;$B$6,Raw!$A$6:$A$2053,0),MATCH(N$6,Raw!$H$5:$CC$5,0))/60/60/24,"-")</f>
        <v>6.6189565341583559E-2</v>
      </c>
      <c r="O17" s="82">
        <f>IFERROR(INDEX(Raw!$H$6:$CC$2053,MATCH($B17&amp;$C17&amp;$B$6,Raw!$A$6:$A$2053,0),MATCH(O$6,Raw!$H$5:$CC$5,0))/60/60/24,"-")</f>
        <v>0.14188419990503323</v>
      </c>
      <c r="P17" s="31"/>
      <c r="Q17" s="85">
        <f>IFERROR(INDEX(Raw!$H$6:$CC$2053,MATCH($B17&amp;$C17&amp;$B$6,Raw!$A$6:$A$2053,0),MATCH(Q$6,Raw!$H$5:$CC$5,0)),"-")</f>
        <v>306</v>
      </c>
      <c r="R17" s="31"/>
      <c r="S17" s="31">
        <f>IFERROR(INDEX(Raw!$H$6:$CC$2053,MATCH($B17&amp;$C17&amp;$B$6,Raw!$A$6:$A$2053,0),MATCH(S$6,Raw!$H$5:$CC$5,0))/60/60,"-")</f>
        <v>632.88666666666666</v>
      </c>
      <c r="T17" s="82">
        <f>IFERROR(INDEX(Raw!$H$6:$CC$2053,MATCH($B17&amp;$C17&amp;$B$6,Raw!$A$6:$A$2053,0),MATCH(T$6,Raw!$H$5:$CC$5,0))/60/60/24,"-")</f>
        <v>8.6177378358750903E-2</v>
      </c>
      <c r="U17" s="82">
        <f>IFERROR(INDEX(Raw!$H$6:$CC$2053,MATCH($B17&amp;$C17&amp;$B$6,Raw!$A$6:$A$2053,0),MATCH(U$6,Raw!$H$5:$CC$5,0))/60/60/24,"-")</f>
        <v>0.18618929284676836</v>
      </c>
      <c r="V17" s="31"/>
      <c r="W17" s="85">
        <f>IFERROR(INDEX(Raw!$H$6:$CC$2053,MATCH($B17&amp;$C17&amp;$B$6,Raw!$A$6:$A$2053,0),MATCH(W$6,Raw!$H$5:$CC$5,0)),"-")</f>
        <v>11496</v>
      </c>
      <c r="X17" s="31"/>
      <c r="Y17" s="31">
        <f>IFERROR(INDEX(Raw!$H$6:$CC$2053,MATCH($B17&amp;$C17&amp;$B$6,Raw!$A$6:$A$2053,0),MATCH(Y$6,Raw!$H$5:$CC$5,0))/60/60,"-")</f>
        <v>24564.726111111111</v>
      </c>
      <c r="Z17" s="82">
        <f>IFERROR(INDEX(Raw!$H$6:$CC$2053,MATCH($B17&amp;$C17&amp;$B$6,Raw!$A$6:$A$2053,0),MATCH(Z$6,Raw!$H$5:$CC$5,0))/60/60/24,"-")</f>
        <v>8.9033599045722833E-2</v>
      </c>
      <c r="AA17" s="82">
        <f>IFERROR(INDEX(Raw!$H$6:$CC$2053,MATCH($B17&amp;$C17&amp;$B$6,Raw!$A$6:$A$2053,0),MATCH(AA$6,Raw!$H$5:$CC$5,0))/60/60/24,"-")</f>
        <v>0.1947384708288229</v>
      </c>
      <c r="AB17" s="31"/>
      <c r="AC17" s="87">
        <f>IFERROR(INDEX(Raw!$H$6:$CC$2053,MATCH($B17&amp;$C17&amp;$B$6,Raw!$A$6:$A$2053,0),MATCH(AC$6,Raw!$H$5:$CC$5,0)),"-")</f>
        <v>6117</v>
      </c>
    </row>
    <row r="18" spans="1:29" s="7" customFormat="1" x14ac:dyDescent="0.2">
      <c r="A18" s="68"/>
      <c r="B18" s="16" t="str">
        <f t="shared" si="0"/>
        <v>2018-19</v>
      </c>
      <c r="C18" s="7" t="s">
        <v>824</v>
      </c>
      <c r="D18" s="118"/>
      <c r="E18" s="85">
        <f>IFERROR(INDEX(Raw!$H$6:$CC$2053,MATCH($B18&amp;$C18&amp;$B$6,Raw!$A$6:$A$2053,0),MATCH(E$6,Raw!$H$5:$CC$5,0)),"-")</f>
        <v>8358</v>
      </c>
      <c r="F18" s="31"/>
      <c r="G18" s="31">
        <f>IFERROR(INDEX(Raw!$H$6:$CC$2053,MATCH($B18&amp;$C18&amp;$B$6,Raw!$A$6:$A$2053,0),MATCH(G$6,Raw!$H$5:$CC$5,0))/60/60,"-")</f>
        <v>12110.724166666665</v>
      </c>
      <c r="H18" s="82">
        <f>IFERROR(INDEX(Raw!$H$6:$CC$2053,MATCH($B18&amp;$C18&amp;$B$6,Raw!$A$6:$A$2053,0),MATCH(H$6,Raw!$H$5:$CC$5,0))/60/60/24,"-")</f>
        <v>6.0374911096487731E-2</v>
      </c>
      <c r="I18" s="82">
        <f>IFERROR(INDEX(Raw!$H$6:$CC$2053,MATCH($B18&amp;$C18&amp;$B$6,Raw!$A$6:$A$2053,0),MATCH(I$6,Raw!$H$5:$CC$5,0))/60/60/24,"-")</f>
        <v>0.13059932876463445</v>
      </c>
      <c r="J18" s="31"/>
      <c r="K18" s="85">
        <f>IFERROR(INDEX(Raw!$H$6:$CC$2053,MATCH($B18&amp;$C18&amp;$B$6,Raw!$A$6:$A$2053,0),MATCH(K$6,Raw!$H$5:$CC$5,0)),"-")</f>
        <v>10233</v>
      </c>
      <c r="L18" s="31"/>
      <c r="M18" s="31">
        <f>IFERROR(INDEX(Raw!$H$6:$CC$2053,MATCH($B18&amp;$C18&amp;$B$6,Raw!$A$6:$A$2053,0),MATCH(M$6,Raw!$H$5:$CC$5,0))/60/60,"-")</f>
        <v>18644.481111111112</v>
      </c>
      <c r="N18" s="82">
        <f>IFERROR(INDEX(Raw!$H$6:$CC$2053,MATCH($B18&amp;$C18&amp;$B$6,Raw!$A$6:$A$2053,0),MATCH(N$6,Raw!$H$5:$CC$5,0))/60/60/24,"-")</f>
        <v>7.5916483888364084E-2</v>
      </c>
      <c r="O18" s="82">
        <f>IFERROR(INDEX(Raw!$H$6:$CC$2053,MATCH($B18&amp;$C18&amp;$B$6,Raw!$A$6:$A$2053,0),MATCH(O$6,Raw!$H$5:$CC$5,0))/60/60/24,"-")</f>
        <v>0.16251614805585415</v>
      </c>
      <c r="P18" s="31"/>
      <c r="Q18" s="85">
        <f>IFERROR(INDEX(Raw!$H$6:$CC$2053,MATCH($B18&amp;$C18&amp;$B$6,Raw!$A$6:$A$2053,0),MATCH(Q$6,Raw!$H$5:$CC$5,0)),"-")</f>
        <v>275</v>
      </c>
      <c r="R18" s="31"/>
      <c r="S18" s="31">
        <f>IFERROR(INDEX(Raw!$H$6:$CC$2053,MATCH($B18&amp;$C18&amp;$B$6,Raw!$A$6:$A$2053,0),MATCH(S$6,Raw!$H$5:$CC$5,0))/60/60,"-")</f>
        <v>630.06527777777774</v>
      </c>
      <c r="T18" s="82">
        <f>IFERROR(INDEX(Raw!$H$6:$CC$2053,MATCH($B18&amp;$C18&amp;$B$6,Raw!$A$6:$A$2053,0),MATCH(T$6,Raw!$H$5:$CC$5,0))/60/60/24,"-")</f>
        <v>9.5464436026936036E-2</v>
      </c>
      <c r="U18" s="82">
        <f>IFERROR(INDEX(Raw!$H$6:$CC$2053,MATCH($B18&amp;$C18&amp;$B$6,Raw!$A$6:$A$2053,0),MATCH(U$6,Raw!$H$5:$CC$5,0))/60/60/24,"-")</f>
        <v>0.18102714646464646</v>
      </c>
      <c r="V18" s="31"/>
      <c r="W18" s="85">
        <f>IFERROR(INDEX(Raw!$H$6:$CC$2053,MATCH($B18&amp;$C18&amp;$B$6,Raw!$A$6:$A$2053,0),MATCH(W$6,Raw!$H$5:$CC$5,0)),"-")</f>
        <v>12312</v>
      </c>
      <c r="X18" s="31"/>
      <c r="Y18" s="31">
        <f>IFERROR(INDEX(Raw!$H$6:$CC$2053,MATCH($B18&amp;$C18&amp;$B$6,Raw!$A$6:$A$2053,0),MATCH(Y$6,Raw!$H$5:$CC$5,0))/60/60,"-")</f>
        <v>30477.409166666668</v>
      </c>
      <c r="Z18" s="82">
        <f>IFERROR(INDEX(Raw!$H$6:$CC$2053,MATCH($B18&amp;$C18&amp;$B$6,Raw!$A$6:$A$2053,0),MATCH(Z$6,Raw!$H$5:$CC$5,0))/60/60/24,"-")</f>
        <v>0.10314262902949245</v>
      </c>
      <c r="AA18" s="82">
        <f>IFERROR(INDEX(Raw!$H$6:$CC$2053,MATCH($B18&amp;$C18&amp;$B$6,Raw!$A$6:$A$2053,0),MATCH(AA$6,Raw!$H$5:$CC$5,0))/60/60/24,"-")</f>
        <v>0.22657774596599523</v>
      </c>
      <c r="AB18" s="31"/>
      <c r="AC18" s="87">
        <f>IFERROR(INDEX(Raw!$H$6:$CC$2053,MATCH($B18&amp;$C18&amp;$B$6,Raw!$A$6:$A$2053,0),MATCH(AC$6,Raw!$H$5:$CC$5,0)),"-")</f>
        <v>6335</v>
      </c>
    </row>
    <row r="19" spans="1:29" s="7" customFormat="1" x14ac:dyDescent="0.2">
      <c r="A19" s="68"/>
      <c r="B19" s="16" t="str">
        <f t="shared" si="0"/>
        <v>2018-19</v>
      </c>
      <c r="C19" s="34" t="s">
        <v>825</v>
      </c>
      <c r="D19" s="118"/>
      <c r="E19" s="85">
        <f>IFERROR(INDEX(Raw!$H$6:$CC$2053,MATCH($B19&amp;$C19&amp;$B$6,Raw!$A$6:$A$2053,0),MATCH(E$6,Raw!$H$5:$CC$5,0)),"-")</f>
        <v>8089</v>
      </c>
      <c r="F19" s="31"/>
      <c r="G19" s="31">
        <f>IFERROR(INDEX(Raw!$H$6:$CC$2053,MATCH($B19&amp;$C19&amp;$B$6,Raw!$A$6:$A$2053,0),MATCH(G$6,Raw!$H$5:$CC$5,0))/60/60,"-")</f>
        <v>11865.569722222222</v>
      </c>
      <c r="H19" s="82">
        <f>IFERROR(INDEX(Raw!$H$6:$CC$2053,MATCH($B19&amp;$C19&amp;$B$6,Raw!$A$6:$A$2053,0),MATCH(H$6,Raw!$H$5:$CC$5,0))/60/60/24,"-")</f>
        <v>6.1119883598210641E-2</v>
      </c>
      <c r="I19" s="82">
        <f>IFERROR(INDEX(Raw!$H$6:$CC$2053,MATCH($B19&amp;$C19&amp;$B$6,Raw!$A$6:$A$2053,0),MATCH(I$6,Raw!$H$5:$CC$5,0))/60/60/24,"-")</f>
        <v>0.13251796134897414</v>
      </c>
      <c r="J19" s="31"/>
      <c r="K19" s="85">
        <f>IFERROR(INDEX(Raw!$H$6:$CC$2053,MATCH($B19&amp;$C19&amp;$B$6,Raw!$A$6:$A$2053,0),MATCH(K$6,Raw!$H$5:$CC$5,0)),"-")</f>
        <v>9511</v>
      </c>
      <c r="L19" s="31"/>
      <c r="M19" s="31">
        <f>IFERROR(INDEX(Raw!$H$6:$CC$2053,MATCH($B19&amp;$C19&amp;$B$6,Raw!$A$6:$A$2053,0),MATCH(M$6,Raw!$H$5:$CC$5,0))/60/60,"-")</f>
        <v>17819.925555555557</v>
      </c>
      <c r="N19" s="82">
        <f>IFERROR(INDEX(Raw!$H$6:$CC$2053,MATCH($B19&amp;$C19&amp;$B$6,Raw!$A$6:$A$2053,0),MATCH(N$6,Raw!$H$5:$CC$5,0))/60/60/24,"-")</f>
        <v>7.8067174655467156E-2</v>
      </c>
      <c r="O19" s="82">
        <f>IFERROR(INDEX(Raw!$H$6:$CC$2053,MATCH($B19&amp;$C19&amp;$B$6,Raw!$A$6:$A$2053,0),MATCH(O$6,Raw!$H$5:$CC$5,0))/60/60/24,"-")</f>
        <v>0.16668010870454095</v>
      </c>
      <c r="P19" s="31"/>
      <c r="Q19" s="85">
        <f>IFERROR(INDEX(Raw!$H$6:$CC$2053,MATCH($B19&amp;$C19&amp;$B$6,Raw!$A$6:$A$2053,0),MATCH(Q$6,Raw!$H$5:$CC$5,0)),"-")</f>
        <v>247</v>
      </c>
      <c r="R19" s="31"/>
      <c r="S19" s="31">
        <f>IFERROR(INDEX(Raw!$H$6:$CC$2053,MATCH($B19&amp;$C19&amp;$B$6,Raw!$A$6:$A$2053,0),MATCH(S$6,Raw!$H$5:$CC$5,0))/60/60,"-")</f>
        <v>610.25527777777779</v>
      </c>
      <c r="T19" s="82">
        <f>IFERROR(INDEX(Raw!$H$6:$CC$2053,MATCH($B19&amp;$C19&amp;$B$6,Raw!$A$6:$A$2053,0),MATCH(T$6,Raw!$H$5:$CC$5,0))/60/60/24,"-")</f>
        <v>0.10294454753336334</v>
      </c>
      <c r="U19" s="82">
        <f>IFERROR(INDEX(Raw!$H$6:$CC$2053,MATCH($B19&amp;$C19&amp;$B$6,Raw!$A$6:$A$2053,0),MATCH(U$6,Raw!$H$5:$CC$5,0))/60/60/24,"-")</f>
        <v>0.23503083295846453</v>
      </c>
      <c r="V19" s="31"/>
      <c r="W19" s="85">
        <f>IFERROR(INDEX(Raw!$H$6:$CC$2053,MATCH($B19&amp;$C19&amp;$B$6,Raw!$A$6:$A$2053,0),MATCH(W$6,Raw!$H$5:$CC$5,0)),"-")</f>
        <v>11501</v>
      </c>
      <c r="X19" s="31"/>
      <c r="Y19" s="31">
        <f>IFERROR(INDEX(Raw!$H$6:$CC$2053,MATCH($B19&amp;$C19&amp;$B$6,Raw!$A$6:$A$2053,0),MATCH(Y$6,Raw!$H$5:$CC$5,0))/60/60,"-")</f>
        <v>28440.803055555556</v>
      </c>
      <c r="Z19" s="82">
        <f>IFERROR(INDEX(Raw!$H$6:$CC$2053,MATCH($B19&amp;$C19&amp;$B$6,Raw!$A$6:$A$2053,0),MATCH(Z$6,Raw!$H$5:$CC$5,0))/60/60/24,"-")</f>
        <v>0.10303742810609061</v>
      </c>
      <c r="AA19" s="82">
        <f>IFERROR(INDEX(Raw!$H$6:$CC$2053,MATCH($B19&amp;$C19&amp;$B$6,Raw!$A$6:$A$2053,0),MATCH(AA$6,Raw!$H$5:$CC$5,0))/60/60/24,"-")</f>
        <v>0.22773241537772884</v>
      </c>
      <c r="AB19" s="31"/>
      <c r="AC19" s="87">
        <f>IFERROR(INDEX(Raw!$H$6:$CC$2053,MATCH($B19&amp;$C19&amp;$B$6,Raw!$A$6:$A$2053,0),MATCH(AC$6,Raw!$H$5:$CC$5,0)),"-")</f>
        <v>8449</v>
      </c>
    </row>
    <row r="20" spans="1:29" s="7" customFormat="1" ht="18" x14ac:dyDescent="0.25">
      <c r="A20" s="68"/>
      <c r="B20" s="16" t="str">
        <f t="shared" si="0"/>
        <v>2018-19</v>
      </c>
      <c r="C20" s="7" t="s">
        <v>826</v>
      </c>
      <c r="D20" s="120"/>
      <c r="E20" s="85">
        <f>IFERROR(INDEX(Raw!$H$6:$CC$2053,MATCH($B20&amp;$C20&amp;$B$6,Raw!$A$6:$A$2053,0),MATCH(E$6,Raw!$H$5:$CC$5,0)),"-")</f>
        <v>10273</v>
      </c>
      <c r="F20" s="31"/>
      <c r="G20" s="31">
        <f>IFERROR(INDEX(Raw!$H$6:$CC$2053,MATCH($B20&amp;$C20&amp;$B$6,Raw!$A$6:$A$2053,0),MATCH(G$6,Raw!$H$5:$CC$5,0))/60/60,"-")</f>
        <v>15010.863888888889</v>
      </c>
      <c r="H20" s="82">
        <f>IFERROR(INDEX(Raw!$H$6:$CC$2053,MATCH($B20&amp;$C20&amp;$B$6,Raw!$A$6:$A$2053,0),MATCH(H$6,Raw!$H$5:$CC$5,0))/60/60/24,"-")</f>
        <v>6.0883156043710411E-2</v>
      </c>
      <c r="I20" s="82">
        <f>IFERROR(INDEX(Raw!$H$6:$CC$2053,MATCH($B20&amp;$C20&amp;$B$6,Raw!$A$6:$A$2053,0),MATCH(I$6,Raw!$H$5:$CC$5,0))/60/60/24,"-")</f>
        <v>0.12663672143987656</v>
      </c>
      <c r="J20" s="31"/>
      <c r="K20" s="85">
        <f>IFERROR(INDEX(Raw!$H$6:$CC$2053,MATCH($B20&amp;$C20&amp;$B$6,Raw!$A$6:$A$2053,0),MATCH(K$6,Raw!$H$5:$CC$5,0)),"-")</f>
        <v>9299</v>
      </c>
      <c r="L20" s="31"/>
      <c r="M20" s="31">
        <f>IFERROR(INDEX(Raw!$H$6:$CC$2053,MATCH($B20&amp;$C20&amp;$B$6,Raw!$A$6:$A$2053,0),MATCH(M$6,Raw!$H$5:$CC$5,0))/60/60,"-")</f>
        <v>18256.480277777777</v>
      </c>
      <c r="N20" s="82">
        <f>IFERROR(INDEX(Raw!$H$6:$CC$2053,MATCH($B20&amp;$C20&amp;$B$6,Raw!$A$6:$A$2053,0),MATCH(N$6,Raw!$H$5:$CC$5,0))/60/60/24,"-")</f>
        <v>8.180306250572543E-2</v>
      </c>
      <c r="O20" s="82">
        <f>IFERROR(INDEX(Raw!$H$6:$CC$2053,MATCH($B20&amp;$C20&amp;$B$6,Raw!$A$6:$A$2053,0),MATCH(O$6,Raw!$H$5:$CC$5,0))/60/60/24,"-")</f>
        <v>0.17188106272876813</v>
      </c>
      <c r="P20" s="31"/>
      <c r="Q20" s="85">
        <f>IFERROR(INDEX(Raw!$H$6:$CC$2053,MATCH($B20&amp;$C20&amp;$B$6,Raw!$A$6:$A$2053,0),MATCH(Q$6,Raw!$H$5:$CC$5,0)),"-")</f>
        <v>258</v>
      </c>
      <c r="R20" s="31"/>
      <c r="S20" s="31">
        <f>IFERROR(INDEX(Raw!$H$6:$CC$2053,MATCH($B20&amp;$C20&amp;$B$6,Raw!$A$6:$A$2053,0),MATCH(S$6,Raw!$H$5:$CC$5,0))/60/60,"-")</f>
        <v>574.88861111111112</v>
      </c>
      <c r="T20" s="82">
        <f>IFERROR(INDEX(Raw!$H$6:$CC$2053,MATCH($B20&amp;$C20&amp;$B$6,Raw!$A$6:$A$2053,0),MATCH(T$6,Raw!$H$5:$CC$5,0))/60/60/24,"-")</f>
        <v>9.2843767944300895E-2</v>
      </c>
      <c r="U20" s="82">
        <f>IFERROR(INDEX(Raw!$H$6:$CC$2053,MATCH($B20&amp;$C20&amp;$B$6,Raw!$A$6:$A$2053,0),MATCH(U$6,Raw!$H$5:$CC$5,0))/60/60/24,"-")</f>
        <v>0.20226681380993397</v>
      </c>
      <c r="V20" s="31"/>
      <c r="W20" s="85">
        <f>IFERROR(INDEX(Raw!$H$6:$CC$2053,MATCH($B20&amp;$C20&amp;$B$6,Raw!$A$6:$A$2053,0),MATCH(W$6,Raw!$H$5:$CC$5,0)),"-")</f>
        <v>12082</v>
      </c>
      <c r="X20" s="31"/>
      <c r="Y20" s="31">
        <f>IFERROR(INDEX(Raw!$H$6:$CC$2053,MATCH($B20&amp;$C20&amp;$B$6,Raw!$A$6:$A$2053,0),MATCH(Y$6,Raw!$H$5:$CC$5,0))/60/60,"-")</f>
        <v>31407.555</v>
      </c>
      <c r="Z20" s="82">
        <f>IFERROR(INDEX(Raw!$H$6:$CC$2053,MATCH($B20&amp;$C20&amp;$B$6,Raw!$A$6:$A$2053,0),MATCH(Z$6,Raw!$H$5:$CC$5,0))/60/60/24,"-")</f>
        <v>0.10831386566793577</v>
      </c>
      <c r="AA20" s="82">
        <f>IFERROR(INDEX(Raw!$H$6:$CC$2053,MATCH($B20&amp;$C20&amp;$B$6,Raw!$A$6:$A$2053,0),MATCH(AA$6,Raw!$H$5:$CC$5,0))/60/60/24,"-")</f>
        <v>0.23620647987210849</v>
      </c>
      <c r="AB20" s="31"/>
      <c r="AC20" s="87">
        <f>IFERROR(INDEX(Raw!$H$6:$CC$2053,MATCH($B20&amp;$C20&amp;$B$6,Raw!$A$6:$A$2053,0),MATCH(AC$6,Raw!$H$5:$CC$5,0)),"-")</f>
        <v>4151</v>
      </c>
    </row>
    <row r="21" spans="1:29" s="7" customFormat="1" x14ac:dyDescent="0.2">
      <c r="A21" s="68"/>
      <c r="B21" s="16" t="str">
        <f t="shared" si="0"/>
        <v>2018-19</v>
      </c>
      <c r="C21" s="7" t="s">
        <v>572</v>
      </c>
      <c r="D21" s="118"/>
      <c r="E21" s="85">
        <f>IFERROR(INDEX(Raw!$H$6:$CC$2053,MATCH($B21&amp;$C21&amp;$B$6,Raw!$A$6:$A$2053,0),MATCH(E$6,Raw!$H$5:$CC$5,0)),"-")</f>
        <v>10347</v>
      </c>
      <c r="F21" s="31"/>
      <c r="G21" s="31">
        <f>IFERROR(INDEX(Raw!$H$6:$CC$2053,MATCH($B21&amp;$C21&amp;$B$6,Raw!$A$6:$A$2053,0),MATCH(G$6,Raw!$H$5:$CC$5,0))/60/60,"-")</f>
        <v>13859.282222222222</v>
      </c>
      <c r="H21" s="82">
        <f>IFERROR(INDEX(Raw!$H$6:$CC$2053,MATCH($B21&amp;$C21&amp;$B$6,Raw!$A$6:$A$2053,0),MATCH(H$6,Raw!$H$5:$CC$5,0))/60/60/24,"-")</f>
        <v>5.5810388768975809E-2</v>
      </c>
      <c r="I21" s="82">
        <f>IFERROR(INDEX(Raw!$H$6:$CC$2053,MATCH($B21&amp;$C21&amp;$B$6,Raw!$A$6:$A$2053,0),MATCH(I$6,Raw!$H$5:$CC$5,0))/60/60/24,"-")</f>
        <v>0.11863729623723464</v>
      </c>
      <c r="J21" s="31"/>
      <c r="K21" s="85">
        <f>IFERROR(INDEX(Raw!$H$6:$CC$2053,MATCH($B21&amp;$C21&amp;$B$6,Raw!$A$6:$A$2053,0),MATCH(K$6,Raw!$H$5:$CC$5,0)),"-")</f>
        <v>11989</v>
      </c>
      <c r="L21" s="31"/>
      <c r="M21" s="31">
        <f>IFERROR(INDEX(Raw!$H$6:$CC$2053,MATCH($B21&amp;$C21&amp;$B$6,Raw!$A$6:$A$2053,0),MATCH(M$6,Raw!$H$5:$CC$5,0))/60/60,"-")</f>
        <v>19576.972222222223</v>
      </c>
      <c r="N21" s="82">
        <f>IFERROR(INDEX(Raw!$H$6:$CC$2053,MATCH($B21&amp;$C21&amp;$B$6,Raw!$A$6:$A$2053,0),MATCH(N$6,Raw!$H$5:$CC$5,0))/60/60/24,"-")</f>
        <v>6.803796612944582E-2</v>
      </c>
      <c r="O21" s="82">
        <f>IFERROR(INDEX(Raw!$H$6:$CC$2053,MATCH($B21&amp;$C21&amp;$B$6,Raw!$A$6:$A$2053,0),MATCH(O$6,Raw!$H$5:$CC$5,0))/60/60/24,"-")</f>
        <v>0.14347636375010425</v>
      </c>
      <c r="P21" s="31"/>
      <c r="Q21" s="85">
        <f>IFERROR(INDEX(Raw!$H$6:$CC$2053,MATCH($B21&amp;$C21&amp;$B$6,Raw!$A$6:$A$2053,0),MATCH(Q$6,Raw!$H$5:$CC$5,0)),"-")</f>
        <v>236</v>
      </c>
      <c r="R21" s="31"/>
      <c r="S21" s="31">
        <f>IFERROR(INDEX(Raw!$H$6:$CC$2053,MATCH($B21&amp;$C21&amp;$B$6,Raw!$A$6:$A$2053,0),MATCH(S$6,Raw!$H$5:$CC$5,0))/60/60,"-")</f>
        <v>555.63</v>
      </c>
      <c r="T21" s="82">
        <f>IFERROR(INDEX(Raw!$H$6:$CC$2053,MATCH($B21&amp;$C21&amp;$B$6,Raw!$A$6:$A$2053,0),MATCH(T$6,Raw!$H$5:$CC$5,0))/60/60/24,"-")</f>
        <v>9.8098516949152545E-2</v>
      </c>
      <c r="U21" s="82">
        <f>IFERROR(INDEX(Raw!$H$6:$CC$2053,MATCH($B21&amp;$C21&amp;$B$6,Raw!$A$6:$A$2053,0),MATCH(U$6,Raw!$H$5:$CC$5,0))/60/60/24,"-")</f>
        <v>0.19038032603578156</v>
      </c>
      <c r="V21" s="31"/>
      <c r="W21" s="85">
        <f>IFERROR(INDEX(Raw!$H$6:$CC$2053,MATCH($B21&amp;$C21&amp;$B$6,Raw!$A$6:$A$2053,0),MATCH(W$6,Raw!$H$5:$CC$5,0)),"-")</f>
        <v>11609</v>
      </c>
      <c r="X21" s="31"/>
      <c r="Y21" s="31">
        <f>IFERROR(INDEX(Raw!$H$6:$CC$2053,MATCH($B21&amp;$C21&amp;$B$6,Raw!$A$6:$A$2053,0),MATCH(Y$6,Raw!$H$5:$CC$5,0))/60/60,"-")</f>
        <v>27665.169166666667</v>
      </c>
      <c r="Z21" s="82">
        <f>IFERROR(INDEX(Raw!$H$6:$CC$2053,MATCH($B21&amp;$C21&amp;$B$6,Raw!$A$6:$A$2053,0),MATCH(Z$6,Raw!$H$5:$CC$5,0))/60/60/24,"-")</f>
        <v>9.9294976478977018E-2</v>
      </c>
      <c r="AA21" s="82">
        <f>IFERROR(INDEX(Raw!$H$6:$CC$2053,MATCH($B21&amp;$C21&amp;$B$6,Raw!$A$6:$A$2053,0),MATCH(AA$6,Raw!$H$5:$CC$5,0))/60/60/24,"-")</f>
        <v>0.22029214043701725</v>
      </c>
      <c r="AB21" s="31"/>
      <c r="AC21" s="87">
        <f>IFERROR(INDEX(Raw!$H$6:$CC$2053,MATCH($B21&amp;$C21&amp;$B$6,Raw!$A$6:$A$2053,0),MATCH(AC$6,Raw!$H$5:$CC$5,0)),"-")</f>
        <v>5084</v>
      </c>
    </row>
    <row r="22" spans="1:29" s="7" customFormat="1" x14ac:dyDescent="0.2">
      <c r="A22" s="68"/>
      <c r="B22" s="16" t="str">
        <f t="shared" si="0"/>
        <v>2018-19</v>
      </c>
      <c r="C22" s="34" t="s">
        <v>573</v>
      </c>
      <c r="D22" s="118"/>
      <c r="E22" s="85">
        <f>IFERROR(INDEX(Raw!$H$6:$CC$2053,MATCH($B22&amp;$C22&amp;$B$6,Raw!$A$6:$A$2053,0),MATCH(E$6,Raw!$H$5:$CC$5,0)),"-")</f>
        <v>8877</v>
      </c>
      <c r="F22" s="31"/>
      <c r="G22" s="31">
        <f>IFERROR(INDEX(Raw!$H$6:$CC$2053,MATCH($B22&amp;$C22&amp;$B$6,Raw!$A$6:$A$2053,0),MATCH(G$6,Raw!$H$5:$CC$5,0))/60/60,"-")</f>
        <v>12750.785555555554</v>
      </c>
      <c r="H22" s="82">
        <f>IFERROR(INDEX(Raw!$H$6:$CC$2053,MATCH($B22&amp;$C22&amp;$B$6,Raw!$A$6:$A$2053,0),MATCH(H$6,Raw!$H$5:$CC$5,0))/60/60/24,"-")</f>
        <v>5.9849355805055925E-2</v>
      </c>
      <c r="I22" s="82">
        <f>IFERROR(INDEX(Raw!$H$6:$CC$2053,MATCH($B22&amp;$C22&amp;$B$6,Raw!$A$6:$A$2053,0),MATCH(I$6,Raw!$H$5:$CC$5,0))/60/60/24,"-")</f>
        <v>0.12565521098010254</v>
      </c>
      <c r="J22" s="31"/>
      <c r="K22" s="85">
        <f>IFERROR(INDEX(Raw!$H$6:$CC$2053,MATCH($B22&amp;$C22&amp;$B$6,Raw!$A$6:$A$2053,0),MATCH(K$6,Raw!$H$5:$CC$5,0)),"-")</f>
        <v>10922</v>
      </c>
      <c r="L22" s="31"/>
      <c r="M22" s="31">
        <f>IFERROR(INDEX(Raw!$H$6:$CC$2053,MATCH($B22&amp;$C22&amp;$B$6,Raw!$A$6:$A$2053,0),MATCH(M$6,Raw!$H$5:$CC$5,0))/60/60,"-")</f>
        <v>20909.098611111112</v>
      </c>
      <c r="N22" s="82">
        <f>IFERROR(INDEX(Raw!$H$6:$CC$2053,MATCH($B22&amp;$C22&amp;$B$6,Raw!$A$6:$A$2053,0),MATCH(N$6,Raw!$H$5:$CC$5,0))/60/60/24,"-")</f>
        <v>7.9766749874531181E-2</v>
      </c>
      <c r="O22" s="82">
        <f>IFERROR(INDEX(Raw!$H$6:$CC$2053,MATCH($B22&amp;$C22&amp;$B$6,Raw!$A$6:$A$2053,0),MATCH(O$6,Raw!$H$5:$CC$5,0))/60/60/24,"-")</f>
        <v>0.16720036373239197</v>
      </c>
      <c r="P22" s="31"/>
      <c r="Q22" s="85">
        <f>IFERROR(INDEX(Raw!$H$6:$CC$2053,MATCH($B22&amp;$C22&amp;$B$6,Raw!$A$6:$A$2053,0),MATCH(Q$6,Raw!$H$5:$CC$5,0)),"-")</f>
        <v>223</v>
      </c>
      <c r="R22" s="31"/>
      <c r="S22" s="31">
        <f>IFERROR(INDEX(Raw!$H$6:$CC$2053,MATCH($B22&amp;$C22&amp;$B$6,Raw!$A$6:$A$2053,0),MATCH(S$6,Raw!$H$5:$CC$5,0))/60/60,"-")</f>
        <v>551.21888888888884</v>
      </c>
      <c r="T22" s="82">
        <f>IFERROR(INDEX(Raw!$H$6:$CC$2053,MATCH($B22&amp;$C22&amp;$B$6,Raw!$A$6:$A$2053,0),MATCH(T$6,Raw!$H$5:$CC$5,0))/60/60/24,"-")</f>
        <v>0.10299306593589104</v>
      </c>
      <c r="U22" s="82">
        <f>IFERROR(INDEX(Raw!$H$6:$CC$2053,MATCH($B22&amp;$C22&amp;$B$6,Raw!$A$6:$A$2053,0),MATCH(U$6,Raw!$H$5:$CC$5,0))/60/60/24,"-")</f>
        <v>0.21919967613353267</v>
      </c>
      <c r="V22" s="31"/>
      <c r="W22" s="85">
        <f>IFERROR(INDEX(Raw!$H$6:$CC$2053,MATCH($B22&amp;$C22&amp;$B$6,Raw!$A$6:$A$2053,0),MATCH(W$6,Raw!$H$5:$CC$5,0)),"-")</f>
        <v>10623</v>
      </c>
      <c r="X22" s="31"/>
      <c r="Y22" s="31">
        <f>IFERROR(INDEX(Raw!$H$6:$CC$2053,MATCH($B22&amp;$C22&amp;$B$6,Raw!$A$6:$A$2053,0),MATCH(Y$6,Raw!$H$5:$CC$5,0))/60/60,"-")</f>
        <v>27149.087500000001</v>
      </c>
      <c r="Z22" s="82">
        <f>IFERROR(INDEX(Raw!$H$6:$CC$2053,MATCH($B22&amp;$C22&amp;$B$6,Raw!$A$6:$A$2053,0),MATCH(Z$6,Raw!$H$5:$CC$5,0))/60/60/24,"-")</f>
        <v>0.10648705442593115</v>
      </c>
      <c r="AA22" s="82">
        <f>IFERROR(INDEX(Raw!$H$6:$CC$2053,MATCH($B22&amp;$C22&amp;$B$6,Raw!$A$6:$A$2053,0),MATCH(AA$6,Raw!$H$5:$CC$5,0))/60/60/24,"-")</f>
        <v>0.23394618071898501</v>
      </c>
      <c r="AB22" s="31"/>
      <c r="AC22" s="87">
        <f>IFERROR(INDEX(Raw!$H$6:$CC$2053,MATCH($B22&amp;$C22&amp;$B$6,Raw!$A$6:$A$2053,0),MATCH(AC$6,Raw!$H$5:$CC$5,0)),"-")</f>
        <v>4619</v>
      </c>
    </row>
    <row r="23" spans="1:29" s="7" customFormat="1" ht="18" x14ac:dyDescent="0.25">
      <c r="A23" s="68"/>
      <c r="B23" s="16" t="str">
        <f t="shared" si="0"/>
        <v>2018-19</v>
      </c>
      <c r="C23" s="7" t="s">
        <v>574</v>
      </c>
      <c r="D23" s="120"/>
      <c r="E23" s="85">
        <f>IFERROR(INDEX(Raw!$H$6:$CC$2053,MATCH($B23&amp;$C23&amp;$B$6,Raw!$A$6:$A$2053,0),MATCH(E$6,Raw!$H$5:$CC$5,0)),"-")</f>
        <v>8944</v>
      </c>
      <c r="F23" s="31"/>
      <c r="G23" s="31">
        <f>IFERROR(INDEX(Raw!$H$6:$CC$2053,MATCH($B23&amp;$C23&amp;$B$6,Raw!$A$6:$A$2053,0),MATCH(G$6,Raw!$H$5:$CC$5,0))/60/60,"-")</f>
        <v>12540.656111111111</v>
      </c>
      <c r="H23" s="82">
        <f>IFERROR(INDEX(Raw!$H$6:$CC$2053,MATCH($B23&amp;$C23&amp;$B$6,Raw!$A$6:$A$2053,0),MATCH(H$6,Raw!$H$5:$CC$5,0))/60/60/24,"-")</f>
        <v>5.8422108448452921E-2</v>
      </c>
      <c r="I23" s="82">
        <f>IFERROR(INDEX(Raw!$H$6:$CC$2053,MATCH($B23&amp;$C23&amp;$B$6,Raw!$A$6:$A$2053,0),MATCH(I$6,Raw!$H$5:$CC$5,0))/60/60/24,"-")</f>
        <v>0.12735622732806598</v>
      </c>
      <c r="J23" s="31"/>
      <c r="K23" s="85">
        <f>IFERROR(INDEX(Raw!$H$6:$CC$2053,MATCH($B23&amp;$C23&amp;$B$6,Raw!$A$6:$A$2053,0),MATCH(K$6,Raw!$H$5:$CC$5,0)),"-")</f>
        <v>11641</v>
      </c>
      <c r="L23" s="31"/>
      <c r="M23" s="31">
        <f>IFERROR(INDEX(Raw!$H$6:$CC$2053,MATCH($B23&amp;$C23&amp;$B$6,Raw!$A$6:$A$2053,0),MATCH(M$6,Raw!$H$5:$CC$5,0))/60/60,"-")</f>
        <v>22173.553055555556</v>
      </c>
      <c r="N23" s="82">
        <f>IFERROR(INDEX(Raw!$H$6:$CC$2053,MATCH($B23&amp;$C23&amp;$B$6,Raw!$A$6:$A$2053,0),MATCH(N$6,Raw!$H$5:$CC$5,0))/60/60/24,"-")</f>
        <v>7.9365865817496897E-2</v>
      </c>
      <c r="O23" s="82">
        <f>IFERROR(INDEX(Raw!$H$6:$CC$2053,MATCH($B23&amp;$C23&amp;$B$6,Raw!$A$6:$A$2053,0),MATCH(O$6,Raw!$H$5:$CC$5,0))/60/60/24,"-")</f>
        <v>0.16509936841209391</v>
      </c>
      <c r="P23" s="31"/>
      <c r="Q23" s="85">
        <f>IFERROR(INDEX(Raw!$H$6:$CC$2053,MATCH($B23&amp;$C23&amp;$B$6,Raw!$A$6:$A$2053,0),MATCH(Q$6,Raw!$H$5:$CC$5,0)),"-")</f>
        <v>270</v>
      </c>
      <c r="R23" s="31"/>
      <c r="S23" s="31">
        <f>IFERROR(INDEX(Raw!$H$6:$CC$2053,MATCH($B23&amp;$C23&amp;$B$6,Raw!$A$6:$A$2053,0),MATCH(S$6,Raw!$H$5:$CC$5,0))/60/60,"-")</f>
        <v>768.42666666666662</v>
      </c>
      <c r="T23" s="82">
        <f>IFERROR(INDEX(Raw!$H$6:$CC$2053,MATCH($B23&amp;$C23&amp;$B$6,Raw!$A$6:$A$2053,0),MATCH(T$6,Raw!$H$5:$CC$5,0))/60/60/24,"-")</f>
        <v>0.1185843621399177</v>
      </c>
      <c r="U23" s="82">
        <f>IFERROR(INDEX(Raw!$H$6:$CC$2053,MATCH($B23&amp;$C23&amp;$B$6,Raw!$A$6:$A$2053,0),MATCH(U$6,Raw!$H$5:$CC$5,0))/60/60/24,"-")</f>
        <v>0.23294054355281205</v>
      </c>
      <c r="V23" s="31"/>
      <c r="W23" s="85">
        <f>IFERROR(INDEX(Raw!$H$6:$CC$2053,MATCH($B23&amp;$C23&amp;$B$6,Raw!$A$6:$A$2053,0),MATCH(W$6,Raw!$H$5:$CC$5,0)),"-")</f>
        <v>11934</v>
      </c>
      <c r="X23" s="31"/>
      <c r="Y23" s="31">
        <f>IFERROR(INDEX(Raw!$H$6:$CC$2053,MATCH($B23&amp;$C23&amp;$B$6,Raw!$A$6:$A$2053,0),MATCH(Y$6,Raw!$H$5:$CC$5,0))/60/60,"-")</f>
        <v>29710.38861111111</v>
      </c>
      <c r="Z23" s="82">
        <f>IFERROR(INDEX(Raw!$H$6:$CC$2053,MATCH($B23&amp;$C23&amp;$B$6,Raw!$A$6:$A$2053,0),MATCH(Z$6,Raw!$H$5:$CC$5,0))/60/60/24,"-")</f>
        <v>0.10373159534073205</v>
      </c>
      <c r="AA23" s="82">
        <f>IFERROR(INDEX(Raw!$H$6:$CC$2053,MATCH($B23&amp;$C23&amp;$B$6,Raw!$A$6:$A$2053,0),MATCH(AA$6,Raw!$H$5:$CC$5,0))/60/60/24,"-")</f>
        <v>0.22486804934857765</v>
      </c>
      <c r="AB23" s="31"/>
      <c r="AC23" s="87">
        <f>IFERROR(INDEX(Raw!$H$6:$CC$2053,MATCH($B23&amp;$C23&amp;$B$6,Raw!$A$6:$A$2053,0),MATCH(AC$6,Raw!$H$5:$CC$5,0)),"-")</f>
        <v>4563</v>
      </c>
    </row>
    <row r="24" spans="1:29" s="7" customFormat="1" x14ac:dyDescent="0.2">
      <c r="A24" s="68"/>
      <c r="B24" s="16" t="str">
        <f t="shared" si="0"/>
        <v>2018-19</v>
      </c>
      <c r="C24" s="7" t="s">
        <v>575</v>
      </c>
      <c r="D24" s="118"/>
      <c r="E24" s="85">
        <f>IFERROR(INDEX(Raw!$H$6:$CC$2053,MATCH($B24&amp;$C24&amp;$B$6,Raw!$A$6:$A$2053,0),MATCH(E$6,Raw!$H$5:$CC$5,0)),"-")</f>
        <v>8867</v>
      </c>
      <c r="F24" s="31"/>
      <c r="G24" s="31">
        <f>IFERROR(INDEX(Raw!$H$6:$CC$2053,MATCH($B24&amp;$C24&amp;$B$6,Raw!$A$6:$A$2053,0),MATCH(G$6,Raw!$H$5:$CC$5,0))/60/60,"-")</f>
        <v>12108.591666666667</v>
      </c>
      <c r="H24" s="82">
        <f>IFERROR(INDEX(Raw!$H$6:$CC$2053,MATCH($B24&amp;$C24&amp;$B$6,Raw!$A$6:$A$2053,0),MATCH(H$6,Raw!$H$5:$CC$5,0))/60/60/24,"-")</f>
        <v>5.6899137563750736E-2</v>
      </c>
      <c r="I24" s="82">
        <f>IFERROR(INDEX(Raw!$H$6:$CC$2053,MATCH($B24&amp;$C24&amp;$B$6,Raw!$A$6:$A$2053,0),MATCH(I$6,Raw!$H$5:$CC$5,0))/60/60/24,"-")</f>
        <v>0.11920360084625053</v>
      </c>
      <c r="J24" s="31"/>
      <c r="K24" s="85">
        <f>IFERROR(INDEX(Raw!$H$6:$CC$2053,MATCH($B24&amp;$C24&amp;$B$6,Raw!$A$6:$A$2053,0),MATCH(K$6,Raw!$H$5:$CC$5,0)),"-")</f>
        <v>10217</v>
      </c>
      <c r="L24" s="31"/>
      <c r="M24" s="31">
        <f>IFERROR(INDEX(Raw!$H$6:$CC$2053,MATCH($B24&amp;$C24&amp;$B$6,Raw!$A$6:$A$2053,0),MATCH(M$6,Raw!$H$5:$CC$5,0))/60/60,"-")</f>
        <v>19714.73472222222</v>
      </c>
      <c r="N24" s="82">
        <f>IFERROR(INDEX(Raw!$H$6:$CC$2053,MATCH($B24&amp;$C24&amp;$B$6,Raw!$A$6:$A$2053,0),MATCH(N$6,Raw!$H$5:$CC$5,0))/60/60/24,"-")</f>
        <v>8.0400046989585264E-2</v>
      </c>
      <c r="O24" s="82">
        <f>IFERROR(INDEX(Raw!$H$6:$CC$2053,MATCH($B24&amp;$C24&amp;$B$6,Raw!$A$6:$A$2053,0),MATCH(O$6,Raw!$H$5:$CC$5,0))/60/60/24,"-")</f>
        <v>0.16632226246016987</v>
      </c>
      <c r="P24" s="31"/>
      <c r="Q24" s="85">
        <f>IFERROR(INDEX(Raw!$H$6:$CC$2053,MATCH($B24&amp;$C24&amp;$B$6,Raw!$A$6:$A$2053,0),MATCH(Q$6,Raw!$H$5:$CC$5,0)),"-")</f>
        <v>237</v>
      </c>
      <c r="R24" s="31"/>
      <c r="S24" s="31">
        <f>IFERROR(INDEX(Raw!$H$6:$CC$2053,MATCH($B24&amp;$C24&amp;$B$6,Raw!$A$6:$A$2053,0),MATCH(S$6,Raw!$H$5:$CC$5,0))/60/60,"-")</f>
        <v>511.98166666666668</v>
      </c>
      <c r="T24" s="82">
        <f>IFERROR(INDEX(Raw!$H$6:$CC$2053,MATCH($B24&amp;$C24&amp;$B$6,Raw!$A$6:$A$2053,0),MATCH(T$6,Raw!$H$5:$CC$5,0))/60/60/24,"-")</f>
        <v>9.0010841537740263E-2</v>
      </c>
      <c r="U24" s="82">
        <f>IFERROR(INDEX(Raw!$H$6:$CC$2053,MATCH($B24&amp;$C24&amp;$B$6,Raw!$A$6:$A$2053,0),MATCH(U$6,Raw!$H$5:$CC$5,0))/60/60/24,"-")</f>
        <v>0.17840033598999841</v>
      </c>
      <c r="V24" s="31"/>
      <c r="W24" s="85">
        <f>IFERROR(INDEX(Raw!$H$6:$CC$2053,MATCH($B24&amp;$C24&amp;$B$6,Raw!$A$6:$A$2053,0),MATCH(W$6,Raw!$H$5:$CC$5,0)),"-")</f>
        <v>12482</v>
      </c>
      <c r="X24" s="31"/>
      <c r="Y24" s="31">
        <f>IFERROR(INDEX(Raw!$H$6:$CC$2053,MATCH($B24&amp;$C24&amp;$B$6,Raw!$A$6:$A$2053,0),MATCH(Y$6,Raw!$H$5:$CC$5,0))/60/60,"-")</f>
        <v>31429.626944444444</v>
      </c>
      <c r="Z24" s="82">
        <f>IFERROR(INDEX(Raw!$H$6:$CC$2053,MATCH($B24&amp;$C24&amp;$B$6,Raw!$A$6:$A$2053,0),MATCH(Z$6,Raw!$H$5:$CC$5,0))/60/60/24,"-")</f>
        <v>0.10491650291234193</v>
      </c>
      <c r="AA24" s="82">
        <f>IFERROR(INDEX(Raw!$H$6:$CC$2053,MATCH($B24&amp;$C24&amp;$B$6,Raw!$A$6:$A$2053,0),MATCH(AA$6,Raw!$H$5:$CC$5,0))/60/60/24,"-")</f>
        <v>0.22356377628229093</v>
      </c>
      <c r="AB24" s="31"/>
      <c r="AC24" s="87">
        <f>IFERROR(INDEX(Raw!$H$6:$CC$2053,MATCH($B24&amp;$C24&amp;$B$6,Raw!$A$6:$A$2053,0),MATCH(AC$6,Raw!$H$5:$CC$5,0)),"-")</f>
        <v>3787</v>
      </c>
    </row>
    <row r="25" spans="1:29" s="7" customFormat="1" x14ac:dyDescent="0.2">
      <c r="A25" s="68"/>
      <c r="B25" s="16" t="str">
        <f t="shared" si="0"/>
        <v>2018-19</v>
      </c>
      <c r="C25" s="34" t="s">
        <v>576</v>
      </c>
      <c r="D25" s="118"/>
      <c r="E25" s="85">
        <f>IFERROR(INDEX(Raw!$H$6:$CC$2053,MATCH($B25&amp;$C25&amp;$B$6,Raw!$A$6:$A$2053,0),MATCH(E$6,Raw!$H$5:$CC$5,0)),"-")</f>
        <v>9111</v>
      </c>
      <c r="F25" s="31"/>
      <c r="G25" s="31">
        <f>IFERROR(INDEX(Raw!$H$6:$CC$2053,MATCH($B25&amp;$C25&amp;$B$6,Raw!$A$6:$A$2053,0),MATCH(G$6,Raw!$H$5:$CC$5,0))/60/60,"-")</f>
        <v>11393.768611111112</v>
      </c>
      <c r="H25" s="82">
        <f>IFERROR(INDEX(Raw!$H$6:$CC$2053,MATCH($B25&amp;$C25&amp;$B$6,Raw!$A$6:$A$2053,0),MATCH(H$6,Raw!$H$5:$CC$5,0))/60/60/24,"-")</f>
        <v>5.210628457867373E-2</v>
      </c>
      <c r="I25" s="82">
        <f>IFERROR(INDEX(Raw!$H$6:$CC$2053,MATCH($B25&amp;$C25&amp;$B$6,Raw!$A$6:$A$2053,0),MATCH(I$6,Raw!$H$5:$CC$5,0))/60/60/24,"-")</f>
        <v>0.10920214550380695</v>
      </c>
      <c r="J25" s="31"/>
      <c r="K25" s="85">
        <f>IFERROR(INDEX(Raw!$H$6:$CC$2053,MATCH($B25&amp;$C25&amp;$B$6,Raw!$A$6:$A$2053,0),MATCH(K$6,Raw!$H$5:$CC$5,0)),"-")</f>
        <v>9859</v>
      </c>
      <c r="L25" s="31"/>
      <c r="M25" s="31">
        <f>IFERROR(INDEX(Raw!$H$6:$CC$2053,MATCH($B25&amp;$C25&amp;$B$6,Raw!$A$6:$A$2053,0),MATCH(M$6,Raw!$H$5:$CC$5,0))/60/60,"-")</f>
        <v>18226.321666666667</v>
      </c>
      <c r="N25" s="82">
        <f>IFERROR(INDEX(Raw!$H$6:$CC$2053,MATCH($B25&amp;$C25&amp;$B$6,Raw!$A$6:$A$2053,0),MATCH(N$6,Raw!$H$5:$CC$5,0))/60/60/24,"-")</f>
        <v>7.7029117501211539E-2</v>
      </c>
      <c r="O25" s="82">
        <f>IFERROR(INDEX(Raw!$H$6:$CC$2053,MATCH($B25&amp;$C25&amp;$B$6,Raw!$A$6:$A$2053,0),MATCH(O$6,Raw!$H$5:$CC$5,0))/60/60/24,"-")</f>
        <v>0.16117892492477262</v>
      </c>
      <c r="P25" s="31"/>
      <c r="Q25" s="85">
        <f>IFERROR(INDEX(Raw!$H$6:$CC$2053,MATCH($B25&amp;$C25&amp;$B$6,Raw!$A$6:$A$2053,0),MATCH(Q$6,Raw!$H$5:$CC$5,0)),"-")</f>
        <v>266</v>
      </c>
      <c r="R25" s="31"/>
      <c r="S25" s="31">
        <f>IFERROR(INDEX(Raw!$H$6:$CC$2053,MATCH($B25&amp;$C25&amp;$B$6,Raw!$A$6:$A$2053,0),MATCH(S$6,Raw!$H$5:$CC$5,0))/60/60,"-")</f>
        <v>584.91833333333329</v>
      </c>
      <c r="T25" s="82">
        <f>IFERROR(INDEX(Raw!$H$6:$CC$2053,MATCH($B25&amp;$C25&amp;$B$6,Raw!$A$6:$A$2053,0),MATCH(T$6,Raw!$H$5:$CC$5,0))/60/60/24,"-")</f>
        <v>9.1622545948203835E-2</v>
      </c>
      <c r="U25" s="82">
        <f>IFERROR(INDEX(Raw!$H$6:$CC$2053,MATCH($B25&amp;$C25&amp;$B$6,Raw!$A$6:$A$2053,0),MATCH(U$6,Raw!$H$5:$CC$5,0))/60/60/24,"-")</f>
        <v>0.18536797723475354</v>
      </c>
      <c r="V25" s="31"/>
      <c r="W25" s="85">
        <f>IFERROR(INDEX(Raw!$H$6:$CC$2053,MATCH($B25&amp;$C25&amp;$B$6,Raw!$A$6:$A$2053,0),MATCH(W$6,Raw!$H$5:$CC$5,0)),"-")</f>
        <v>13024</v>
      </c>
      <c r="X25" s="31"/>
      <c r="Y25" s="31">
        <f>IFERROR(INDEX(Raw!$H$6:$CC$2053,MATCH($B25&amp;$C25&amp;$B$6,Raw!$A$6:$A$2053,0),MATCH(Y$6,Raw!$H$5:$CC$5,0))/60/60,"-")</f>
        <v>29198.483611111111</v>
      </c>
      <c r="Z25" s="82">
        <f>IFERROR(INDEX(Raw!$H$6:$CC$2053,MATCH($B25&amp;$C25&amp;$B$6,Raw!$A$6:$A$2053,0),MATCH(Z$6,Raw!$H$5:$CC$5,0))/60/60/24,"-")</f>
        <v>9.3412429652664039E-2</v>
      </c>
      <c r="AA25" s="82">
        <f>IFERROR(INDEX(Raw!$H$6:$CC$2053,MATCH($B25&amp;$C25&amp;$B$6,Raw!$A$6:$A$2053,0),MATCH(AA$6,Raw!$H$5:$CC$5,0))/60/60/24,"-")</f>
        <v>0.20151846146572708</v>
      </c>
      <c r="AB25" s="31"/>
      <c r="AC25" s="87">
        <f>IFERROR(INDEX(Raw!$H$6:$CC$2053,MATCH($B25&amp;$C25&amp;$B$6,Raw!$A$6:$A$2053,0),MATCH(AC$6,Raw!$H$5:$CC$5,0)),"-")</f>
        <v>3817</v>
      </c>
    </row>
    <row r="26" spans="1:29" s="7" customFormat="1" ht="18" x14ac:dyDescent="0.25">
      <c r="A26" s="68"/>
      <c r="B26" s="16" t="str">
        <f t="shared" si="0"/>
        <v>2018-19</v>
      </c>
      <c r="C26" s="7" t="s">
        <v>577</v>
      </c>
      <c r="D26" s="120"/>
      <c r="E26" s="85">
        <f>IFERROR(INDEX(Raw!$H$6:$CC$2053,MATCH($B26&amp;$C26&amp;$B$6,Raw!$A$6:$A$2053,0),MATCH(E$6,Raw!$H$5:$CC$5,0)),"-")</f>
        <v>10453</v>
      </c>
      <c r="F26" s="31"/>
      <c r="G26" s="31">
        <f>IFERROR(INDEX(Raw!$H$6:$CC$2053,MATCH($B26&amp;$C26&amp;$B$6,Raw!$A$6:$A$2053,0),MATCH(G$6,Raw!$H$5:$CC$5,0))/60/60,"-")</f>
        <v>13353.836944444445</v>
      </c>
      <c r="H26" s="82">
        <f>IFERROR(INDEX(Raw!$H$6:$CC$2053,MATCH($B26&amp;$C26&amp;$B$6,Raw!$A$6:$A$2053,0),MATCH(H$6,Raw!$H$5:$CC$5,0))/60/60/24,"-")</f>
        <v>5.3229682644713026E-2</v>
      </c>
      <c r="I26" s="82">
        <f>IFERROR(INDEX(Raw!$H$6:$CC$2053,MATCH($B26&amp;$C26&amp;$B$6,Raw!$A$6:$A$2053,0),MATCH(I$6,Raw!$H$5:$CC$5,0))/60/60/24,"-")</f>
        <v>0.11159449949686605</v>
      </c>
      <c r="J26" s="31"/>
      <c r="K26" s="85">
        <f>IFERROR(INDEX(Raw!$H$6:$CC$2053,MATCH($B26&amp;$C26&amp;$B$6,Raw!$A$6:$A$2053,0),MATCH(K$6,Raw!$H$5:$CC$5,0)),"-")</f>
        <v>12490</v>
      </c>
      <c r="L26" s="31"/>
      <c r="M26" s="31">
        <f>IFERROR(INDEX(Raw!$H$6:$CC$2053,MATCH($B26&amp;$C26&amp;$B$6,Raw!$A$6:$A$2053,0),MATCH(M$6,Raw!$H$5:$CC$5,0))/60/60,"-")</f>
        <v>21813.79722222222</v>
      </c>
      <c r="N26" s="82">
        <f>IFERROR(INDEX(Raw!$H$6:$CC$2053,MATCH($B26&amp;$C26&amp;$B$6,Raw!$A$6:$A$2053,0),MATCH(N$6,Raw!$H$5:$CC$5,0))/60/60/24,"-")</f>
        <v>7.2770874106692765E-2</v>
      </c>
      <c r="O26" s="82">
        <f>IFERROR(INDEX(Raw!$H$6:$CC$2053,MATCH($B26&amp;$C26&amp;$B$6,Raw!$A$6:$A$2053,0),MATCH(O$6,Raw!$H$5:$CC$5,0))/60/60/24,"-")</f>
        <v>0.15371474809477212</v>
      </c>
      <c r="P26" s="31"/>
      <c r="Q26" s="85">
        <f>IFERROR(INDEX(Raw!$H$6:$CC$2053,MATCH($B26&amp;$C26&amp;$B$6,Raw!$A$6:$A$2053,0),MATCH(Q$6,Raw!$H$5:$CC$5,0)),"-")</f>
        <v>238</v>
      </c>
      <c r="R26" s="31"/>
      <c r="S26" s="31">
        <f>IFERROR(INDEX(Raw!$H$6:$CC$2053,MATCH($B26&amp;$C26&amp;$B$6,Raw!$A$6:$A$2053,0),MATCH(S$6,Raw!$H$5:$CC$5,0))/60/60,"-")</f>
        <v>522.89888888888891</v>
      </c>
      <c r="T26" s="82">
        <f>IFERROR(INDEX(Raw!$H$6:$CC$2053,MATCH($B26&amp;$C26&amp;$B$6,Raw!$A$6:$A$2053,0),MATCH(T$6,Raw!$H$5:$CC$5,0))/60/60/24,"-")</f>
        <v>9.1543923124805471E-2</v>
      </c>
      <c r="U26" s="82">
        <f>IFERROR(INDEX(Raw!$H$6:$CC$2053,MATCH($B26&amp;$C26&amp;$B$6,Raw!$A$6:$A$2053,0),MATCH(U$6,Raw!$H$5:$CC$5,0))/60/60/24,"-")</f>
        <v>0.19519340375038907</v>
      </c>
      <c r="V26" s="31"/>
      <c r="W26" s="85">
        <f>IFERROR(INDEX(Raw!$H$6:$CC$2053,MATCH($B26&amp;$C26&amp;$B$6,Raw!$A$6:$A$2053,0),MATCH(W$6,Raw!$H$5:$CC$5,0)),"-")</f>
        <v>12951</v>
      </c>
      <c r="X26" s="31"/>
      <c r="Y26" s="31">
        <f>IFERROR(INDEX(Raw!$H$6:$CC$2053,MATCH($B26&amp;$C26&amp;$B$6,Raw!$A$6:$A$2053,0),MATCH(Y$6,Raw!$H$5:$CC$5,0))/60/60,"-")</f>
        <v>30224.386111111111</v>
      </c>
      <c r="Z26" s="82">
        <f>IFERROR(INDEX(Raw!$H$6:$CC$2053,MATCH($B26&amp;$C26&amp;$B$6,Raw!$A$6:$A$2053,0),MATCH(Z$6,Raw!$H$5:$CC$5,0))/60/60/24,"-")</f>
        <v>9.7239550713944578E-2</v>
      </c>
      <c r="AA26" s="82">
        <f>IFERROR(INDEX(Raw!$H$6:$CC$2053,MATCH($B26&amp;$C26&amp;$B$6,Raw!$A$6:$A$2053,0),MATCH(AA$6,Raw!$H$5:$CC$5,0))/60/60/24,"-")</f>
        <v>0.20556997600642882</v>
      </c>
      <c r="AB26" s="31"/>
      <c r="AC26" s="87">
        <f>IFERROR(INDEX(Raw!$H$6:$CC$2053,MATCH($B26&amp;$C26&amp;$B$6,Raw!$A$6:$A$2053,0),MATCH(AC$6,Raw!$H$5:$CC$5,0)),"-")</f>
        <v>4208</v>
      </c>
    </row>
    <row r="27" spans="1:29" x14ac:dyDescent="0.2">
      <c r="A27" s="68"/>
      <c r="B27" s="16" t="str">
        <f t="shared" si="0"/>
        <v>2018-19</v>
      </c>
      <c r="C27" s="7" t="s">
        <v>578</v>
      </c>
      <c r="D27" s="118"/>
      <c r="E27" s="85">
        <f>IFERROR(INDEX(Raw!$H$6:$CC$2053,MATCH($B27&amp;$C27&amp;$B$6,Raw!$A$6:$A$2053,0),MATCH(E$6,Raw!$H$5:$CC$5,0)),"-")</f>
        <v>8886</v>
      </c>
      <c r="F27" s="31"/>
      <c r="G27" s="31">
        <f>IFERROR(INDEX(Raw!$H$6:$CC$2053,MATCH($B27&amp;$C27&amp;$B$6,Raw!$A$6:$A$2053,0),MATCH(G$6,Raw!$H$5:$CC$5,0))/60/60,"-")</f>
        <v>11566.494166666667</v>
      </c>
      <c r="H27" s="82">
        <f>IFERROR(INDEX(Raw!$H$6:$CC$2053,MATCH($B27&amp;$C27&amp;$B$6,Raw!$A$6:$A$2053,0),MATCH(H$6,Raw!$H$5:$CC$5,0))/60/60/24,"-")</f>
        <v>5.4235567965838893E-2</v>
      </c>
      <c r="I27" s="82">
        <f>IFERROR(INDEX(Raw!$H$6:$CC$2053,MATCH($B27&amp;$C27&amp;$B$6,Raw!$A$6:$A$2053,0),MATCH(I$6,Raw!$H$5:$CC$5,0))/60/60/24,"-")</f>
        <v>0.11642543852793824</v>
      </c>
      <c r="J27" s="31"/>
      <c r="K27" s="85">
        <f>IFERROR(INDEX(Raw!$H$6:$CC$2053,MATCH($B27&amp;$C27&amp;$B$6,Raw!$A$6:$A$2053,0),MATCH(K$6,Raw!$H$5:$CC$5,0)),"-")</f>
        <v>10424</v>
      </c>
      <c r="L27" s="31"/>
      <c r="M27" s="31">
        <f>IFERROR(INDEX(Raw!$H$6:$CC$2053,MATCH($B27&amp;$C27&amp;$B$6,Raw!$A$6:$A$2053,0),MATCH(M$6,Raw!$H$5:$CC$5,0))/60/60,"-")</f>
        <v>18656.773333333331</v>
      </c>
      <c r="N27" s="82">
        <f>IFERROR(INDEX(Raw!$H$6:$CC$2053,MATCH($B27&amp;$C27&amp;$B$6,Raw!$A$6:$A$2053,0),MATCH(N$6,Raw!$H$5:$CC$5,0))/60/60/24,"-")</f>
        <v>7.4574592819988059E-2</v>
      </c>
      <c r="O27" s="82">
        <f>IFERROR(INDEX(Raw!$H$6:$CC$2053,MATCH($B27&amp;$C27&amp;$B$6,Raw!$A$6:$A$2053,0),MATCH(O$6,Raw!$H$5:$CC$5,0))/60/60/24,"-")</f>
        <v>0.16080706560359287</v>
      </c>
      <c r="P27" s="31"/>
      <c r="Q27" s="85">
        <f>IFERROR(INDEX(Raw!$H$6:$CC$2053,MATCH($B27&amp;$C27&amp;$B$6,Raw!$A$6:$A$2053,0),MATCH(Q$6,Raw!$H$5:$CC$5,0)),"-")</f>
        <v>162</v>
      </c>
      <c r="R27" s="31"/>
      <c r="S27" s="31">
        <f>IFERROR(INDEX(Raw!$H$6:$CC$2053,MATCH($B27&amp;$C27&amp;$B$6,Raw!$A$6:$A$2053,0),MATCH(S$6,Raw!$H$5:$CC$5,0))/60/60,"-")</f>
        <v>366.41944444444448</v>
      </c>
      <c r="T27" s="82">
        <f>IFERROR(INDEX(Raw!$H$6:$CC$2053,MATCH($B27&amp;$C27&amp;$B$6,Raw!$A$6:$A$2053,0),MATCH(T$6,Raw!$H$5:$CC$5,0))/60/60/24,"-")</f>
        <v>9.424368427069045E-2</v>
      </c>
      <c r="U27" s="82">
        <f>IFERROR(INDEX(Raw!$H$6:$CC$2053,MATCH($B27&amp;$C27&amp;$B$6,Raw!$A$6:$A$2053,0),MATCH(U$6,Raw!$H$5:$CC$5,0))/60/60/24,"-")</f>
        <v>0.17586448331047097</v>
      </c>
      <c r="V27" s="31"/>
      <c r="W27" s="85">
        <f>IFERROR(INDEX(Raw!$H$6:$CC$2053,MATCH($B27&amp;$C27&amp;$B$6,Raw!$A$6:$A$2053,0),MATCH(W$6,Raw!$H$5:$CC$5,0)),"-")</f>
        <v>11194</v>
      </c>
      <c r="X27" s="31"/>
      <c r="Y27" s="31">
        <f>IFERROR(INDEX(Raw!$H$6:$CC$2053,MATCH($B27&amp;$C27&amp;$B$6,Raw!$A$6:$A$2053,0),MATCH(Y$6,Raw!$H$5:$CC$5,0))/60/60,"-")</f>
        <v>26165.934166666666</v>
      </c>
      <c r="Z27" s="82">
        <f>IFERROR(INDEX(Raw!$H$6:$CC$2053,MATCH($B27&amp;$C27&amp;$B$6,Raw!$A$6:$A$2053,0),MATCH(Z$6,Raw!$H$5:$CC$5,0))/60/60/24,"-")</f>
        <v>9.739568134218729E-2</v>
      </c>
      <c r="AA27" s="82">
        <f>IFERROR(INDEX(Raw!$H$6:$CC$2053,MATCH($B27&amp;$C27&amp;$B$6,Raw!$A$6:$A$2053,0),MATCH(AA$6,Raw!$H$5:$CC$5,0))/60/60/24,"-")</f>
        <v>0.21331260153422135</v>
      </c>
      <c r="AB27" s="31"/>
      <c r="AC27" s="87">
        <f>IFERROR(INDEX(Raw!$H$6:$CC$2053,MATCH($B27&amp;$C27&amp;$B$6,Raw!$A$6:$A$2053,0),MATCH(AC$6,Raw!$H$5:$CC$5,0)),"-")</f>
        <v>4642</v>
      </c>
    </row>
    <row r="28" spans="1:29" collapsed="1" x14ac:dyDescent="0.2">
      <c r="A28" s="68"/>
      <c r="B28" s="17" t="str">
        <f t="shared" si="0"/>
        <v>2018-19</v>
      </c>
      <c r="C28" s="18" t="s">
        <v>579</v>
      </c>
      <c r="D28" s="101"/>
      <c r="E28" s="86">
        <f>IFERROR(INDEX(Raw!$H$6:$CC$2053,MATCH($B28&amp;$C28&amp;$B$6,Raw!$A$6:$A$2053,0),MATCH(E$6,Raw!$H$5:$CC$5,0)),"-")</f>
        <v>10062</v>
      </c>
      <c r="F28" s="32"/>
      <c r="G28" s="32">
        <f>IFERROR(INDEX(Raw!$H$6:$CC$2053,MATCH($B28&amp;$C28&amp;$B$6,Raw!$A$6:$A$2053,0),MATCH(G$6,Raw!$H$5:$CC$5,0))/60/60,"-")</f>
        <v>11892.298055555555</v>
      </c>
      <c r="H28" s="83">
        <f>IFERROR(INDEX(Raw!$H$6:$CC$2053,MATCH($B28&amp;$C28&amp;$B$6,Raw!$A$6:$A$2053,0),MATCH(H$6,Raw!$H$5:$CC$5,0))/60/60/24,"-")</f>
        <v>4.9245917211437236E-2</v>
      </c>
      <c r="I28" s="83">
        <f>IFERROR(INDEX(Raw!$H$6:$CC$2053,MATCH($B28&amp;$C28&amp;$B$6,Raw!$A$6:$A$2053,0),MATCH(I$6,Raw!$H$5:$CC$5,0))/60/60/24,"-")</f>
        <v>0.10373728255188204</v>
      </c>
      <c r="J28" s="32"/>
      <c r="K28" s="86">
        <f>IFERROR(INDEX(Raw!$H$6:$CC$2053,MATCH($B28&amp;$C28&amp;$B$6,Raw!$A$6:$A$2053,0),MATCH(K$6,Raw!$H$5:$CC$5,0)),"-")</f>
        <v>11382</v>
      </c>
      <c r="L28" s="32"/>
      <c r="M28" s="32">
        <f>IFERROR(INDEX(Raw!$H$6:$CC$2053,MATCH($B28&amp;$C28&amp;$B$6,Raw!$A$6:$A$2053,0),MATCH(M$6,Raw!$H$5:$CC$5,0))/60/60,"-")</f>
        <v>17335.259999999998</v>
      </c>
      <c r="N28" s="83">
        <f>IFERROR(INDEX(Raw!$H$6:$CC$2053,MATCH($B28&amp;$C28&amp;$B$6,Raw!$A$6:$A$2053,0),MATCH(N$6,Raw!$H$5:$CC$5,0))/60/60/24,"-")</f>
        <v>6.3460068529256716E-2</v>
      </c>
      <c r="O28" s="83">
        <f>IFERROR(INDEX(Raw!$H$6:$CC$2053,MATCH($B28&amp;$C28&amp;$B$6,Raw!$A$6:$A$2053,0),MATCH(O$6,Raw!$H$5:$CC$5,0))/60/60/24,"-")</f>
        <v>0.13307788613600421</v>
      </c>
      <c r="P28" s="32"/>
      <c r="Q28" s="86">
        <f>IFERROR(INDEX(Raw!$H$6:$CC$2053,MATCH($B28&amp;$C28&amp;$B$6,Raw!$A$6:$A$2053,0),MATCH(Q$6,Raw!$H$5:$CC$5,0)),"-")</f>
        <v>164</v>
      </c>
      <c r="R28" s="32"/>
      <c r="S28" s="32">
        <f>IFERROR(INDEX(Raw!$H$6:$CC$2053,MATCH($B28&amp;$C28&amp;$B$6,Raw!$A$6:$A$2053,0),MATCH(S$6,Raw!$H$5:$CC$5,0))/60/60,"-")</f>
        <v>327.76861111111106</v>
      </c>
      <c r="T28" s="83">
        <f>IFERROR(INDEX(Raw!$H$6:$CC$2053,MATCH($B28&amp;$C28&amp;$B$6,Raw!$A$6:$A$2053,0),MATCH(T$6,Raw!$H$5:$CC$5,0))/60/60/24,"-")</f>
        <v>8.3274545505871725E-2</v>
      </c>
      <c r="U28" s="83">
        <f>IFERROR(INDEX(Raw!$H$6:$CC$2053,MATCH($B28&amp;$C28&amp;$B$6,Raw!$A$6:$A$2053,0),MATCH(U$6,Raw!$H$5:$CC$5,0))/60/60/24,"-")</f>
        <v>0.16222963245257452</v>
      </c>
      <c r="V28" s="32"/>
      <c r="W28" s="86">
        <f>IFERROR(INDEX(Raw!$H$6:$CC$2053,MATCH($B28&amp;$C28&amp;$B$6,Raw!$A$6:$A$2053,0),MATCH(W$6,Raw!$H$5:$CC$5,0)),"-")</f>
        <v>11785</v>
      </c>
      <c r="X28" s="32"/>
      <c r="Y28" s="32">
        <f>IFERROR(INDEX(Raw!$H$6:$CC$2053,MATCH($B28&amp;$C28&amp;$B$6,Raw!$A$6:$A$2053,0),MATCH(Y$6,Raw!$H$5:$CC$5,0))/60/60,"-")</f>
        <v>25767.33</v>
      </c>
      <c r="Z28" s="83">
        <f>IFERROR(INDEX(Raw!$H$6:$CC$2053,MATCH($B28&amp;$C28&amp;$B$6,Raw!$A$6:$A$2053,0),MATCH(Z$6,Raw!$H$5:$CC$5,0))/60/60/24,"-")</f>
        <v>9.110214255409417E-2</v>
      </c>
      <c r="AA28" s="83">
        <f>IFERROR(INDEX(Raw!$H$6:$CC$2053,MATCH($B28&amp;$C28&amp;$B$6,Raw!$A$6:$A$2053,0),MATCH(AA$6,Raw!$H$5:$CC$5,0))/60/60/24,"-")</f>
        <v>0.19658863373874511</v>
      </c>
      <c r="AB28" s="32"/>
      <c r="AC28" s="88">
        <f>IFERROR(INDEX(Raw!$H$6:$CC$2053,MATCH($B28&amp;$C28&amp;$B$6,Raw!$A$6:$A$2053,0),MATCH(AC$6,Raw!$H$5:$CC$5,0)),"-")</f>
        <v>5090</v>
      </c>
    </row>
    <row r="29" spans="1:29" x14ac:dyDescent="0.2">
      <c r="A29" s="9"/>
      <c r="D29" s="72" t="s">
        <v>766</v>
      </c>
      <c r="E29" s="1" t="s">
        <v>865</v>
      </c>
      <c r="F29" s="41"/>
      <c r="G29" s="41"/>
      <c r="H29" s="41"/>
      <c r="I29" s="41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0"/>
      <c r="AA29" s="41"/>
      <c r="AB29" s="40"/>
      <c r="AC29" s="40"/>
    </row>
    <row r="30" spans="1:29" x14ac:dyDescent="0.2">
      <c r="A30" s="9"/>
      <c r="D30" s="72"/>
      <c r="F30" s="41"/>
      <c r="G30" s="41"/>
      <c r="H30" s="41"/>
      <c r="I30" s="41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0"/>
      <c r="V30" s="40"/>
      <c r="W30" s="40"/>
      <c r="X30" s="40"/>
      <c r="Y30" s="40"/>
      <c r="Z30" s="40"/>
      <c r="AA30" s="41"/>
      <c r="AB30" s="40"/>
      <c r="AC30" s="40"/>
    </row>
    <row r="31" spans="1:29" x14ac:dyDescent="0.2">
      <c r="A31" s="1"/>
      <c r="F31" s="69"/>
      <c r="G31" s="69"/>
      <c r="H31" s="69"/>
      <c r="I31" s="69"/>
      <c r="J31" s="19"/>
      <c r="K31" s="56"/>
      <c r="Z31" s="41"/>
      <c r="AA31" s="41"/>
      <c r="AB31" s="41"/>
      <c r="AC31" s="41"/>
    </row>
    <row r="32" spans="1:29" x14ac:dyDescent="0.2">
      <c r="A32" s="1"/>
      <c r="F32" s="69"/>
      <c r="G32" s="69"/>
      <c r="H32" s="69"/>
      <c r="I32" s="69"/>
      <c r="J32" s="19"/>
      <c r="K32" s="56"/>
      <c r="Z32" s="41"/>
      <c r="AA32" s="41"/>
      <c r="AB32" s="41"/>
      <c r="AC32" s="41"/>
    </row>
    <row r="33" spans="1:29" x14ac:dyDescent="0.2">
      <c r="A33" s="1"/>
      <c r="D33" s="72">
        <v>1</v>
      </c>
      <c r="E33" s="60" t="s">
        <v>952</v>
      </c>
      <c r="F33" s="69"/>
      <c r="G33" s="69"/>
      <c r="H33" s="69"/>
      <c r="I33" s="69"/>
      <c r="J33" s="19"/>
      <c r="K33" s="56"/>
      <c r="Z33" s="41"/>
      <c r="AA33" s="41"/>
      <c r="AB33" s="41"/>
      <c r="AC33" s="41"/>
    </row>
    <row r="34" spans="1:29" x14ac:dyDescent="0.2">
      <c r="A34" s="1"/>
      <c r="D34" s="102">
        <v>2</v>
      </c>
      <c r="E34" s="69" t="s">
        <v>953</v>
      </c>
      <c r="F34" s="69"/>
      <c r="G34" s="69"/>
      <c r="H34" s="69"/>
      <c r="I34" s="69"/>
      <c r="J34" s="19"/>
      <c r="K34" s="56"/>
      <c r="Z34" s="41"/>
      <c r="AA34" s="41"/>
      <c r="AB34" s="41"/>
      <c r="AC34" s="41"/>
    </row>
    <row r="35" spans="1:29" x14ac:dyDescent="0.2">
      <c r="A35" s="1"/>
      <c r="D35" s="10" t="s">
        <v>590</v>
      </c>
      <c r="E35" s="7" t="s">
        <v>882</v>
      </c>
      <c r="F35" s="70"/>
      <c r="G35" s="70"/>
      <c r="H35" s="70"/>
      <c r="I35" s="70"/>
    </row>
    <row r="36" spans="1:29" x14ac:dyDescent="0.2">
      <c r="A36" s="1"/>
      <c r="D36" s="10" t="s">
        <v>591</v>
      </c>
      <c r="E36" s="70">
        <f>Introduction!$B$59</f>
        <v>43566</v>
      </c>
      <c r="F36" s="7"/>
      <c r="G36" s="7"/>
      <c r="H36" s="7"/>
      <c r="I36" s="7"/>
    </row>
    <row r="37" spans="1:29" x14ac:dyDescent="0.2">
      <c r="A37" s="1"/>
      <c r="D37" s="10" t="s">
        <v>592</v>
      </c>
      <c r="E37" s="7" t="s">
        <v>594</v>
      </c>
      <c r="F37" s="56"/>
      <c r="G37" s="56"/>
      <c r="H37" s="56"/>
      <c r="I37" s="56"/>
    </row>
    <row r="38" spans="1:29" x14ac:dyDescent="0.2">
      <c r="A38" s="1"/>
      <c r="D38" s="69"/>
      <c r="E38" s="56" t="s">
        <v>593</v>
      </c>
      <c r="F38" s="15"/>
      <c r="G38" s="15"/>
      <c r="H38" s="15"/>
      <c r="I38" s="56"/>
    </row>
    <row r="39" spans="1:29" x14ac:dyDescent="0.2">
      <c r="D39" s="69"/>
      <c r="E39" s="15" t="s">
        <v>719</v>
      </c>
    </row>
    <row r="40" spans="1:29" x14ac:dyDescent="0.2">
      <c r="E40" s="84" t="s">
        <v>793</v>
      </c>
    </row>
    <row r="41" spans="1:29" x14ac:dyDescent="0.2"/>
    <row r="42" spans="1:29" x14ac:dyDescent="0.2"/>
    <row r="43" spans="1:29" x14ac:dyDescent="0.2"/>
  </sheetData>
  <mergeCells count="1">
    <mergeCell ref="B5:C5"/>
  </mergeCells>
  <dataValidations count="1">
    <dataValidation type="list" allowBlank="1" showInputMessage="1" showErrorMessage="1" sqref="B5:C5">
      <formula1>Dropdown_Geography</formula1>
    </dataValidation>
  </dataValidations>
  <hyperlinks>
    <hyperlink ref="E39" r:id="rId1"/>
    <hyperlink ref="E38" r:id="rId2"/>
    <hyperlink ref="E40" location="Introduction!A1" display="Introduction"/>
  </hyperlinks>
  <pageMargins left="0.7" right="0.7" top="0.75" bottom="0.75" header="0.3" footer="0.3"/>
  <pageSetup paperSize="9" pageOrder="overThenDown" orientation="portrait" r:id="rId3"/>
  <headerFooter alignWithMargins="0">
    <oddFooter>Page &amp;P of &amp;N</oddFoot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99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1.25" zeroHeight="1" x14ac:dyDescent="0.2"/>
  <cols>
    <col min="1" max="1" width="1.7109375" style="208" customWidth="1"/>
    <col min="2" max="2" width="15.7109375" style="208" bestFit="1" customWidth="1"/>
    <col min="3" max="3" width="5" style="208" bestFit="1" customWidth="1"/>
    <col min="4" max="4" width="53.42578125" style="208" bestFit="1" customWidth="1"/>
    <col min="5" max="5" width="10.28515625" style="208" bestFit="1" customWidth="1"/>
    <col min="6" max="6" width="1.7109375" style="208" customWidth="1"/>
    <col min="7" max="16384" width="9.28515625" style="208" hidden="1"/>
  </cols>
  <sheetData>
    <row r="1" spans="2:5" ht="15.75" x14ac:dyDescent="0.25">
      <c r="B1" s="209" t="s">
        <v>727</v>
      </c>
      <c r="E1" s="210"/>
    </row>
    <row r="2" spans="2:5" ht="38.25" x14ac:dyDescent="0.2">
      <c r="B2" s="211" t="s">
        <v>859</v>
      </c>
      <c r="C2" s="211" t="s">
        <v>728</v>
      </c>
      <c r="D2" s="212" t="s">
        <v>1</v>
      </c>
      <c r="E2" s="212" t="s">
        <v>729</v>
      </c>
    </row>
    <row r="3" spans="2:5" ht="12.75" x14ac:dyDescent="0.2">
      <c r="B3" s="213" t="s">
        <v>119</v>
      </c>
      <c r="C3" s="213" t="s">
        <v>120</v>
      </c>
      <c r="D3" s="213" t="s">
        <v>121</v>
      </c>
      <c r="E3" s="213" t="s">
        <v>792</v>
      </c>
    </row>
    <row r="4" spans="2:5" ht="12.75" x14ac:dyDescent="0.2">
      <c r="B4" s="213" t="s">
        <v>550</v>
      </c>
      <c r="C4" s="213" t="s">
        <v>551</v>
      </c>
      <c r="D4" s="213" t="s">
        <v>552</v>
      </c>
      <c r="E4" s="213" t="s">
        <v>792</v>
      </c>
    </row>
    <row r="5" spans="2:5" ht="12.75" x14ac:dyDescent="0.2">
      <c r="B5" s="213" t="s">
        <v>128</v>
      </c>
      <c r="C5" s="213" t="s">
        <v>129</v>
      </c>
      <c r="D5" s="213" t="s">
        <v>130</v>
      </c>
      <c r="E5" s="213" t="s">
        <v>792</v>
      </c>
    </row>
    <row r="6" spans="2:5" ht="12.75" x14ac:dyDescent="0.2">
      <c r="B6" s="213" t="s">
        <v>122</v>
      </c>
      <c r="C6" s="213" t="s">
        <v>123</v>
      </c>
      <c r="D6" s="213" t="s">
        <v>124</v>
      </c>
      <c r="E6" s="213" t="s">
        <v>792</v>
      </c>
    </row>
    <row r="7" spans="2:5" ht="12.75" x14ac:dyDescent="0.2">
      <c r="B7" s="213" t="s">
        <v>91</v>
      </c>
      <c r="C7" s="213" t="s">
        <v>92</v>
      </c>
      <c r="D7" s="213" t="s">
        <v>93</v>
      </c>
      <c r="E7" s="213" t="s">
        <v>792</v>
      </c>
    </row>
    <row r="8" spans="2:5" ht="12.75" x14ac:dyDescent="0.2">
      <c r="B8" s="213" t="s">
        <v>566</v>
      </c>
      <c r="C8" s="213" t="s">
        <v>567</v>
      </c>
      <c r="D8" s="213" t="s">
        <v>568</v>
      </c>
      <c r="E8" s="213" t="s">
        <v>792</v>
      </c>
    </row>
    <row r="9" spans="2:5" ht="12.75" x14ac:dyDescent="0.2">
      <c r="B9" s="213" t="s">
        <v>94</v>
      </c>
      <c r="C9" s="213" t="s">
        <v>95</v>
      </c>
      <c r="D9" s="213" t="s">
        <v>96</v>
      </c>
      <c r="E9" s="213" t="s">
        <v>792</v>
      </c>
    </row>
    <row r="10" spans="2:5" ht="12.75" x14ac:dyDescent="0.2">
      <c r="B10" s="213" t="s">
        <v>101</v>
      </c>
      <c r="C10" s="213" t="s">
        <v>102</v>
      </c>
      <c r="D10" s="213" t="s">
        <v>103</v>
      </c>
      <c r="E10" s="213" t="s">
        <v>792</v>
      </c>
    </row>
    <row r="11" spans="2:5" ht="12.75" x14ac:dyDescent="0.2">
      <c r="B11" s="213" t="s">
        <v>553</v>
      </c>
      <c r="C11" s="213" t="s">
        <v>554</v>
      </c>
      <c r="D11" s="213" t="s">
        <v>555</v>
      </c>
      <c r="E11" s="213" t="s">
        <v>792</v>
      </c>
    </row>
    <row r="12" spans="2:5" ht="12.75" x14ac:dyDescent="0.2">
      <c r="B12" s="213" t="s">
        <v>113</v>
      </c>
      <c r="C12" s="213" t="s">
        <v>114</v>
      </c>
      <c r="D12" s="213" t="s">
        <v>115</v>
      </c>
      <c r="E12" s="213" t="s">
        <v>792</v>
      </c>
    </row>
    <row r="13" spans="2:5" ht="12.75" x14ac:dyDescent="0.2">
      <c r="B13" s="213" t="s">
        <v>107</v>
      </c>
      <c r="C13" s="213" t="s">
        <v>108</v>
      </c>
      <c r="D13" s="213" t="s">
        <v>109</v>
      </c>
      <c r="E13" s="213" t="s">
        <v>792</v>
      </c>
    </row>
    <row r="14" spans="2:5" ht="12.75" x14ac:dyDescent="0.2">
      <c r="B14" s="213" t="s">
        <v>556</v>
      </c>
      <c r="C14" s="213" t="s">
        <v>557</v>
      </c>
      <c r="D14" s="213" t="s">
        <v>558</v>
      </c>
      <c r="E14" s="213" t="s">
        <v>792</v>
      </c>
    </row>
    <row r="15" spans="2:5" ht="12.75" x14ac:dyDescent="0.2">
      <c r="B15" s="213" t="s">
        <v>125</v>
      </c>
      <c r="C15" s="213" t="s">
        <v>126</v>
      </c>
      <c r="D15" s="213" t="s">
        <v>127</v>
      </c>
      <c r="E15" s="213" t="s">
        <v>792</v>
      </c>
    </row>
    <row r="16" spans="2:5" ht="12.75" x14ac:dyDescent="0.2">
      <c r="B16" s="213" t="s">
        <v>116</v>
      </c>
      <c r="C16" s="213" t="s">
        <v>117</v>
      </c>
      <c r="D16" s="213" t="s">
        <v>118</v>
      </c>
      <c r="E16" s="213" t="s">
        <v>792</v>
      </c>
    </row>
    <row r="17" spans="2:5" ht="12.75" x14ac:dyDescent="0.2">
      <c r="B17" s="213" t="s">
        <v>110</v>
      </c>
      <c r="C17" s="213" t="s">
        <v>111</v>
      </c>
      <c r="D17" s="213" t="s">
        <v>112</v>
      </c>
      <c r="E17" s="213" t="s">
        <v>792</v>
      </c>
    </row>
    <row r="18" spans="2:5" ht="12.75" x14ac:dyDescent="0.2">
      <c r="B18" s="213" t="s">
        <v>563</v>
      </c>
      <c r="C18" s="213" t="s">
        <v>564</v>
      </c>
      <c r="D18" s="213" t="s">
        <v>565</v>
      </c>
      <c r="E18" s="213" t="s">
        <v>792</v>
      </c>
    </row>
    <row r="19" spans="2:5" ht="12.75" x14ac:dyDescent="0.2">
      <c r="B19" s="213" t="s">
        <v>104</v>
      </c>
      <c r="C19" s="213" t="s">
        <v>105</v>
      </c>
      <c r="D19" s="213" t="s">
        <v>106</v>
      </c>
      <c r="E19" s="213" t="s">
        <v>792</v>
      </c>
    </row>
    <row r="20" spans="2:5" ht="12.75" x14ac:dyDescent="0.2">
      <c r="B20" s="213" t="s">
        <v>834</v>
      </c>
      <c r="C20" s="213" t="s">
        <v>559</v>
      </c>
      <c r="D20" s="213" t="s">
        <v>560</v>
      </c>
      <c r="E20" s="213" t="s">
        <v>792</v>
      </c>
    </row>
    <row r="21" spans="2:5" ht="12.75" x14ac:dyDescent="0.2">
      <c r="B21" s="213" t="s">
        <v>835</v>
      </c>
      <c r="C21" s="213" t="s">
        <v>561</v>
      </c>
      <c r="D21" s="213" t="s">
        <v>562</v>
      </c>
      <c r="E21" s="213" t="s">
        <v>792</v>
      </c>
    </row>
    <row r="22" spans="2:5" ht="12.75" x14ac:dyDescent="0.2">
      <c r="B22" s="213" t="s">
        <v>304</v>
      </c>
      <c r="C22" s="213" t="s">
        <v>305</v>
      </c>
      <c r="D22" s="213" t="s">
        <v>306</v>
      </c>
      <c r="E22" s="213" t="s">
        <v>716</v>
      </c>
    </row>
    <row r="23" spans="2:5" ht="12.75" x14ac:dyDescent="0.2">
      <c r="B23" s="213" t="s">
        <v>131</v>
      </c>
      <c r="C23" s="213" t="s">
        <v>132</v>
      </c>
      <c r="D23" s="213" t="s">
        <v>133</v>
      </c>
      <c r="E23" s="213" t="s">
        <v>716</v>
      </c>
    </row>
    <row r="24" spans="2:5" ht="12.75" x14ac:dyDescent="0.2">
      <c r="B24" s="213" t="s">
        <v>140</v>
      </c>
      <c r="C24" s="213" t="s">
        <v>141</v>
      </c>
      <c r="D24" s="213" t="s">
        <v>142</v>
      </c>
      <c r="E24" s="213" t="s">
        <v>716</v>
      </c>
    </row>
    <row r="25" spans="2:5" ht="12.75" x14ac:dyDescent="0.2">
      <c r="B25" s="213" t="s">
        <v>72</v>
      </c>
      <c r="C25" s="213" t="s">
        <v>73</v>
      </c>
      <c r="D25" s="213" t="s">
        <v>74</v>
      </c>
      <c r="E25" s="213" t="s">
        <v>716</v>
      </c>
    </row>
    <row r="26" spans="2:5" ht="12.75" x14ac:dyDescent="0.2">
      <c r="B26" s="213" t="s">
        <v>63</v>
      </c>
      <c r="C26" s="213" t="s">
        <v>64</v>
      </c>
      <c r="D26" s="213" t="s">
        <v>65</v>
      </c>
      <c r="E26" s="213" t="s">
        <v>716</v>
      </c>
    </row>
    <row r="27" spans="2:5" ht="12.75" x14ac:dyDescent="0.2">
      <c r="B27" s="213" t="s">
        <v>143</v>
      </c>
      <c r="C27" s="213" t="s">
        <v>144</v>
      </c>
      <c r="D27" s="213" t="s">
        <v>145</v>
      </c>
      <c r="E27" s="213" t="s">
        <v>716</v>
      </c>
    </row>
    <row r="28" spans="2:5" ht="12.75" x14ac:dyDescent="0.2">
      <c r="B28" s="213" t="s">
        <v>34</v>
      </c>
      <c r="C28" s="213" t="s">
        <v>35</v>
      </c>
      <c r="D28" s="213" t="s">
        <v>36</v>
      </c>
      <c r="E28" s="213" t="s">
        <v>716</v>
      </c>
    </row>
    <row r="29" spans="2:5" ht="12.75" x14ac:dyDescent="0.2">
      <c r="B29" s="213" t="s">
        <v>37</v>
      </c>
      <c r="C29" s="213" t="s">
        <v>38</v>
      </c>
      <c r="D29" s="213" t="s">
        <v>39</v>
      </c>
      <c r="E29" s="213" t="s">
        <v>716</v>
      </c>
    </row>
    <row r="30" spans="2:5" ht="12.75" x14ac:dyDescent="0.2">
      <c r="B30" s="213" t="s">
        <v>55</v>
      </c>
      <c r="C30" s="213" t="s">
        <v>56</v>
      </c>
      <c r="D30" s="213" t="s">
        <v>57</v>
      </c>
      <c r="E30" s="213" t="s">
        <v>716</v>
      </c>
    </row>
    <row r="31" spans="2:5" ht="12.75" x14ac:dyDescent="0.2">
      <c r="B31" s="213" t="s">
        <v>134</v>
      </c>
      <c r="C31" s="213" t="s">
        <v>135</v>
      </c>
      <c r="D31" s="213" t="s">
        <v>136</v>
      </c>
      <c r="E31" s="213" t="s">
        <v>716</v>
      </c>
    </row>
    <row r="32" spans="2:5" ht="12.75" x14ac:dyDescent="0.2">
      <c r="B32" s="213" t="s">
        <v>58</v>
      </c>
      <c r="C32" s="213" t="s">
        <v>59</v>
      </c>
      <c r="D32" s="213" t="s">
        <v>833</v>
      </c>
      <c r="E32" s="213" t="s">
        <v>716</v>
      </c>
    </row>
    <row r="33" spans="2:5" ht="12.75" x14ac:dyDescent="0.2">
      <c r="B33" s="213" t="s">
        <v>66</v>
      </c>
      <c r="C33" s="213" t="s">
        <v>67</v>
      </c>
      <c r="D33" s="213" t="s">
        <v>68</v>
      </c>
      <c r="E33" s="213" t="s">
        <v>716</v>
      </c>
    </row>
    <row r="34" spans="2:5" ht="12.75" x14ac:dyDescent="0.2">
      <c r="B34" s="213" t="s">
        <v>289</v>
      </c>
      <c r="C34" s="213" t="s">
        <v>290</v>
      </c>
      <c r="D34" s="213" t="s">
        <v>291</v>
      </c>
      <c r="E34" s="213" t="s">
        <v>716</v>
      </c>
    </row>
    <row r="35" spans="2:5" ht="12.75" x14ac:dyDescent="0.2">
      <c r="B35" s="213" t="s">
        <v>292</v>
      </c>
      <c r="C35" s="213" t="s">
        <v>293</v>
      </c>
      <c r="D35" s="213" t="s">
        <v>294</v>
      </c>
      <c r="E35" s="213" t="s">
        <v>716</v>
      </c>
    </row>
    <row r="36" spans="2:5" ht="12.75" x14ac:dyDescent="0.2">
      <c r="B36" s="213" t="s">
        <v>46</v>
      </c>
      <c r="C36" s="213" t="s">
        <v>47</v>
      </c>
      <c r="D36" s="213" t="s">
        <v>48</v>
      </c>
      <c r="E36" s="213" t="s">
        <v>716</v>
      </c>
    </row>
    <row r="37" spans="2:5" ht="12.75" x14ac:dyDescent="0.2">
      <c r="B37" s="213" t="s">
        <v>49</v>
      </c>
      <c r="C37" s="213" t="s">
        <v>50</v>
      </c>
      <c r="D37" s="213" t="s">
        <v>51</v>
      </c>
      <c r="E37" s="213" t="s">
        <v>716</v>
      </c>
    </row>
    <row r="38" spans="2:5" ht="12.75" x14ac:dyDescent="0.2">
      <c r="B38" s="213" t="s">
        <v>52</v>
      </c>
      <c r="C38" s="213" t="s">
        <v>53</v>
      </c>
      <c r="D38" s="213" t="s">
        <v>54</v>
      </c>
      <c r="E38" s="213" t="s">
        <v>716</v>
      </c>
    </row>
    <row r="39" spans="2:5" ht="12.75" x14ac:dyDescent="0.2">
      <c r="B39" s="213" t="s">
        <v>60</v>
      </c>
      <c r="C39" s="213" t="s">
        <v>61</v>
      </c>
      <c r="D39" s="213" t="s">
        <v>62</v>
      </c>
      <c r="E39" s="213" t="s">
        <v>716</v>
      </c>
    </row>
    <row r="40" spans="2:5" ht="12.75" x14ac:dyDescent="0.2">
      <c r="B40" s="213" t="s">
        <v>43</v>
      </c>
      <c r="C40" s="213" t="s">
        <v>44</v>
      </c>
      <c r="D40" s="213" t="s">
        <v>45</v>
      </c>
      <c r="E40" s="213" t="s">
        <v>716</v>
      </c>
    </row>
    <row r="41" spans="2:5" ht="12.75" x14ac:dyDescent="0.2">
      <c r="B41" s="213" t="s">
        <v>40</v>
      </c>
      <c r="C41" s="213" t="s">
        <v>41</v>
      </c>
      <c r="D41" s="213" t="s">
        <v>42</v>
      </c>
      <c r="E41" s="213" t="s">
        <v>716</v>
      </c>
    </row>
    <row r="42" spans="2:5" ht="12.75" x14ac:dyDescent="0.2">
      <c r="B42" s="213" t="s">
        <v>69</v>
      </c>
      <c r="C42" s="213" t="s">
        <v>70</v>
      </c>
      <c r="D42" s="213" t="s">
        <v>71</v>
      </c>
      <c r="E42" s="213" t="s">
        <v>716</v>
      </c>
    </row>
    <row r="43" spans="2:5" ht="12.75" x14ac:dyDescent="0.2">
      <c r="B43" s="213" t="s">
        <v>146</v>
      </c>
      <c r="C43" s="213" t="s">
        <v>147</v>
      </c>
      <c r="D43" s="213" t="s">
        <v>148</v>
      </c>
      <c r="E43" s="213" t="s">
        <v>716</v>
      </c>
    </row>
    <row r="44" spans="2:5" ht="12.75" x14ac:dyDescent="0.2">
      <c r="B44" s="213" t="s">
        <v>75</v>
      </c>
      <c r="C44" s="213" t="s">
        <v>76</v>
      </c>
      <c r="D44" s="213" t="s">
        <v>77</v>
      </c>
      <c r="E44" s="213" t="s">
        <v>588</v>
      </c>
    </row>
    <row r="45" spans="2:5" ht="12.75" x14ac:dyDescent="0.2">
      <c r="B45" s="213" t="s">
        <v>215</v>
      </c>
      <c r="C45" s="213" t="s">
        <v>216</v>
      </c>
      <c r="D45" s="213" t="s">
        <v>217</v>
      </c>
      <c r="E45" s="213" t="s">
        <v>585</v>
      </c>
    </row>
    <row r="46" spans="2:5" ht="12.75" x14ac:dyDescent="0.2">
      <c r="B46" s="213" t="s">
        <v>200</v>
      </c>
      <c r="C46" s="213" t="s">
        <v>201</v>
      </c>
      <c r="D46" s="213" t="s">
        <v>202</v>
      </c>
      <c r="E46" s="213" t="s">
        <v>585</v>
      </c>
    </row>
    <row r="47" spans="2:5" ht="12.75" x14ac:dyDescent="0.2">
      <c r="B47" s="213" t="s">
        <v>227</v>
      </c>
      <c r="C47" s="213" t="s">
        <v>228</v>
      </c>
      <c r="D47" s="213" t="s">
        <v>229</v>
      </c>
      <c r="E47" s="213" t="s">
        <v>585</v>
      </c>
    </row>
    <row r="48" spans="2:5" ht="12.75" x14ac:dyDescent="0.2">
      <c r="B48" s="213" t="s">
        <v>188</v>
      </c>
      <c r="C48" s="213" t="s">
        <v>189</v>
      </c>
      <c r="D48" s="213" t="s">
        <v>190</v>
      </c>
      <c r="E48" s="213" t="s">
        <v>585</v>
      </c>
    </row>
    <row r="49" spans="2:5" ht="12.75" x14ac:dyDescent="0.2">
      <c r="B49" s="213" t="s">
        <v>231</v>
      </c>
      <c r="C49" s="213" t="s">
        <v>232</v>
      </c>
      <c r="D49" s="213" t="s">
        <v>233</v>
      </c>
      <c r="E49" s="213" t="s">
        <v>585</v>
      </c>
    </row>
    <row r="50" spans="2:5" ht="12.75" x14ac:dyDescent="0.2">
      <c r="B50" s="213" t="s">
        <v>203</v>
      </c>
      <c r="C50" s="213" t="s">
        <v>204</v>
      </c>
      <c r="D50" s="213" t="s">
        <v>205</v>
      </c>
      <c r="E50" s="213" t="s">
        <v>585</v>
      </c>
    </row>
    <row r="51" spans="2:5" ht="12.75" x14ac:dyDescent="0.2">
      <c r="B51" s="213" t="s">
        <v>85</v>
      </c>
      <c r="C51" s="213" t="s">
        <v>86</v>
      </c>
      <c r="D51" s="213" t="s">
        <v>87</v>
      </c>
      <c r="E51" s="213" t="s">
        <v>585</v>
      </c>
    </row>
    <row r="52" spans="2:5" ht="12.75" x14ac:dyDescent="0.2">
      <c r="B52" s="213" t="s">
        <v>246</v>
      </c>
      <c r="C52" s="213" t="s">
        <v>247</v>
      </c>
      <c r="D52" s="213" t="s">
        <v>248</v>
      </c>
      <c r="E52" s="213" t="s">
        <v>585</v>
      </c>
    </row>
    <row r="53" spans="2:5" ht="12.75" x14ac:dyDescent="0.2">
      <c r="B53" s="213" t="s">
        <v>483</v>
      </c>
      <c r="C53" s="213" t="s">
        <v>484</v>
      </c>
      <c r="D53" s="213" t="s">
        <v>485</v>
      </c>
      <c r="E53" s="213" t="s">
        <v>585</v>
      </c>
    </row>
    <row r="54" spans="2:5" ht="12.75" x14ac:dyDescent="0.2">
      <c r="B54" s="213" t="s">
        <v>191</v>
      </c>
      <c r="C54" s="213" t="s">
        <v>192</v>
      </c>
      <c r="D54" s="213" t="s">
        <v>193</v>
      </c>
      <c r="E54" s="213" t="s">
        <v>585</v>
      </c>
    </row>
    <row r="55" spans="2:5" ht="12.75" x14ac:dyDescent="0.2">
      <c r="B55" s="213" t="s">
        <v>206</v>
      </c>
      <c r="C55" s="213" t="s">
        <v>207</v>
      </c>
      <c r="D55" s="213" t="s">
        <v>208</v>
      </c>
      <c r="E55" s="213" t="s">
        <v>585</v>
      </c>
    </row>
    <row r="56" spans="2:5" ht="12.75" x14ac:dyDescent="0.2">
      <c r="B56" s="213" t="s">
        <v>234</v>
      </c>
      <c r="C56" s="213" t="s">
        <v>235</v>
      </c>
      <c r="D56" s="213" t="s">
        <v>236</v>
      </c>
      <c r="E56" s="213" t="s">
        <v>585</v>
      </c>
    </row>
    <row r="57" spans="2:5" ht="12.75" x14ac:dyDescent="0.2">
      <c r="B57" s="213" t="s">
        <v>78</v>
      </c>
      <c r="C57" s="213" t="s">
        <v>79</v>
      </c>
      <c r="D57" s="213" t="s">
        <v>80</v>
      </c>
      <c r="E57" s="213" t="s">
        <v>585</v>
      </c>
    </row>
    <row r="58" spans="2:5" ht="12.75" x14ac:dyDescent="0.2">
      <c r="B58" s="213" t="s">
        <v>209</v>
      </c>
      <c r="C58" s="213" t="s">
        <v>210</v>
      </c>
      <c r="D58" s="213" t="s">
        <v>211</v>
      </c>
      <c r="E58" s="213" t="s">
        <v>585</v>
      </c>
    </row>
    <row r="59" spans="2:5" ht="12.75" x14ac:dyDescent="0.2">
      <c r="B59" s="213" t="s">
        <v>197</v>
      </c>
      <c r="C59" s="213" t="s">
        <v>198</v>
      </c>
      <c r="D59" s="213" t="s">
        <v>199</v>
      </c>
      <c r="E59" s="213" t="s">
        <v>585</v>
      </c>
    </row>
    <row r="60" spans="2:5" ht="12.75" x14ac:dyDescent="0.2">
      <c r="B60" s="213" t="s">
        <v>218</v>
      </c>
      <c r="C60" s="213" t="s">
        <v>219</v>
      </c>
      <c r="D60" s="213" t="s">
        <v>220</v>
      </c>
      <c r="E60" s="213" t="s">
        <v>585</v>
      </c>
    </row>
    <row r="61" spans="2:5" ht="12.75" x14ac:dyDescent="0.2">
      <c r="B61" s="213" t="s">
        <v>88</v>
      </c>
      <c r="C61" s="213" t="s">
        <v>89</v>
      </c>
      <c r="D61" s="213" t="s">
        <v>90</v>
      </c>
      <c r="E61" s="213" t="s">
        <v>585</v>
      </c>
    </row>
    <row r="62" spans="2:5" ht="12.75" x14ac:dyDescent="0.2">
      <c r="B62" s="213" t="s">
        <v>194</v>
      </c>
      <c r="C62" s="213" t="s">
        <v>195</v>
      </c>
      <c r="D62" s="213" t="s">
        <v>196</v>
      </c>
      <c r="E62" s="213" t="s">
        <v>585</v>
      </c>
    </row>
    <row r="63" spans="2:5" ht="12.75" x14ac:dyDescent="0.2">
      <c r="B63" s="213" t="s">
        <v>212</v>
      </c>
      <c r="C63" s="213" t="s">
        <v>213</v>
      </c>
      <c r="D63" s="213" t="s">
        <v>214</v>
      </c>
      <c r="E63" s="213" t="s">
        <v>585</v>
      </c>
    </row>
    <row r="64" spans="2:5" ht="12.75" x14ac:dyDescent="0.2">
      <c r="B64" s="213" t="s">
        <v>486</v>
      </c>
      <c r="C64" s="213" t="s">
        <v>487</v>
      </c>
      <c r="D64" s="213" t="s">
        <v>488</v>
      </c>
      <c r="E64" s="213" t="s">
        <v>585</v>
      </c>
    </row>
    <row r="65" spans="2:5" ht="12.75" x14ac:dyDescent="0.2">
      <c r="B65" s="213" t="s">
        <v>237</v>
      </c>
      <c r="C65" s="213" t="s">
        <v>238</v>
      </c>
      <c r="D65" s="213" t="s">
        <v>239</v>
      </c>
      <c r="E65" s="213" t="s">
        <v>585</v>
      </c>
    </row>
    <row r="66" spans="2:5" ht="12.75" x14ac:dyDescent="0.2">
      <c r="B66" s="213" t="s">
        <v>240</v>
      </c>
      <c r="C66" s="213" t="s">
        <v>241</v>
      </c>
      <c r="D66" s="213" t="s">
        <v>242</v>
      </c>
      <c r="E66" s="213" t="s">
        <v>585</v>
      </c>
    </row>
    <row r="67" spans="2:5" ht="12.75" x14ac:dyDescent="0.2">
      <c r="B67" s="213" t="s">
        <v>492</v>
      </c>
      <c r="C67" s="213" t="s">
        <v>493</v>
      </c>
      <c r="D67" s="213" t="s">
        <v>494</v>
      </c>
      <c r="E67" s="213" t="s">
        <v>585</v>
      </c>
    </row>
    <row r="68" spans="2:5" ht="12.75" x14ac:dyDescent="0.2">
      <c r="B68" s="213" t="s">
        <v>249</v>
      </c>
      <c r="C68" s="213" t="s">
        <v>250</v>
      </c>
      <c r="D68" s="213" t="s">
        <v>251</v>
      </c>
      <c r="E68" s="213" t="s">
        <v>585</v>
      </c>
    </row>
    <row r="69" spans="2:5" ht="12.75" x14ac:dyDescent="0.2">
      <c r="B69" s="213" t="s">
        <v>221</v>
      </c>
      <c r="C69" s="213" t="s">
        <v>222</v>
      </c>
      <c r="D69" s="213" t="s">
        <v>223</v>
      </c>
      <c r="E69" s="213" t="s">
        <v>585</v>
      </c>
    </row>
    <row r="70" spans="2:5" ht="12.75" x14ac:dyDescent="0.2">
      <c r="B70" s="213" t="s">
        <v>489</v>
      </c>
      <c r="C70" s="213" t="s">
        <v>490</v>
      </c>
      <c r="D70" s="213" t="s">
        <v>491</v>
      </c>
      <c r="E70" s="213" t="s">
        <v>585</v>
      </c>
    </row>
    <row r="71" spans="2:5" ht="12.75" x14ac:dyDescent="0.2">
      <c r="B71" s="213" t="s">
        <v>243</v>
      </c>
      <c r="C71" s="213" t="s">
        <v>244</v>
      </c>
      <c r="D71" s="213" t="s">
        <v>245</v>
      </c>
      <c r="E71" s="213" t="s">
        <v>585</v>
      </c>
    </row>
    <row r="72" spans="2:5" ht="12.75" x14ac:dyDescent="0.2">
      <c r="B72" s="213" t="s">
        <v>495</v>
      </c>
      <c r="C72" s="213" t="s">
        <v>496</v>
      </c>
      <c r="D72" s="213" t="s">
        <v>497</v>
      </c>
      <c r="E72" s="213" t="s">
        <v>585</v>
      </c>
    </row>
    <row r="73" spans="2:5" ht="12.75" x14ac:dyDescent="0.2">
      <c r="B73" s="213" t="s">
        <v>252</v>
      </c>
      <c r="C73" s="213" t="s">
        <v>253</v>
      </c>
      <c r="D73" s="213" t="s">
        <v>254</v>
      </c>
      <c r="E73" s="213" t="s">
        <v>585</v>
      </c>
    </row>
    <row r="74" spans="2:5" ht="12.75" x14ac:dyDescent="0.2">
      <c r="B74" s="213" t="s">
        <v>224</v>
      </c>
      <c r="C74" s="213" t="s">
        <v>225</v>
      </c>
      <c r="D74" s="213" t="s">
        <v>226</v>
      </c>
      <c r="E74" s="213" t="s">
        <v>585</v>
      </c>
    </row>
    <row r="75" spans="2:5" ht="12.75" x14ac:dyDescent="0.2">
      <c r="B75" s="213" t="s">
        <v>498</v>
      </c>
      <c r="C75" s="213" t="s">
        <v>499</v>
      </c>
      <c r="D75" s="213" t="s">
        <v>500</v>
      </c>
      <c r="E75" s="213" t="s">
        <v>585</v>
      </c>
    </row>
    <row r="76" spans="2:5" ht="12.75" x14ac:dyDescent="0.2">
      <c r="B76" s="213" t="s">
        <v>82</v>
      </c>
      <c r="C76" s="213" t="s">
        <v>83</v>
      </c>
      <c r="D76" s="213" t="s">
        <v>84</v>
      </c>
      <c r="E76" s="213" t="s">
        <v>585</v>
      </c>
    </row>
    <row r="77" spans="2:5" ht="12.75" x14ac:dyDescent="0.2">
      <c r="B77" s="213" t="s">
        <v>19</v>
      </c>
      <c r="C77" s="213" t="s">
        <v>20</v>
      </c>
      <c r="D77" s="213" t="s">
        <v>21</v>
      </c>
      <c r="E77" s="213" t="s">
        <v>582</v>
      </c>
    </row>
    <row r="78" spans="2:5" ht="12.75" x14ac:dyDescent="0.2">
      <c r="B78" s="213" t="s">
        <v>22</v>
      </c>
      <c r="C78" s="213" t="s">
        <v>23</v>
      </c>
      <c r="D78" s="213" t="s">
        <v>24</v>
      </c>
      <c r="E78" s="213" t="s">
        <v>582</v>
      </c>
    </row>
    <row r="79" spans="2:5" ht="12.75" x14ac:dyDescent="0.2">
      <c r="B79" s="213" t="s">
        <v>28</v>
      </c>
      <c r="C79" s="213" t="s">
        <v>29</v>
      </c>
      <c r="D79" s="213" t="s">
        <v>30</v>
      </c>
      <c r="E79" s="213" t="s">
        <v>582</v>
      </c>
    </row>
    <row r="80" spans="2:5" ht="12.75" x14ac:dyDescent="0.2">
      <c r="B80" s="213" t="s">
        <v>25</v>
      </c>
      <c r="C80" s="213" t="s">
        <v>26</v>
      </c>
      <c r="D80" s="213" t="s">
        <v>27</v>
      </c>
      <c r="E80" s="213" t="s">
        <v>582</v>
      </c>
    </row>
    <row r="81" spans="2:5" ht="12.75" x14ac:dyDescent="0.2">
      <c r="B81" s="213" t="s">
        <v>16</v>
      </c>
      <c r="C81" s="213" t="s">
        <v>17</v>
      </c>
      <c r="D81" s="213" t="s">
        <v>18</v>
      </c>
      <c r="E81" s="213" t="s">
        <v>582</v>
      </c>
    </row>
    <row r="82" spans="2:5" ht="12.75" x14ac:dyDescent="0.2">
      <c r="B82" s="213" t="s">
        <v>2</v>
      </c>
      <c r="C82" s="213" t="s">
        <v>3</v>
      </c>
      <c r="D82" s="213" t="s">
        <v>4</v>
      </c>
      <c r="E82" s="213" t="s">
        <v>582</v>
      </c>
    </row>
    <row r="83" spans="2:5" ht="12.75" x14ac:dyDescent="0.2">
      <c r="B83" s="213" t="s">
        <v>31</v>
      </c>
      <c r="C83" s="213" t="s">
        <v>32</v>
      </c>
      <c r="D83" s="213" t="s">
        <v>33</v>
      </c>
      <c r="E83" s="213" t="s">
        <v>582</v>
      </c>
    </row>
    <row r="84" spans="2:5" ht="12.75" x14ac:dyDescent="0.2">
      <c r="B84" s="213" t="s">
        <v>7</v>
      </c>
      <c r="C84" s="213" t="s">
        <v>8</v>
      </c>
      <c r="D84" s="213" t="s">
        <v>9</v>
      </c>
      <c r="E84" s="213" t="s">
        <v>582</v>
      </c>
    </row>
    <row r="85" spans="2:5" ht="12.75" x14ac:dyDescent="0.2">
      <c r="B85" s="213" t="s">
        <v>10</v>
      </c>
      <c r="C85" s="213" t="s">
        <v>11</v>
      </c>
      <c r="D85" s="213" t="s">
        <v>12</v>
      </c>
      <c r="E85" s="213" t="s">
        <v>582</v>
      </c>
    </row>
    <row r="86" spans="2:5" ht="12.75" x14ac:dyDescent="0.2">
      <c r="B86" s="213" t="s">
        <v>13</v>
      </c>
      <c r="C86" s="213" t="s">
        <v>14</v>
      </c>
      <c r="D86" s="213" t="s">
        <v>15</v>
      </c>
      <c r="E86" s="213" t="s">
        <v>582</v>
      </c>
    </row>
    <row r="87" spans="2:5" ht="12.75" x14ac:dyDescent="0.2">
      <c r="B87" s="213" t="s">
        <v>385</v>
      </c>
      <c r="C87" s="213" t="s">
        <v>386</v>
      </c>
      <c r="D87" s="213" t="s">
        <v>387</v>
      </c>
      <c r="E87" s="213" t="s">
        <v>583</v>
      </c>
    </row>
    <row r="88" spans="2:5" ht="12.75" x14ac:dyDescent="0.2">
      <c r="B88" s="213" t="s">
        <v>399</v>
      </c>
      <c r="C88" s="213" t="s">
        <v>400</v>
      </c>
      <c r="D88" s="213" t="s">
        <v>401</v>
      </c>
      <c r="E88" s="213" t="s">
        <v>583</v>
      </c>
    </row>
    <row r="89" spans="2:5" ht="12.75" x14ac:dyDescent="0.2">
      <c r="B89" s="213" t="s">
        <v>405</v>
      </c>
      <c r="C89" s="213" t="s">
        <v>406</v>
      </c>
      <c r="D89" s="213" t="s">
        <v>407</v>
      </c>
      <c r="E89" s="213" t="s">
        <v>583</v>
      </c>
    </row>
    <row r="90" spans="2:5" ht="12.75" x14ac:dyDescent="0.2">
      <c r="B90" s="213" t="s">
        <v>408</v>
      </c>
      <c r="C90" s="213" t="s">
        <v>409</v>
      </c>
      <c r="D90" s="213" t="s">
        <v>410</v>
      </c>
      <c r="E90" s="213" t="s">
        <v>583</v>
      </c>
    </row>
    <row r="91" spans="2:5" ht="12.75" x14ac:dyDescent="0.2">
      <c r="B91" s="213" t="s">
        <v>388</v>
      </c>
      <c r="C91" s="213" t="s">
        <v>389</v>
      </c>
      <c r="D91" s="213" t="s">
        <v>390</v>
      </c>
      <c r="E91" s="213" t="s">
        <v>583</v>
      </c>
    </row>
    <row r="92" spans="2:5" ht="12.75" x14ac:dyDescent="0.2">
      <c r="B92" s="213" t="s">
        <v>391</v>
      </c>
      <c r="C92" s="213" t="s">
        <v>392</v>
      </c>
      <c r="D92" s="213" t="s">
        <v>393</v>
      </c>
      <c r="E92" s="213" t="s">
        <v>583</v>
      </c>
    </row>
    <row r="93" spans="2:5" ht="12.75" x14ac:dyDescent="0.2">
      <c r="B93" s="213" t="s">
        <v>435</v>
      </c>
      <c r="C93" s="213" t="s">
        <v>436</v>
      </c>
      <c r="D93" s="213" t="s">
        <v>437</v>
      </c>
      <c r="E93" s="213" t="s">
        <v>583</v>
      </c>
    </row>
    <row r="94" spans="2:5" ht="12.75" x14ac:dyDescent="0.2">
      <c r="B94" s="213" t="s">
        <v>438</v>
      </c>
      <c r="C94" s="213" t="s">
        <v>439</v>
      </c>
      <c r="D94" s="213" t="s">
        <v>440</v>
      </c>
      <c r="E94" s="213" t="s">
        <v>583</v>
      </c>
    </row>
    <row r="95" spans="2:5" ht="12.75" x14ac:dyDescent="0.2">
      <c r="B95" s="213" t="s">
        <v>417</v>
      </c>
      <c r="C95" s="213" t="s">
        <v>418</v>
      </c>
      <c r="D95" s="213" t="s">
        <v>419</v>
      </c>
      <c r="E95" s="213" t="s">
        <v>583</v>
      </c>
    </row>
    <row r="96" spans="2:5" ht="12.75" x14ac:dyDescent="0.2">
      <c r="B96" s="213" t="s">
        <v>441</v>
      </c>
      <c r="C96" s="213" t="s">
        <v>442</v>
      </c>
      <c r="D96" s="213" t="s">
        <v>443</v>
      </c>
      <c r="E96" s="213" t="s">
        <v>583</v>
      </c>
    </row>
    <row r="97" spans="2:5" ht="12.75" x14ac:dyDescent="0.2">
      <c r="B97" s="213" t="s">
        <v>468</v>
      </c>
      <c r="C97" s="213" t="s">
        <v>469</v>
      </c>
      <c r="D97" s="213" t="s">
        <v>470</v>
      </c>
      <c r="E97" s="213" t="s">
        <v>583</v>
      </c>
    </row>
    <row r="98" spans="2:5" ht="12.75" x14ac:dyDescent="0.2">
      <c r="B98" s="213" t="s">
        <v>414</v>
      </c>
      <c r="C98" s="213" t="s">
        <v>415</v>
      </c>
      <c r="D98" s="213" t="s">
        <v>416</v>
      </c>
      <c r="E98" s="213" t="s">
        <v>583</v>
      </c>
    </row>
    <row r="99" spans="2:5" ht="12.75" x14ac:dyDescent="0.2">
      <c r="B99" s="213" t="s">
        <v>420</v>
      </c>
      <c r="C99" s="213" t="s">
        <v>421</v>
      </c>
      <c r="D99" s="213" t="s">
        <v>422</v>
      </c>
      <c r="E99" s="213" t="s">
        <v>583</v>
      </c>
    </row>
    <row r="100" spans="2:5" ht="12.75" x14ac:dyDescent="0.2">
      <c r="B100" s="213" t="s">
        <v>444</v>
      </c>
      <c r="C100" s="213" t="s">
        <v>445</v>
      </c>
      <c r="D100" s="213" t="s">
        <v>446</v>
      </c>
      <c r="E100" s="213" t="s">
        <v>583</v>
      </c>
    </row>
    <row r="101" spans="2:5" ht="12.75" x14ac:dyDescent="0.2">
      <c r="B101" s="213" t="s">
        <v>447</v>
      </c>
      <c r="C101" s="213" t="s">
        <v>448</v>
      </c>
      <c r="D101" s="213" t="s">
        <v>449</v>
      </c>
      <c r="E101" s="213" t="s">
        <v>583</v>
      </c>
    </row>
    <row r="102" spans="2:5" ht="12.75" x14ac:dyDescent="0.2">
      <c r="B102" s="213" t="s">
        <v>450</v>
      </c>
      <c r="C102" s="213" t="s">
        <v>451</v>
      </c>
      <c r="D102" s="213" t="s">
        <v>452</v>
      </c>
      <c r="E102" s="213" t="s">
        <v>583</v>
      </c>
    </row>
    <row r="103" spans="2:5" ht="12.75" x14ac:dyDescent="0.2">
      <c r="B103" s="213" t="s">
        <v>453</v>
      </c>
      <c r="C103" s="213" t="s">
        <v>454</v>
      </c>
      <c r="D103" s="213" t="s">
        <v>455</v>
      </c>
      <c r="E103" s="213" t="s">
        <v>583</v>
      </c>
    </row>
    <row r="104" spans="2:5" ht="12.75" x14ac:dyDescent="0.2">
      <c r="B104" s="213" t="s">
        <v>423</v>
      </c>
      <c r="C104" s="213" t="s">
        <v>424</v>
      </c>
      <c r="D104" s="213" t="s">
        <v>425</v>
      </c>
      <c r="E104" s="213" t="s">
        <v>583</v>
      </c>
    </row>
    <row r="105" spans="2:5" ht="12.75" x14ac:dyDescent="0.2">
      <c r="B105" s="213" t="s">
        <v>426</v>
      </c>
      <c r="C105" s="213" t="s">
        <v>427</v>
      </c>
      <c r="D105" s="213" t="s">
        <v>428</v>
      </c>
      <c r="E105" s="213" t="s">
        <v>583</v>
      </c>
    </row>
    <row r="106" spans="2:5" ht="12.75" x14ac:dyDescent="0.2">
      <c r="B106" s="213" t="s">
        <v>429</v>
      </c>
      <c r="C106" s="213" t="s">
        <v>430</v>
      </c>
      <c r="D106" s="213" t="s">
        <v>431</v>
      </c>
      <c r="E106" s="213" t="s">
        <v>583</v>
      </c>
    </row>
    <row r="107" spans="2:5" ht="12.75" x14ac:dyDescent="0.2">
      <c r="B107" s="213" t="s">
        <v>456</v>
      </c>
      <c r="C107" s="213" t="s">
        <v>457</v>
      </c>
      <c r="D107" s="213" t="s">
        <v>458</v>
      </c>
      <c r="E107" s="213" t="s">
        <v>583</v>
      </c>
    </row>
    <row r="108" spans="2:5" ht="12.75" x14ac:dyDescent="0.2">
      <c r="B108" s="213" t="s">
        <v>459</v>
      </c>
      <c r="C108" s="213" t="s">
        <v>460</v>
      </c>
      <c r="D108" s="213" t="s">
        <v>461</v>
      </c>
      <c r="E108" s="213" t="s">
        <v>583</v>
      </c>
    </row>
    <row r="109" spans="2:5" ht="12.75" x14ac:dyDescent="0.2">
      <c r="B109" s="213" t="s">
        <v>462</v>
      </c>
      <c r="C109" s="213" t="s">
        <v>463</v>
      </c>
      <c r="D109" s="213" t="s">
        <v>464</v>
      </c>
      <c r="E109" s="213" t="s">
        <v>583</v>
      </c>
    </row>
    <row r="110" spans="2:5" ht="12.75" x14ac:dyDescent="0.2">
      <c r="B110" s="213" t="s">
        <v>396</v>
      </c>
      <c r="C110" s="213" t="s">
        <v>397</v>
      </c>
      <c r="D110" s="213" t="s">
        <v>398</v>
      </c>
      <c r="E110" s="213" t="s">
        <v>583</v>
      </c>
    </row>
    <row r="111" spans="2:5" ht="12.75" x14ac:dyDescent="0.2">
      <c r="B111" s="213" t="s">
        <v>432</v>
      </c>
      <c r="C111" s="213" t="s">
        <v>433</v>
      </c>
      <c r="D111" s="213" t="s">
        <v>434</v>
      </c>
      <c r="E111" s="213" t="s">
        <v>583</v>
      </c>
    </row>
    <row r="112" spans="2:5" ht="12.75" x14ac:dyDescent="0.2">
      <c r="B112" s="213" t="s">
        <v>465</v>
      </c>
      <c r="C112" s="213" t="s">
        <v>466</v>
      </c>
      <c r="D112" s="213" t="s">
        <v>467</v>
      </c>
      <c r="E112" s="213" t="s">
        <v>583</v>
      </c>
    </row>
    <row r="113" spans="2:5" ht="12.75" x14ac:dyDescent="0.2">
      <c r="B113" s="213" t="s">
        <v>382</v>
      </c>
      <c r="C113" s="213" t="s">
        <v>383</v>
      </c>
      <c r="D113" s="213" t="s">
        <v>836</v>
      </c>
      <c r="E113" s="213" t="s">
        <v>583</v>
      </c>
    </row>
    <row r="114" spans="2:5" ht="12.75" x14ac:dyDescent="0.2">
      <c r="B114" s="213" t="s">
        <v>411</v>
      </c>
      <c r="C114" s="213" t="s">
        <v>412</v>
      </c>
      <c r="D114" s="213" t="s">
        <v>413</v>
      </c>
      <c r="E114" s="213" t="s">
        <v>583</v>
      </c>
    </row>
    <row r="115" spans="2:5" ht="12.75" x14ac:dyDescent="0.2">
      <c r="B115" s="213" t="s">
        <v>837</v>
      </c>
      <c r="C115" s="213" t="s">
        <v>402</v>
      </c>
      <c r="D115" s="213" t="s">
        <v>838</v>
      </c>
      <c r="E115" s="213" t="s">
        <v>583</v>
      </c>
    </row>
    <row r="116" spans="2:5" ht="12.75" x14ac:dyDescent="0.2">
      <c r="B116" s="213" t="s">
        <v>839</v>
      </c>
      <c r="C116" s="213" t="s">
        <v>394</v>
      </c>
      <c r="D116" s="213" t="s">
        <v>395</v>
      </c>
      <c r="E116" s="213" t="s">
        <v>583</v>
      </c>
    </row>
    <row r="117" spans="2:5" ht="12.75" x14ac:dyDescent="0.2">
      <c r="B117" s="213" t="s">
        <v>840</v>
      </c>
      <c r="C117" s="213" t="s">
        <v>403</v>
      </c>
      <c r="D117" s="213" t="s">
        <v>404</v>
      </c>
      <c r="E117" s="213" t="s">
        <v>583</v>
      </c>
    </row>
    <row r="118" spans="2:5" ht="12.75" x14ac:dyDescent="0.2">
      <c r="B118" s="213" t="s">
        <v>331</v>
      </c>
      <c r="C118" s="213" t="s">
        <v>332</v>
      </c>
      <c r="D118" s="213" t="s">
        <v>333</v>
      </c>
      <c r="E118" s="213" t="s">
        <v>587</v>
      </c>
    </row>
    <row r="119" spans="2:5" ht="12.75" x14ac:dyDescent="0.2">
      <c r="B119" s="213" t="s">
        <v>137</v>
      </c>
      <c r="C119" s="213" t="s">
        <v>138</v>
      </c>
      <c r="D119" s="213" t="s">
        <v>139</v>
      </c>
      <c r="E119" s="213" t="s">
        <v>587</v>
      </c>
    </row>
    <row r="120" spans="2:5" ht="12.75" x14ac:dyDescent="0.2">
      <c r="B120" s="213" t="s">
        <v>319</v>
      </c>
      <c r="C120" s="213" t="s">
        <v>320</v>
      </c>
      <c r="D120" s="213" t="s">
        <v>321</v>
      </c>
      <c r="E120" s="213" t="s">
        <v>587</v>
      </c>
    </row>
    <row r="121" spans="2:5" ht="12.75" x14ac:dyDescent="0.2">
      <c r="B121" s="213" t="s">
        <v>97</v>
      </c>
      <c r="C121" s="213" t="s">
        <v>98</v>
      </c>
      <c r="D121" s="213" t="s">
        <v>99</v>
      </c>
      <c r="E121" s="213" t="s">
        <v>587</v>
      </c>
    </row>
    <row r="122" spans="2:5" ht="12.75" x14ac:dyDescent="0.2">
      <c r="B122" s="213" t="s">
        <v>322</v>
      </c>
      <c r="C122" s="213" t="s">
        <v>323</v>
      </c>
      <c r="D122" s="213" t="s">
        <v>324</v>
      </c>
      <c r="E122" s="213" t="s">
        <v>587</v>
      </c>
    </row>
    <row r="123" spans="2:5" ht="12.75" x14ac:dyDescent="0.2">
      <c r="B123" s="213" t="s">
        <v>334</v>
      </c>
      <c r="C123" s="213" t="s">
        <v>335</v>
      </c>
      <c r="D123" s="213" t="s">
        <v>336</v>
      </c>
      <c r="E123" s="213" t="s">
        <v>587</v>
      </c>
    </row>
    <row r="124" spans="2:5" ht="12.75" x14ac:dyDescent="0.2">
      <c r="B124" s="213" t="s">
        <v>325</v>
      </c>
      <c r="C124" s="213" t="s">
        <v>326</v>
      </c>
      <c r="D124" s="213" t="s">
        <v>327</v>
      </c>
      <c r="E124" s="213" t="s">
        <v>587</v>
      </c>
    </row>
    <row r="125" spans="2:5" ht="12.75" x14ac:dyDescent="0.2">
      <c r="B125" s="213" t="s">
        <v>328</v>
      </c>
      <c r="C125" s="213" t="s">
        <v>329</v>
      </c>
      <c r="D125" s="213" t="s">
        <v>330</v>
      </c>
      <c r="E125" s="213" t="s">
        <v>587</v>
      </c>
    </row>
    <row r="126" spans="2:5" ht="12.75" x14ac:dyDescent="0.2">
      <c r="B126" s="213" t="s">
        <v>842</v>
      </c>
      <c r="C126" s="213" t="s">
        <v>841</v>
      </c>
      <c r="D126" s="213" t="s">
        <v>843</v>
      </c>
      <c r="E126" s="213" t="s">
        <v>587</v>
      </c>
    </row>
    <row r="127" spans="2:5" ht="12.75" x14ac:dyDescent="0.2">
      <c r="B127" s="213" t="s">
        <v>845</v>
      </c>
      <c r="C127" s="213" t="s">
        <v>844</v>
      </c>
      <c r="D127" s="213" t="s">
        <v>846</v>
      </c>
      <c r="E127" s="213" t="s">
        <v>587</v>
      </c>
    </row>
    <row r="128" spans="2:5" ht="12.75" x14ac:dyDescent="0.2">
      <c r="B128" s="213" t="s">
        <v>848</v>
      </c>
      <c r="C128" s="213" t="s">
        <v>847</v>
      </c>
      <c r="D128" s="213" t="s">
        <v>849</v>
      </c>
      <c r="E128" s="213" t="s">
        <v>587</v>
      </c>
    </row>
    <row r="129" spans="2:5" ht="12.75" x14ac:dyDescent="0.2">
      <c r="B129" s="213" t="s">
        <v>471</v>
      </c>
      <c r="C129" s="213" t="s">
        <v>472</v>
      </c>
      <c r="D129" s="213" t="s">
        <v>473</v>
      </c>
      <c r="E129" s="213" t="s">
        <v>586</v>
      </c>
    </row>
    <row r="130" spans="2:5" ht="12.75" x14ac:dyDescent="0.2">
      <c r="B130" s="213" t="s">
        <v>514</v>
      </c>
      <c r="C130" s="213" t="s">
        <v>515</v>
      </c>
      <c r="D130" s="213" t="s">
        <v>516</v>
      </c>
      <c r="E130" s="213" t="s">
        <v>586</v>
      </c>
    </row>
    <row r="131" spans="2:5" ht="12.75" x14ac:dyDescent="0.2">
      <c r="B131" s="213" t="s">
        <v>480</v>
      </c>
      <c r="C131" s="213" t="s">
        <v>481</v>
      </c>
      <c r="D131" s="213" t="s">
        <v>482</v>
      </c>
      <c r="E131" s="213" t="s">
        <v>586</v>
      </c>
    </row>
    <row r="132" spans="2:5" ht="12.75" x14ac:dyDescent="0.2">
      <c r="B132" s="213" t="s">
        <v>523</v>
      </c>
      <c r="C132" s="213" t="s">
        <v>524</v>
      </c>
      <c r="D132" s="213" t="s">
        <v>525</v>
      </c>
      <c r="E132" s="213" t="s">
        <v>586</v>
      </c>
    </row>
    <row r="133" spans="2:5" ht="12.75" x14ac:dyDescent="0.2">
      <c r="B133" s="213" t="s">
        <v>501</v>
      </c>
      <c r="C133" s="213" t="s">
        <v>502</v>
      </c>
      <c r="D133" s="213" t="s">
        <v>503</v>
      </c>
      <c r="E133" s="213" t="s">
        <v>586</v>
      </c>
    </row>
    <row r="134" spans="2:5" ht="12.75" x14ac:dyDescent="0.2">
      <c r="B134" s="213" t="s">
        <v>526</v>
      </c>
      <c r="C134" s="213" t="s">
        <v>527</v>
      </c>
      <c r="D134" s="213" t="s">
        <v>528</v>
      </c>
      <c r="E134" s="213" t="s">
        <v>586</v>
      </c>
    </row>
    <row r="135" spans="2:5" ht="12.75" x14ac:dyDescent="0.2">
      <c r="B135" s="213" t="s">
        <v>517</v>
      </c>
      <c r="C135" s="213" t="s">
        <v>518</v>
      </c>
      <c r="D135" s="213" t="s">
        <v>519</v>
      </c>
      <c r="E135" s="213" t="s">
        <v>586</v>
      </c>
    </row>
    <row r="136" spans="2:5" ht="12.75" x14ac:dyDescent="0.2">
      <c r="B136" s="213" t="s">
        <v>529</v>
      </c>
      <c r="C136" s="213" t="s">
        <v>530</v>
      </c>
      <c r="D136" s="213" t="s">
        <v>531</v>
      </c>
      <c r="E136" s="213" t="s">
        <v>586</v>
      </c>
    </row>
    <row r="137" spans="2:5" ht="12.75" x14ac:dyDescent="0.2">
      <c r="B137" s="213" t="s">
        <v>535</v>
      </c>
      <c r="C137" s="213" t="s">
        <v>536</v>
      </c>
      <c r="D137" s="213" t="s">
        <v>537</v>
      </c>
      <c r="E137" s="213" t="s">
        <v>586</v>
      </c>
    </row>
    <row r="138" spans="2:5" ht="12.75" x14ac:dyDescent="0.2">
      <c r="B138" s="213" t="s">
        <v>532</v>
      </c>
      <c r="C138" s="213" t="s">
        <v>533</v>
      </c>
      <c r="D138" s="213" t="s">
        <v>534</v>
      </c>
      <c r="E138" s="213" t="s">
        <v>586</v>
      </c>
    </row>
    <row r="139" spans="2:5" ht="12.75" x14ac:dyDescent="0.2">
      <c r="B139" s="213" t="s">
        <v>505</v>
      </c>
      <c r="C139" s="213" t="s">
        <v>506</v>
      </c>
      <c r="D139" s="213" t="s">
        <v>507</v>
      </c>
      <c r="E139" s="213" t="s">
        <v>586</v>
      </c>
    </row>
    <row r="140" spans="2:5" ht="12.75" x14ac:dyDescent="0.2">
      <c r="B140" s="213" t="s">
        <v>316</v>
      </c>
      <c r="C140" s="213" t="s">
        <v>317</v>
      </c>
      <c r="D140" s="213" t="s">
        <v>318</v>
      </c>
      <c r="E140" s="213" t="s">
        <v>586</v>
      </c>
    </row>
    <row r="141" spans="2:5" ht="12.75" x14ac:dyDescent="0.2">
      <c r="B141" s="213" t="s">
        <v>544</v>
      </c>
      <c r="C141" s="213" t="s">
        <v>545</v>
      </c>
      <c r="D141" s="213" t="s">
        <v>546</v>
      </c>
      <c r="E141" s="213" t="s">
        <v>586</v>
      </c>
    </row>
    <row r="142" spans="2:5" ht="12.75" x14ac:dyDescent="0.2">
      <c r="B142" s="213" t="s">
        <v>474</v>
      </c>
      <c r="C142" s="213" t="s">
        <v>475</v>
      </c>
      <c r="D142" s="213" t="s">
        <v>476</v>
      </c>
      <c r="E142" s="213" t="s">
        <v>586</v>
      </c>
    </row>
    <row r="143" spans="2:5" ht="12.75" x14ac:dyDescent="0.2">
      <c r="B143" s="213" t="s">
        <v>547</v>
      </c>
      <c r="C143" s="213" t="s">
        <v>548</v>
      </c>
      <c r="D143" s="213" t="s">
        <v>549</v>
      </c>
      <c r="E143" s="213" t="s">
        <v>586</v>
      </c>
    </row>
    <row r="144" spans="2:5" ht="12.75" x14ac:dyDescent="0.2">
      <c r="B144" s="213" t="s">
        <v>538</v>
      </c>
      <c r="C144" s="213" t="s">
        <v>539</v>
      </c>
      <c r="D144" s="213" t="s">
        <v>540</v>
      </c>
      <c r="E144" s="213" t="s">
        <v>586</v>
      </c>
    </row>
    <row r="145" spans="2:5" ht="12.75" x14ac:dyDescent="0.2">
      <c r="B145" s="213" t="s">
        <v>508</v>
      </c>
      <c r="C145" s="213" t="s">
        <v>509</v>
      </c>
      <c r="D145" s="213" t="s">
        <v>510</v>
      </c>
      <c r="E145" s="213" t="s">
        <v>586</v>
      </c>
    </row>
    <row r="146" spans="2:5" ht="12.75" x14ac:dyDescent="0.2">
      <c r="B146" s="213" t="s">
        <v>477</v>
      </c>
      <c r="C146" s="213" t="s">
        <v>478</v>
      </c>
      <c r="D146" s="213" t="s">
        <v>479</v>
      </c>
      <c r="E146" s="213" t="s">
        <v>586</v>
      </c>
    </row>
    <row r="147" spans="2:5" ht="12.75" x14ac:dyDescent="0.2">
      <c r="B147" s="213" t="s">
        <v>511</v>
      </c>
      <c r="C147" s="213" t="s">
        <v>512</v>
      </c>
      <c r="D147" s="213" t="s">
        <v>513</v>
      </c>
      <c r="E147" s="213" t="s">
        <v>586</v>
      </c>
    </row>
    <row r="148" spans="2:5" ht="12.75" x14ac:dyDescent="0.2">
      <c r="B148" s="213" t="s">
        <v>520</v>
      </c>
      <c r="C148" s="213" t="s">
        <v>521</v>
      </c>
      <c r="D148" s="213" t="s">
        <v>522</v>
      </c>
      <c r="E148" s="213" t="s">
        <v>586</v>
      </c>
    </row>
    <row r="149" spans="2:5" ht="12.75" x14ac:dyDescent="0.2">
      <c r="B149" s="213" t="s">
        <v>541</v>
      </c>
      <c r="C149" s="213" t="s">
        <v>542</v>
      </c>
      <c r="D149" s="213" t="s">
        <v>543</v>
      </c>
      <c r="E149" s="213" t="s">
        <v>586</v>
      </c>
    </row>
    <row r="150" spans="2:5" ht="12.75" x14ac:dyDescent="0.2">
      <c r="B150" s="213" t="s">
        <v>340</v>
      </c>
      <c r="C150" s="213" t="s">
        <v>341</v>
      </c>
      <c r="D150" s="213" t="s">
        <v>342</v>
      </c>
      <c r="E150" s="213" t="s">
        <v>589</v>
      </c>
    </row>
    <row r="151" spans="2:5" ht="12.75" x14ac:dyDescent="0.2">
      <c r="B151" s="213" t="s">
        <v>337</v>
      </c>
      <c r="C151" s="213" t="s">
        <v>338</v>
      </c>
      <c r="D151" s="213" t="s">
        <v>339</v>
      </c>
      <c r="E151" s="213" t="s">
        <v>589</v>
      </c>
    </row>
    <row r="152" spans="2:5" ht="12.75" x14ac:dyDescent="0.2">
      <c r="B152" s="213" t="s">
        <v>349</v>
      </c>
      <c r="C152" s="213" t="s">
        <v>350</v>
      </c>
      <c r="D152" s="213" t="s">
        <v>351</v>
      </c>
      <c r="E152" s="213" t="s">
        <v>589</v>
      </c>
    </row>
    <row r="153" spans="2:5" ht="12.75" x14ac:dyDescent="0.2">
      <c r="B153" s="213" t="s">
        <v>355</v>
      </c>
      <c r="C153" s="213" t="s">
        <v>356</v>
      </c>
      <c r="D153" s="213" t="s">
        <v>357</v>
      </c>
      <c r="E153" s="213" t="s">
        <v>589</v>
      </c>
    </row>
    <row r="154" spans="2:5" ht="12.75" x14ac:dyDescent="0.2">
      <c r="B154" s="213" t="s">
        <v>358</v>
      </c>
      <c r="C154" s="213" t="s">
        <v>359</v>
      </c>
      <c r="D154" s="213" t="s">
        <v>360</v>
      </c>
      <c r="E154" s="213" t="s">
        <v>589</v>
      </c>
    </row>
    <row r="155" spans="2:5" ht="12.75" x14ac:dyDescent="0.2">
      <c r="B155" s="213" t="s">
        <v>352</v>
      </c>
      <c r="C155" s="213" t="s">
        <v>353</v>
      </c>
      <c r="D155" s="213" t="s">
        <v>354</v>
      </c>
      <c r="E155" s="213" t="s">
        <v>589</v>
      </c>
    </row>
    <row r="156" spans="2:5" ht="12.75" x14ac:dyDescent="0.2">
      <c r="B156" s="213" t="s">
        <v>361</v>
      </c>
      <c r="C156" s="213" t="s">
        <v>362</v>
      </c>
      <c r="D156" s="213" t="s">
        <v>363</v>
      </c>
      <c r="E156" s="213" t="s">
        <v>589</v>
      </c>
    </row>
    <row r="157" spans="2:5" ht="12.75" x14ac:dyDescent="0.2">
      <c r="B157" s="213" t="s">
        <v>346</v>
      </c>
      <c r="C157" s="213" t="s">
        <v>347</v>
      </c>
      <c r="D157" s="213" t="s">
        <v>348</v>
      </c>
      <c r="E157" s="213" t="s">
        <v>589</v>
      </c>
    </row>
    <row r="158" spans="2:5" ht="12.75" x14ac:dyDescent="0.2">
      <c r="B158" s="213" t="s">
        <v>343</v>
      </c>
      <c r="C158" s="213" t="s">
        <v>344</v>
      </c>
      <c r="D158" s="213" t="s">
        <v>345</v>
      </c>
      <c r="E158" s="213" t="s">
        <v>589</v>
      </c>
    </row>
    <row r="159" spans="2:5" ht="12.75" x14ac:dyDescent="0.2">
      <c r="B159" s="213" t="s">
        <v>851</v>
      </c>
      <c r="C159" s="213" t="s">
        <v>850</v>
      </c>
      <c r="D159" s="213" t="s">
        <v>852</v>
      </c>
      <c r="E159" s="213" t="s">
        <v>589</v>
      </c>
    </row>
    <row r="160" spans="2:5" ht="12.75" x14ac:dyDescent="0.2">
      <c r="B160" s="213" t="s">
        <v>364</v>
      </c>
      <c r="C160" s="213" t="s">
        <v>365</v>
      </c>
      <c r="D160" s="213" t="s">
        <v>366</v>
      </c>
      <c r="E160" s="213" t="s">
        <v>717</v>
      </c>
    </row>
    <row r="161" spans="2:5" ht="12.75" x14ac:dyDescent="0.2">
      <c r="B161" s="213" t="s">
        <v>167</v>
      </c>
      <c r="C161" s="213" t="s">
        <v>168</v>
      </c>
      <c r="D161" s="213" t="s">
        <v>169</v>
      </c>
      <c r="E161" s="213" t="s">
        <v>717</v>
      </c>
    </row>
    <row r="162" spans="2:5" ht="12.75" x14ac:dyDescent="0.2">
      <c r="B162" s="213" t="s">
        <v>161</v>
      </c>
      <c r="C162" s="213" t="s">
        <v>162</v>
      </c>
      <c r="D162" s="213" t="s">
        <v>163</v>
      </c>
      <c r="E162" s="213" t="s">
        <v>717</v>
      </c>
    </row>
    <row r="163" spans="2:5" ht="12.75" x14ac:dyDescent="0.2">
      <c r="B163" s="213" t="s">
        <v>367</v>
      </c>
      <c r="C163" s="213" t="s">
        <v>368</v>
      </c>
      <c r="D163" s="213" t="s">
        <v>369</v>
      </c>
      <c r="E163" s="213" t="s">
        <v>717</v>
      </c>
    </row>
    <row r="164" spans="2:5" ht="12.75" x14ac:dyDescent="0.2">
      <c r="B164" s="213" t="s">
        <v>176</v>
      </c>
      <c r="C164" s="213" t="s">
        <v>177</v>
      </c>
      <c r="D164" s="213" t="s">
        <v>178</v>
      </c>
      <c r="E164" s="213" t="s">
        <v>717</v>
      </c>
    </row>
    <row r="165" spans="2:5" ht="12.75" x14ac:dyDescent="0.2">
      <c r="B165" s="213" t="s">
        <v>370</v>
      </c>
      <c r="C165" s="213" t="s">
        <v>371</v>
      </c>
      <c r="D165" s="213" t="s">
        <v>372</v>
      </c>
      <c r="E165" s="213" t="s">
        <v>717</v>
      </c>
    </row>
    <row r="166" spans="2:5" ht="12.75" x14ac:dyDescent="0.2">
      <c r="B166" s="213" t="s">
        <v>179</v>
      </c>
      <c r="C166" s="213" t="s">
        <v>180</v>
      </c>
      <c r="D166" s="213" t="s">
        <v>181</v>
      </c>
      <c r="E166" s="213" t="s">
        <v>717</v>
      </c>
    </row>
    <row r="167" spans="2:5" ht="12.75" x14ac:dyDescent="0.2">
      <c r="B167" s="213" t="s">
        <v>164</v>
      </c>
      <c r="C167" s="213" t="s">
        <v>165</v>
      </c>
      <c r="D167" s="213" t="s">
        <v>166</v>
      </c>
      <c r="E167" s="213" t="s">
        <v>717</v>
      </c>
    </row>
    <row r="168" spans="2:5" ht="12.75" x14ac:dyDescent="0.2">
      <c r="B168" s="213" t="s">
        <v>149</v>
      </c>
      <c r="C168" s="213" t="s">
        <v>150</v>
      </c>
      <c r="D168" s="213" t="s">
        <v>151</v>
      </c>
      <c r="E168" s="213" t="s">
        <v>717</v>
      </c>
    </row>
    <row r="169" spans="2:5" ht="12.75" x14ac:dyDescent="0.2">
      <c r="B169" s="213" t="s">
        <v>373</v>
      </c>
      <c r="C169" s="213" t="s">
        <v>374</v>
      </c>
      <c r="D169" s="213" t="s">
        <v>375</v>
      </c>
      <c r="E169" s="213" t="s">
        <v>717</v>
      </c>
    </row>
    <row r="170" spans="2:5" ht="12.75" x14ac:dyDescent="0.2">
      <c r="B170" s="213" t="s">
        <v>173</v>
      </c>
      <c r="C170" s="213" t="s">
        <v>174</v>
      </c>
      <c r="D170" s="213" t="s">
        <v>175</v>
      </c>
      <c r="E170" s="213" t="s">
        <v>717</v>
      </c>
    </row>
    <row r="171" spans="2:5" ht="12.75" x14ac:dyDescent="0.2">
      <c r="B171" s="213" t="s">
        <v>182</v>
      </c>
      <c r="C171" s="213" t="s">
        <v>183</v>
      </c>
      <c r="D171" s="213" t="s">
        <v>184</v>
      </c>
      <c r="E171" s="213" t="s">
        <v>717</v>
      </c>
    </row>
    <row r="172" spans="2:5" ht="12.75" x14ac:dyDescent="0.2">
      <c r="B172" s="213" t="s">
        <v>376</v>
      </c>
      <c r="C172" s="213" t="s">
        <v>377</v>
      </c>
      <c r="D172" s="213" t="s">
        <v>378</v>
      </c>
      <c r="E172" s="213" t="s">
        <v>717</v>
      </c>
    </row>
    <row r="173" spans="2:5" ht="12.75" x14ac:dyDescent="0.2">
      <c r="B173" s="213" t="s">
        <v>379</v>
      </c>
      <c r="C173" s="213" t="s">
        <v>380</v>
      </c>
      <c r="D173" s="213" t="s">
        <v>381</v>
      </c>
      <c r="E173" s="213" t="s">
        <v>717</v>
      </c>
    </row>
    <row r="174" spans="2:5" ht="12.75" x14ac:dyDescent="0.2">
      <c r="B174" s="213" t="s">
        <v>152</v>
      </c>
      <c r="C174" s="213" t="s">
        <v>153</v>
      </c>
      <c r="D174" s="213" t="s">
        <v>154</v>
      </c>
      <c r="E174" s="213" t="s">
        <v>717</v>
      </c>
    </row>
    <row r="175" spans="2:5" ht="12.75" x14ac:dyDescent="0.2">
      <c r="B175" s="213" t="s">
        <v>155</v>
      </c>
      <c r="C175" s="213" t="s">
        <v>156</v>
      </c>
      <c r="D175" s="213" t="s">
        <v>157</v>
      </c>
      <c r="E175" s="213" t="s">
        <v>717</v>
      </c>
    </row>
    <row r="176" spans="2:5" ht="12.75" x14ac:dyDescent="0.2">
      <c r="B176" s="213" t="s">
        <v>170</v>
      </c>
      <c r="C176" s="213" t="s">
        <v>171</v>
      </c>
      <c r="D176" s="213" t="s">
        <v>172</v>
      </c>
      <c r="E176" s="213" t="s">
        <v>717</v>
      </c>
    </row>
    <row r="177" spans="2:5" ht="12.75" x14ac:dyDescent="0.2">
      <c r="B177" s="213" t="s">
        <v>158</v>
      </c>
      <c r="C177" s="213" t="s">
        <v>159</v>
      </c>
      <c r="D177" s="213" t="s">
        <v>160</v>
      </c>
      <c r="E177" s="213" t="s">
        <v>717</v>
      </c>
    </row>
    <row r="178" spans="2:5" ht="12.75" x14ac:dyDescent="0.2">
      <c r="B178" s="213" t="s">
        <v>185</v>
      </c>
      <c r="C178" s="213" t="s">
        <v>186</v>
      </c>
      <c r="D178" s="213" t="s">
        <v>187</v>
      </c>
      <c r="E178" s="213" t="s">
        <v>717</v>
      </c>
    </row>
    <row r="179" spans="2:5" ht="12.75" x14ac:dyDescent="0.2">
      <c r="B179" s="213" t="s">
        <v>854</v>
      </c>
      <c r="C179" s="213" t="s">
        <v>853</v>
      </c>
      <c r="D179" s="213" t="s">
        <v>855</v>
      </c>
      <c r="E179" s="213" t="s">
        <v>717</v>
      </c>
    </row>
    <row r="180" spans="2:5" ht="12.75" x14ac:dyDescent="0.2">
      <c r="B180" s="213" t="s">
        <v>259</v>
      </c>
      <c r="C180" s="213" t="s">
        <v>260</v>
      </c>
      <c r="D180" s="213" t="s">
        <v>261</v>
      </c>
      <c r="E180" s="213" t="s">
        <v>584</v>
      </c>
    </row>
    <row r="181" spans="2:5" ht="12.75" x14ac:dyDescent="0.2">
      <c r="B181" s="213" t="s">
        <v>301</v>
      </c>
      <c r="C181" s="213" t="s">
        <v>302</v>
      </c>
      <c r="D181" s="213" t="s">
        <v>303</v>
      </c>
      <c r="E181" s="213" t="s">
        <v>584</v>
      </c>
    </row>
    <row r="182" spans="2:5" ht="12.75" x14ac:dyDescent="0.2">
      <c r="B182" s="213" t="s">
        <v>268</v>
      </c>
      <c r="C182" s="213" t="s">
        <v>269</v>
      </c>
      <c r="D182" s="213" t="s">
        <v>270</v>
      </c>
      <c r="E182" s="213" t="s">
        <v>584</v>
      </c>
    </row>
    <row r="183" spans="2:5" ht="12.75" x14ac:dyDescent="0.2">
      <c r="B183" s="213" t="s">
        <v>262</v>
      </c>
      <c r="C183" s="213" t="s">
        <v>263</v>
      </c>
      <c r="D183" s="213" t="s">
        <v>264</v>
      </c>
      <c r="E183" s="213" t="s">
        <v>584</v>
      </c>
    </row>
    <row r="184" spans="2:5" ht="12.75" x14ac:dyDescent="0.2">
      <c r="B184" s="213" t="s">
        <v>265</v>
      </c>
      <c r="C184" s="213" t="s">
        <v>266</v>
      </c>
      <c r="D184" s="213" t="s">
        <v>267</v>
      </c>
      <c r="E184" s="213" t="s">
        <v>584</v>
      </c>
    </row>
    <row r="185" spans="2:5" ht="12.75" x14ac:dyDescent="0.2">
      <c r="B185" s="213" t="s">
        <v>307</v>
      </c>
      <c r="C185" s="213" t="s">
        <v>308</v>
      </c>
      <c r="D185" s="213" t="s">
        <v>309</v>
      </c>
      <c r="E185" s="213" t="s">
        <v>584</v>
      </c>
    </row>
    <row r="186" spans="2:5" ht="12.75" x14ac:dyDescent="0.2">
      <c r="B186" s="213" t="s">
        <v>283</v>
      </c>
      <c r="C186" s="213" t="s">
        <v>284</v>
      </c>
      <c r="D186" s="213" t="s">
        <v>285</v>
      </c>
      <c r="E186" s="213" t="s">
        <v>584</v>
      </c>
    </row>
    <row r="187" spans="2:5" ht="12.75" x14ac:dyDescent="0.2">
      <c r="B187" s="213" t="s">
        <v>271</v>
      </c>
      <c r="C187" s="213" t="s">
        <v>272</v>
      </c>
      <c r="D187" s="213" t="s">
        <v>273</v>
      </c>
      <c r="E187" s="213" t="s">
        <v>584</v>
      </c>
    </row>
    <row r="188" spans="2:5" ht="12.75" x14ac:dyDescent="0.2">
      <c r="B188" s="213" t="s">
        <v>255</v>
      </c>
      <c r="C188" s="213" t="s">
        <v>256</v>
      </c>
      <c r="D188" s="213" t="s">
        <v>257</v>
      </c>
      <c r="E188" s="213" t="s">
        <v>584</v>
      </c>
    </row>
    <row r="189" spans="2:5" ht="12.75" x14ac:dyDescent="0.2">
      <c r="B189" s="213" t="s">
        <v>277</v>
      </c>
      <c r="C189" s="213" t="s">
        <v>278</v>
      </c>
      <c r="D189" s="213" t="s">
        <v>279</v>
      </c>
      <c r="E189" s="213" t="s">
        <v>584</v>
      </c>
    </row>
    <row r="190" spans="2:5" ht="12.75" x14ac:dyDescent="0.2">
      <c r="B190" s="213" t="s">
        <v>286</v>
      </c>
      <c r="C190" s="213" t="s">
        <v>287</v>
      </c>
      <c r="D190" s="213" t="s">
        <v>288</v>
      </c>
      <c r="E190" s="213" t="s">
        <v>584</v>
      </c>
    </row>
    <row r="191" spans="2:5" ht="12.75" x14ac:dyDescent="0.2">
      <c r="B191" s="213" t="s">
        <v>274</v>
      </c>
      <c r="C191" s="213" t="s">
        <v>275</v>
      </c>
      <c r="D191" s="213" t="s">
        <v>276</v>
      </c>
      <c r="E191" s="213" t="s">
        <v>584</v>
      </c>
    </row>
    <row r="192" spans="2:5" ht="12.75" x14ac:dyDescent="0.2">
      <c r="B192" s="213" t="s">
        <v>310</v>
      </c>
      <c r="C192" s="213" t="s">
        <v>311</v>
      </c>
      <c r="D192" s="213" t="s">
        <v>312</v>
      </c>
      <c r="E192" s="213" t="s">
        <v>584</v>
      </c>
    </row>
    <row r="193" spans="2:5" ht="12.75" x14ac:dyDescent="0.2">
      <c r="B193" s="213" t="s">
        <v>295</v>
      </c>
      <c r="C193" s="213" t="s">
        <v>296</v>
      </c>
      <c r="D193" s="213" t="s">
        <v>297</v>
      </c>
      <c r="E193" s="213" t="s">
        <v>584</v>
      </c>
    </row>
    <row r="194" spans="2:5" ht="12.75" x14ac:dyDescent="0.2">
      <c r="B194" s="213" t="s">
        <v>313</v>
      </c>
      <c r="C194" s="213" t="s">
        <v>314</v>
      </c>
      <c r="D194" s="213" t="s">
        <v>315</v>
      </c>
      <c r="E194" s="213" t="s">
        <v>584</v>
      </c>
    </row>
    <row r="195" spans="2:5" ht="12.75" x14ac:dyDescent="0.2">
      <c r="B195" s="213" t="s">
        <v>298</v>
      </c>
      <c r="C195" s="213" t="s">
        <v>299</v>
      </c>
      <c r="D195" s="213" t="s">
        <v>300</v>
      </c>
      <c r="E195" s="213" t="s">
        <v>584</v>
      </c>
    </row>
    <row r="196" spans="2:5" ht="12.75" x14ac:dyDescent="0.2">
      <c r="B196" s="213" t="s">
        <v>280</v>
      </c>
      <c r="C196" s="213" t="s">
        <v>281</v>
      </c>
      <c r="D196" s="213" t="s">
        <v>282</v>
      </c>
      <c r="E196" s="213" t="s">
        <v>584</v>
      </c>
    </row>
    <row r="197" spans="2:5" ht="12.75" x14ac:dyDescent="0.2">
      <c r="B197" s="213" t="s">
        <v>857</v>
      </c>
      <c r="C197" s="213" t="s">
        <v>856</v>
      </c>
      <c r="D197" s="213" t="s">
        <v>858</v>
      </c>
      <c r="E197" s="213" t="s">
        <v>584</v>
      </c>
    </row>
    <row r="198" spans="2:5" ht="12.75" x14ac:dyDescent="0.2">
      <c r="B198" s="56" t="s">
        <v>719</v>
      </c>
      <c r="C198" s="213"/>
      <c r="D198" s="213"/>
      <c r="E198" s="213"/>
    </row>
    <row r="199" spans="2:5" x14ac:dyDescent="0.2"/>
  </sheetData>
  <sortState ref="B3:E198">
    <sortCondition ref="E3:E198"/>
    <sortCondition ref="B3:B198"/>
  </sortState>
  <hyperlinks>
    <hyperlink ref="B198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34998626667073579"/>
  </sheetPr>
  <dimension ref="A1:DA352"/>
  <sheetViews>
    <sheetView zoomScaleNormal="100" workbookViewId="0">
      <pane xSplit="7" ySplit="5" topLeftCell="CR306" activePane="bottomRight" state="frozen"/>
      <selection activeCell="I6" sqref="I6"/>
      <selection pane="topRight" activeCell="I6" sqref="I6"/>
      <selection pane="bottomLeft" activeCell="I6" sqref="I6"/>
      <selection pane="bottomRight" activeCell="E352" sqref="E352"/>
    </sheetView>
  </sheetViews>
  <sheetFormatPr defaultColWidth="9.28515625" defaultRowHeight="11.25" x14ac:dyDescent="0.2"/>
  <cols>
    <col min="1" max="1" width="18.7109375" style="79" customWidth="1"/>
    <col min="2" max="2" width="7.7109375" style="97" customWidth="1"/>
    <col min="3" max="3" width="9.42578125" style="35" bestFit="1" customWidth="1"/>
    <col min="4" max="4" width="3.85546875" style="35" bestFit="1" customWidth="1"/>
    <col min="5" max="5" width="6.140625" style="35" bestFit="1" customWidth="1"/>
    <col min="6" max="6" width="4.5703125" style="35" bestFit="1" customWidth="1"/>
    <col min="7" max="7" width="9" style="35" customWidth="1"/>
    <col min="8" max="8" width="8" style="38" bestFit="1" customWidth="1"/>
    <col min="9" max="9" width="6.7109375" style="38" bestFit="1" customWidth="1"/>
    <col min="10" max="10" width="8.85546875" style="38" bestFit="1" customWidth="1"/>
    <col min="11" max="11" width="4.85546875" style="38" bestFit="1" customWidth="1"/>
    <col min="12" max="14" width="4.140625" style="38" bestFit="1" customWidth="1"/>
    <col min="15" max="15" width="6.7109375" style="38" bestFit="1" customWidth="1"/>
    <col min="16" max="17" width="5.85546875" style="38" bestFit="1" customWidth="1"/>
    <col min="18" max="19" width="6.7109375" style="38" bestFit="1" customWidth="1"/>
    <col min="20" max="20" width="5.85546875" style="38" bestFit="1" customWidth="1"/>
    <col min="21" max="21" width="8.85546875" style="38" bestFit="1" customWidth="1"/>
    <col min="22" max="22" width="4.85546875" style="38" bestFit="1" customWidth="1"/>
    <col min="23" max="23" width="5" style="38" bestFit="1" customWidth="1"/>
    <col min="24" max="24" width="8.85546875" style="38" bestFit="1" customWidth="1"/>
    <col min="25" max="26" width="5" style="38" bestFit="1" customWidth="1"/>
    <col min="27" max="27" width="9.7109375" style="38" bestFit="1" customWidth="1"/>
    <col min="28" max="29" width="5" style="38" bestFit="1" customWidth="1"/>
    <col min="30" max="30" width="9.7109375" style="38" bestFit="1" customWidth="1"/>
    <col min="31" max="31" width="5" style="38" bestFit="1" customWidth="1"/>
    <col min="32" max="32" width="5.85546875" style="38" bestFit="1" customWidth="1"/>
    <col min="33" max="33" width="9.7109375" style="38" bestFit="1" customWidth="1"/>
    <col min="34" max="37" width="5.85546875" style="38" bestFit="1" customWidth="1"/>
    <col min="38" max="39" width="7.28515625" style="38" bestFit="1" customWidth="1"/>
    <col min="40" max="40" width="5.85546875" style="38" bestFit="1" customWidth="1"/>
    <col min="41" max="42" width="7.28515625" style="38" bestFit="1" customWidth="1"/>
    <col min="43" max="43" width="6.7109375" style="38" bestFit="1" customWidth="1"/>
    <col min="44" max="44" width="5.85546875" style="38" bestFit="1" customWidth="1"/>
    <col min="45" max="48" width="6.7109375" style="38" bestFit="1" customWidth="1"/>
    <col min="49" max="50" width="5.85546875" style="38" bestFit="1" customWidth="1"/>
    <col min="51" max="54" width="6.7109375" style="38" bestFit="1" customWidth="1"/>
    <col min="55" max="56" width="5.85546875" style="38" bestFit="1" customWidth="1"/>
    <col min="57" max="57" width="5.140625" style="38" bestFit="1" customWidth="1"/>
    <col min="58" max="58" width="6.7109375" style="38" bestFit="1" customWidth="1"/>
    <col min="59" max="59" width="4.85546875" style="38" bestFit="1" customWidth="1"/>
    <col min="60" max="60" width="5.7109375" style="38" bestFit="1" customWidth="1"/>
    <col min="61" max="61" width="5.85546875" style="38" bestFit="1" customWidth="1"/>
    <col min="62" max="62" width="8" style="38" bestFit="1" customWidth="1"/>
    <col min="63" max="63" width="4.85546875" style="38" bestFit="1" customWidth="1"/>
    <col min="64" max="64" width="4.85546875" style="38" customWidth="1"/>
    <col min="65" max="65" width="5" style="38" bestFit="1" customWidth="1"/>
    <col min="66" max="67" width="5.85546875" style="38" bestFit="1" customWidth="1"/>
    <col min="68" max="68" width="4" style="38" bestFit="1" customWidth="1"/>
    <col min="69" max="69" width="5.85546875" style="38" bestFit="1" customWidth="1"/>
    <col min="70" max="70" width="8.85546875" style="38" bestFit="1" customWidth="1"/>
    <col min="71" max="71" width="5.85546875" style="38" bestFit="1" customWidth="1"/>
    <col min="72" max="72" width="6.7109375" style="38" bestFit="1" customWidth="1"/>
    <col min="73" max="73" width="8.85546875" style="38" bestFit="1" customWidth="1"/>
    <col min="74" max="75" width="5.85546875" style="38" bestFit="1" customWidth="1"/>
    <col min="76" max="76" width="8" style="38" bestFit="1" customWidth="1"/>
    <col min="77" max="78" width="5.85546875" style="38" bestFit="1" customWidth="1"/>
    <col min="79" max="79" width="9.7109375" style="38" bestFit="1" customWidth="1"/>
    <col min="80" max="80" width="5.85546875" style="38" bestFit="1" customWidth="1"/>
    <col min="81" max="81" width="5.85546875" style="105" bestFit="1" customWidth="1"/>
    <col min="82" max="82" width="5.140625" style="105" bestFit="1" customWidth="1"/>
    <col min="83" max="83" width="4.42578125" style="105" bestFit="1" customWidth="1"/>
    <col min="84" max="84" width="9" style="105" bestFit="1" customWidth="1"/>
    <col min="85" max="85" width="4.5703125" style="163" bestFit="1" customWidth="1"/>
    <col min="86" max="86" width="7.85546875" style="163" bestFit="1" customWidth="1"/>
    <col min="87" max="87" width="8.7109375" style="163" bestFit="1" customWidth="1"/>
    <col min="88" max="88" width="9.5703125" style="163" bestFit="1" customWidth="1"/>
    <col min="89" max="89" width="8.7109375" style="163" bestFit="1" customWidth="1"/>
    <col min="90" max="90" width="8.7109375" style="163" customWidth="1"/>
    <col min="91" max="92" width="10.85546875" style="163" bestFit="1" customWidth="1"/>
    <col min="93" max="93" width="9.5703125" style="163" bestFit="1" customWidth="1"/>
    <col min="94" max="95" width="7.85546875" style="163" bestFit="1" customWidth="1"/>
    <col min="96" max="99" width="9.5703125" style="163" customWidth="1"/>
    <col min="100" max="100" width="1.7109375" style="163" customWidth="1"/>
    <col min="101" max="101" width="8.7109375" style="127" customWidth="1"/>
    <col min="102" max="102" width="27.28515625" style="127" customWidth="1"/>
    <col min="103" max="103" width="4.5703125" style="127" customWidth="1"/>
    <col min="104" max="104" width="5.7109375" style="127" customWidth="1"/>
    <col min="105" max="105" width="13.5703125" style="127" customWidth="1"/>
    <col min="106" max="16384" width="9.28515625" style="35"/>
  </cols>
  <sheetData>
    <row r="1" spans="1:105" x14ac:dyDescent="0.2">
      <c r="A1" s="227"/>
      <c r="B1" s="228"/>
      <c r="C1" s="228"/>
      <c r="D1" s="228"/>
      <c r="E1" s="228"/>
      <c r="F1" s="229"/>
      <c r="G1" s="230"/>
      <c r="O1" s="104" t="s">
        <v>741</v>
      </c>
      <c r="P1" s="104"/>
      <c r="Q1" s="104"/>
      <c r="R1" s="104"/>
      <c r="S1" s="104"/>
      <c r="T1" s="104"/>
      <c r="AJ1" s="104" t="s">
        <v>870</v>
      </c>
      <c r="CE1" s="179"/>
      <c r="CF1" s="224"/>
      <c r="CG1" s="224"/>
      <c r="CH1" s="224"/>
      <c r="CI1" s="224"/>
      <c r="CJ1" s="224"/>
      <c r="CK1" s="224"/>
      <c r="CL1" s="224"/>
      <c r="CM1" s="223"/>
      <c r="CN1" s="223"/>
      <c r="CO1" s="223"/>
      <c r="CP1" s="223"/>
      <c r="CQ1" s="223"/>
      <c r="CR1" s="223"/>
      <c r="CS1" s="223"/>
      <c r="CT1" s="223"/>
      <c r="CU1" s="223"/>
      <c r="CV1" s="223"/>
    </row>
    <row r="2" spans="1:105" x14ac:dyDescent="0.2">
      <c r="A2" s="231"/>
      <c r="B2" s="232"/>
      <c r="C2" s="232"/>
      <c r="D2" s="232"/>
      <c r="E2" s="232"/>
      <c r="F2" s="233"/>
      <c r="G2" s="234"/>
      <c r="I2" s="104" t="s">
        <v>744</v>
      </c>
      <c r="J2" s="104"/>
      <c r="K2" s="104"/>
      <c r="L2" s="104"/>
      <c r="M2" s="104"/>
      <c r="N2" s="104"/>
      <c r="O2" s="44" t="s">
        <v>784</v>
      </c>
      <c r="P2" s="44" t="s">
        <v>777</v>
      </c>
      <c r="Q2" s="44" t="s">
        <v>782</v>
      </c>
      <c r="R2" s="44" t="s">
        <v>778</v>
      </c>
      <c r="S2" s="44" t="s">
        <v>780</v>
      </c>
      <c r="T2" s="44" t="s">
        <v>779</v>
      </c>
      <c r="U2" s="104" t="s">
        <v>725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33"/>
      <c r="AU2" s="104" t="s">
        <v>763</v>
      </c>
      <c r="AV2" s="104"/>
      <c r="AW2" s="104"/>
      <c r="AX2" s="104"/>
      <c r="AY2" s="104"/>
      <c r="AZ2" s="104"/>
      <c r="BA2" s="104"/>
      <c r="BB2" s="104"/>
      <c r="BC2" s="104"/>
      <c r="BD2" s="104"/>
      <c r="BI2" s="104" t="s">
        <v>801</v>
      </c>
      <c r="BJ2" s="104"/>
      <c r="BK2" s="104"/>
      <c r="BL2" s="104"/>
      <c r="BR2" s="104" t="s">
        <v>775</v>
      </c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225"/>
    </row>
    <row r="3" spans="1:105" x14ac:dyDescent="0.2">
      <c r="A3" s="235"/>
      <c r="B3" s="236"/>
      <c r="C3" s="232"/>
      <c r="D3" s="237"/>
      <c r="E3" s="232"/>
      <c r="F3" s="232"/>
      <c r="G3" s="238"/>
      <c r="H3" s="104" t="s">
        <v>790</v>
      </c>
      <c r="I3" s="44" t="s">
        <v>789</v>
      </c>
      <c r="J3" s="44" t="s">
        <v>788</v>
      </c>
      <c r="K3" s="44" t="s">
        <v>748</v>
      </c>
      <c r="L3" s="44" t="s">
        <v>787</v>
      </c>
      <c r="M3" s="44" t="s">
        <v>786</v>
      </c>
      <c r="N3" s="44" t="s">
        <v>785</v>
      </c>
      <c r="U3" s="226" t="s">
        <v>777</v>
      </c>
      <c r="V3" s="226" t="s">
        <v>777</v>
      </c>
      <c r="W3" s="226" t="s">
        <v>777</v>
      </c>
      <c r="X3" s="44" t="s">
        <v>782</v>
      </c>
      <c r="Y3" s="44" t="s">
        <v>782</v>
      </c>
      <c r="Z3" s="44" t="s">
        <v>782</v>
      </c>
      <c r="AA3" s="226" t="s">
        <v>778</v>
      </c>
      <c r="AB3" s="226" t="s">
        <v>778</v>
      </c>
      <c r="AC3" s="226" t="s">
        <v>778</v>
      </c>
      <c r="AD3" s="44" t="s">
        <v>780</v>
      </c>
      <c r="AE3" s="44" t="s">
        <v>780</v>
      </c>
      <c r="AF3" s="44" t="s">
        <v>780</v>
      </c>
      <c r="AG3" s="226" t="s">
        <v>779</v>
      </c>
      <c r="AH3" s="226" t="s">
        <v>779</v>
      </c>
      <c r="AI3" s="226" t="s">
        <v>779</v>
      </c>
      <c r="AK3" s="104" t="s">
        <v>950</v>
      </c>
      <c r="AL3" s="104"/>
      <c r="AM3" s="104"/>
      <c r="AN3" s="44" t="s">
        <v>951</v>
      </c>
      <c r="AO3" s="44"/>
      <c r="AP3" s="44"/>
      <c r="AQ3" s="104" t="s">
        <v>811</v>
      </c>
      <c r="AR3" s="104" t="s">
        <v>799</v>
      </c>
      <c r="AS3" s="104" t="s">
        <v>812</v>
      </c>
      <c r="AT3" s="104" t="s">
        <v>800</v>
      </c>
      <c r="AU3" s="44" t="s">
        <v>809</v>
      </c>
      <c r="AV3" s="44" t="s">
        <v>810</v>
      </c>
      <c r="AW3" s="44" t="s">
        <v>809</v>
      </c>
      <c r="AX3" s="44" t="s">
        <v>810</v>
      </c>
      <c r="AY3" s="44" t="s">
        <v>809</v>
      </c>
      <c r="AZ3" s="44" t="s">
        <v>810</v>
      </c>
      <c r="BA3" s="44" t="s">
        <v>809</v>
      </c>
      <c r="BB3" s="44" t="s">
        <v>810</v>
      </c>
      <c r="BC3" s="44" t="s">
        <v>809</v>
      </c>
      <c r="BD3" s="44" t="s">
        <v>810</v>
      </c>
      <c r="BE3" s="104" t="s">
        <v>802</v>
      </c>
      <c r="BF3" s="104"/>
      <c r="BG3" s="104"/>
      <c r="BH3" s="104"/>
      <c r="BI3" s="44" t="s">
        <v>789</v>
      </c>
      <c r="BJ3" s="44" t="s">
        <v>747</v>
      </c>
      <c r="BK3" s="44" t="s">
        <v>748</v>
      </c>
      <c r="BL3" s="44" t="s">
        <v>783</v>
      </c>
      <c r="BM3" s="104" t="s">
        <v>803</v>
      </c>
      <c r="BN3" s="104"/>
      <c r="BO3" s="104"/>
      <c r="BP3" s="104"/>
      <c r="BQ3" s="104"/>
      <c r="BR3" s="44" t="s">
        <v>747</v>
      </c>
      <c r="BS3" s="44" t="s">
        <v>748</v>
      </c>
      <c r="BT3" s="44" t="s">
        <v>783</v>
      </c>
      <c r="BU3" s="44" t="s">
        <v>747</v>
      </c>
      <c r="BV3" s="44" t="s">
        <v>748</v>
      </c>
      <c r="BW3" s="44" t="s">
        <v>783</v>
      </c>
      <c r="BX3" s="44" t="s">
        <v>747</v>
      </c>
      <c r="BY3" s="44" t="s">
        <v>748</v>
      </c>
      <c r="BZ3" s="44" t="s">
        <v>783</v>
      </c>
      <c r="CA3" s="44" t="s">
        <v>747</v>
      </c>
      <c r="CB3" s="44" t="s">
        <v>748</v>
      </c>
      <c r="CC3" s="106" t="s">
        <v>783</v>
      </c>
      <c r="CH3" s="244" t="s">
        <v>934</v>
      </c>
      <c r="CI3" s="244"/>
      <c r="CJ3" s="244"/>
      <c r="CK3" s="225" t="s">
        <v>873</v>
      </c>
      <c r="CL3" s="225"/>
      <c r="CM3" s="225"/>
      <c r="CN3" s="225"/>
      <c r="CO3" s="225"/>
      <c r="CP3" s="108"/>
      <c r="CQ3" s="108"/>
      <c r="CR3" s="108"/>
      <c r="CS3" s="108"/>
      <c r="CT3" s="108"/>
      <c r="CU3" s="108"/>
    </row>
    <row r="4" spans="1:105" x14ac:dyDescent="0.2">
      <c r="A4" s="239"/>
      <c r="B4" s="240"/>
      <c r="C4" s="240"/>
      <c r="D4" s="240"/>
      <c r="E4" s="241"/>
      <c r="F4" s="241"/>
      <c r="G4" s="242"/>
      <c r="P4" s="44"/>
      <c r="Q4" s="44"/>
      <c r="R4" s="44"/>
      <c r="S4" s="44"/>
      <c r="T4" s="44"/>
      <c r="U4" s="44" t="s">
        <v>788</v>
      </c>
      <c r="V4" s="44" t="s">
        <v>748</v>
      </c>
      <c r="W4" s="44" t="s">
        <v>783</v>
      </c>
      <c r="X4" s="44" t="s">
        <v>788</v>
      </c>
      <c r="Y4" s="44" t="s">
        <v>748</v>
      </c>
      <c r="Z4" s="44" t="s">
        <v>783</v>
      </c>
      <c r="AA4" s="44" t="s">
        <v>788</v>
      </c>
      <c r="AB4" s="44" t="s">
        <v>748</v>
      </c>
      <c r="AC4" s="44" t="s">
        <v>783</v>
      </c>
      <c r="AD4" s="44" t="s">
        <v>788</v>
      </c>
      <c r="AE4" s="44" t="s">
        <v>748</v>
      </c>
      <c r="AF4" s="44" t="s">
        <v>783</v>
      </c>
      <c r="AG4" s="44" t="s">
        <v>788</v>
      </c>
      <c r="AH4" s="44" t="s">
        <v>748</v>
      </c>
      <c r="AI4" s="44" t="s">
        <v>783</v>
      </c>
      <c r="AK4" s="44" t="s">
        <v>796</v>
      </c>
      <c r="AL4" s="44" t="s">
        <v>797</v>
      </c>
      <c r="AM4" s="44" t="s">
        <v>798</v>
      </c>
      <c r="AN4" s="104" t="s">
        <v>796</v>
      </c>
      <c r="AO4" s="104" t="s">
        <v>797</v>
      </c>
      <c r="AP4" s="104" t="s">
        <v>798</v>
      </c>
      <c r="AU4" s="104" t="s">
        <v>777</v>
      </c>
      <c r="AV4" s="104"/>
      <c r="AW4" s="133" t="s">
        <v>782</v>
      </c>
      <c r="AX4" s="133"/>
      <c r="AY4" s="104" t="s">
        <v>778</v>
      </c>
      <c r="AZ4" s="104"/>
      <c r="BA4" s="133" t="s">
        <v>780</v>
      </c>
      <c r="BB4" s="133"/>
      <c r="BC4" s="104" t="s">
        <v>779</v>
      </c>
      <c r="BD4" s="104"/>
      <c r="BE4" s="44" t="s">
        <v>789</v>
      </c>
      <c r="BF4" s="44" t="s">
        <v>747</v>
      </c>
      <c r="BG4" s="44" t="s">
        <v>748</v>
      </c>
      <c r="BH4" s="44" t="s">
        <v>783</v>
      </c>
      <c r="BM4" s="44" t="s">
        <v>804</v>
      </c>
      <c r="BN4" s="44" t="s">
        <v>805</v>
      </c>
      <c r="BO4" s="44" t="s">
        <v>806</v>
      </c>
      <c r="BP4" s="44" t="s">
        <v>807</v>
      </c>
      <c r="BQ4" s="44" t="s">
        <v>808</v>
      </c>
      <c r="BR4" s="104" t="s">
        <v>805</v>
      </c>
      <c r="BS4" s="104"/>
      <c r="BT4" s="104"/>
      <c r="BU4" s="133" t="s">
        <v>806</v>
      </c>
      <c r="BV4" s="133"/>
      <c r="BW4" s="133"/>
      <c r="BX4" s="104" t="s">
        <v>807</v>
      </c>
      <c r="BY4" s="104"/>
      <c r="BZ4" s="104"/>
      <c r="CA4" s="133" t="s">
        <v>808</v>
      </c>
      <c r="CB4" s="133"/>
      <c r="CC4" s="108"/>
      <c r="CD4" s="108"/>
      <c r="CE4" s="108"/>
      <c r="CF4" s="108" t="s">
        <v>889</v>
      </c>
      <c r="CH4" s="164" t="s">
        <v>787</v>
      </c>
      <c r="CI4" s="164" t="s">
        <v>786</v>
      </c>
      <c r="CJ4" s="164" t="s">
        <v>785</v>
      </c>
      <c r="CK4" s="165" t="s">
        <v>777</v>
      </c>
      <c r="CL4" s="165" t="s">
        <v>782</v>
      </c>
      <c r="CM4" s="165" t="s">
        <v>778</v>
      </c>
      <c r="CN4" s="165" t="s">
        <v>780</v>
      </c>
      <c r="CO4" s="165" t="s">
        <v>779</v>
      </c>
      <c r="CP4" s="164" t="s">
        <v>928</v>
      </c>
      <c r="CQ4" s="164" t="s">
        <v>929</v>
      </c>
      <c r="CR4" s="164" t="s">
        <v>930</v>
      </c>
      <c r="CS4" s="164" t="s">
        <v>931</v>
      </c>
      <c r="CT4" s="164" t="s">
        <v>932</v>
      </c>
      <c r="CU4" s="164" t="s">
        <v>933</v>
      </c>
    </row>
    <row r="5" spans="1:105" s="36" customFormat="1" x14ac:dyDescent="0.2">
      <c r="A5" s="96" t="s">
        <v>869</v>
      </c>
      <c r="B5" s="96" t="s">
        <v>679</v>
      </c>
      <c r="C5" s="96" t="s">
        <v>818</v>
      </c>
      <c r="D5" s="96" t="s">
        <v>781</v>
      </c>
      <c r="E5" s="96"/>
      <c r="F5" s="97" t="s">
        <v>570</v>
      </c>
      <c r="G5" s="96" t="s">
        <v>772</v>
      </c>
      <c r="H5" s="44" t="s">
        <v>605</v>
      </c>
      <c r="I5" s="44" t="s">
        <v>606</v>
      </c>
      <c r="J5" s="44" t="s">
        <v>607</v>
      </c>
      <c r="K5" s="44" t="s">
        <v>608</v>
      </c>
      <c r="L5" s="44" t="s">
        <v>609</v>
      </c>
      <c r="M5" s="44" t="s">
        <v>610</v>
      </c>
      <c r="N5" s="44" t="s">
        <v>611</v>
      </c>
      <c r="O5" s="44" t="s">
        <v>612</v>
      </c>
      <c r="P5" s="44" t="s">
        <v>613</v>
      </c>
      <c r="Q5" s="44" t="s">
        <v>614</v>
      </c>
      <c r="R5" s="44" t="s">
        <v>615</v>
      </c>
      <c r="S5" s="44" t="s">
        <v>616</v>
      </c>
      <c r="T5" s="44" t="s">
        <v>617</v>
      </c>
      <c r="U5" s="44" t="s">
        <v>618</v>
      </c>
      <c r="V5" s="44" t="s">
        <v>619</v>
      </c>
      <c r="W5" s="44" t="s">
        <v>620</v>
      </c>
      <c r="X5" s="44" t="s">
        <v>621</v>
      </c>
      <c r="Y5" s="44" t="s">
        <v>622</v>
      </c>
      <c r="Z5" s="44" t="s">
        <v>623</v>
      </c>
      <c r="AA5" s="44" t="s">
        <v>624</v>
      </c>
      <c r="AB5" s="44" t="s">
        <v>625</v>
      </c>
      <c r="AC5" s="44" t="s">
        <v>626</v>
      </c>
      <c r="AD5" s="44" t="s">
        <v>627</v>
      </c>
      <c r="AE5" s="44" t="s">
        <v>628</v>
      </c>
      <c r="AF5" s="44" t="s">
        <v>629</v>
      </c>
      <c r="AG5" s="44" t="s">
        <v>630</v>
      </c>
      <c r="AH5" s="44" t="s">
        <v>631</v>
      </c>
      <c r="AI5" s="44" t="s">
        <v>632</v>
      </c>
      <c r="AJ5" s="44" t="s">
        <v>633</v>
      </c>
      <c r="AK5" s="44" t="s">
        <v>634</v>
      </c>
      <c r="AL5" s="44" t="s">
        <v>635</v>
      </c>
      <c r="AM5" s="44" t="s">
        <v>636</v>
      </c>
      <c r="AN5" s="44" t="s">
        <v>637</v>
      </c>
      <c r="AO5" s="44" t="s">
        <v>638</v>
      </c>
      <c r="AP5" s="44" t="s">
        <v>639</v>
      </c>
      <c r="AQ5" s="44" t="s">
        <v>640</v>
      </c>
      <c r="AR5" s="44" t="s">
        <v>641</v>
      </c>
      <c r="AS5" s="44" t="s">
        <v>642</v>
      </c>
      <c r="AT5" s="44" t="s">
        <v>643</v>
      </c>
      <c r="AU5" s="44" t="s">
        <v>644</v>
      </c>
      <c r="AV5" s="44" t="s">
        <v>645</v>
      </c>
      <c r="AW5" s="44" t="s">
        <v>646</v>
      </c>
      <c r="AX5" s="44" t="s">
        <v>647</v>
      </c>
      <c r="AY5" s="44" t="s">
        <v>648</v>
      </c>
      <c r="AZ5" s="44" t="s">
        <v>649</v>
      </c>
      <c r="BA5" s="44" t="s">
        <v>650</v>
      </c>
      <c r="BB5" s="44" t="s">
        <v>651</v>
      </c>
      <c r="BC5" s="44" t="s">
        <v>652</v>
      </c>
      <c r="BD5" s="44" t="s">
        <v>653</v>
      </c>
      <c r="BE5" s="44" t="s">
        <v>654</v>
      </c>
      <c r="BF5" s="44" t="s">
        <v>655</v>
      </c>
      <c r="BG5" s="44" t="s">
        <v>656</v>
      </c>
      <c r="BH5" s="44" t="s">
        <v>657</v>
      </c>
      <c r="BI5" s="44" t="s">
        <v>658</v>
      </c>
      <c r="BJ5" s="44" t="s">
        <v>659</v>
      </c>
      <c r="BK5" s="44" t="s">
        <v>660</v>
      </c>
      <c r="BL5" s="44" t="s">
        <v>661</v>
      </c>
      <c r="BM5" s="44" t="s">
        <v>662</v>
      </c>
      <c r="BN5" s="44" t="s">
        <v>663</v>
      </c>
      <c r="BO5" s="44" t="s">
        <v>664</v>
      </c>
      <c r="BP5" s="44" t="s">
        <v>665</v>
      </c>
      <c r="BQ5" s="44" t="s">
        <v>666</v>
      </c>
      <c r="BR5" s="44" t="s">
        <v>667</v>
      </c>
      <c r="BS5" s="44" t="s">
        <v>668</v>
      </c>
      <c r="BT5" s="44" t="s">
        <v>669</v>
      </c>
      <c r="BU5" s="44" t="s">
        <v>670</v>
      </c>
      <c r="BV5" s="44" t="s">
        <v>671</v>
      </c>
      <c r="BW5" s="44" t="s">
        <v>672</v>
      </c>
      <c r="BX5" s="44" t="s">
        <v>673</v>
      </c>
      <c r="BY5" s="44" t="s">
        <v>674</v>
      </c>
      <c r="BZ5" s="44" t="s">
        <v>675</v>
      </c>
      <c r="CA5" s="44" t="s">
        <v>676</v>
      </c>
      <c r="CB5" s="44" t="s">
        <v>677</v>
      </c>
      <c r="CC5" s="106" t="s">
        <v>678</v>
      </c>
      <c r="CD5" s="106" t="s">
        <v>818</v>
      </c>
      <c r="CE5" s="106" t="s">
        <v>679</v>
      </c>
      <c r="CF5" s="106" t="s">
        <v>890</v>
      </c>
      <c r="CG5" s="165" t="s">
        <v>795</v>
      </c>
      <c r="CH5" s="184" t="str">
        <f>CH4&amp;".Prod"</f>
        <v>50th.Prod</v>
      </c>
      <c r="CI5" s="184" t="str">
        <f t="shared" ref="CI5:CU5" si="0">CI4&amp;".Prod"</f>
        <v>95th.Prod</v>
      </c>
      <c r="CJ5" s="184" t="str">
        <f t="shared" si="0"/>
        <v>99th.Prod</v>
      </c>
      <c r="CK5" s="184" t="str">
        <f t="shared" si="0"/>
        <v>C1.Prod</v>
      </c>
      <c r="CL5" s="184" t="str">
        <f t="shared" si="0"/>
        <v>C1T.Prod</v>
      </c>
      <c r="CM5" s="184" t="str">
        <f t="shared" si="0"/>
        <v>C2.Prod</v>
      </c>
      <c r="CN5" s="184" t="str">
        <f t="shared" si="0"/>
        <v>C3.Prod</v>
      </c>
      <c r="CO5" s="184" t="str">
        <f t="shared" si="0"/>
        <v>C4.Prod</v>
      </c>
      <c r="CP5" s="184" t="str">
        <f t="shared" si="0"/>
        <v>CPR.Prod</v>
      </c>
      <c r="CQ5" s="184" t="str">
        <f t="shared" si="0"/>
        <v>NoC.Prod</v>
      </c>
      <c r="CR5" s="184" t="str">
        <f t="shared" si="0"/>
        <v>HCP1.Prod</v>
      </c>
      <c r="CS5" s="184" t="str">
        <f t="shared" si="0"/>
        <v>HCP2.Prod</v>
      </c>
      <c r="CT5" s="184" t="str">
        <f t="shared" si="0"/>
        <v>HCP3.Prod</v>
      </c>
      <c r="CU5" s="184" t="str">
        <f t="shared" si="0"/>
        <v>HCP4.Prod</v>
      </c>
      <c r="CV5" s="165"/>
      <c r="CW5" s="129"/>
      <c r="CX5" s="130" t="s">
        <v>595</v>
      </c>
      <c r="CY5" s="130" t="s">
        <v>570</v>
      </c>
      <c r="CZ5" s="130" t="s">
        <v>781</v>
      </c>
      <c r="DA5" s="130" t="s">
        <v>571</v>
      </c>
    </row>
    <row r="6" spans="1:105" s="37" customFormat="1" x14ac:dyDescent="0.2">
      <c r="A6" s="123" t="str">
        <f t="shared" ref="A6:A11" si="1">B6&amp;C6&amp;D6</f>
        <v>2017-18AUGUSTEng</v>
      </c>
      <c r="B6" s="97" t="s">
        <v>680</v>
      </c>
      <c r="C6" s="35" t="s">
        <v>681</v>
      </c>
      <c r="D6" s="35" t="s">
        <v>718</v>
      </c>
      <c r="E6" s="35"/>
      <c r="F6" s="124" t="str">
        <f t="shared" ref="F6:F13" si="2">D6</f>
        <v>Eng</v>
      </c>
      <c r="G6" s="35"/>
      <c r="H6" s="125">
        <f t="shared" ref="H6:J25" si="3">SUMIFS(H$133:H$10077,$B$133:$B$10077,$B6,$C$133:$C$10077,$C6)</f>
        <v>177540</v>
      </c>
      <c r="I6" s="125">
        <f t="shared" si="3"/>
        <v>141028</v>
      </c>
      <c r="J6" s="125">
        <f t="shared" si="3"/>
        <v>1796993</v>
      </c>
      <c r="K6" s="122">
        <f>IFERROR(J6/I6,"-")</f>
        <v>12.742100859403806</v>
      </c>
      <c r="L6" s="125">
        <f>IFERROR(CH6/I6,"-")</f>
        <v>1.462291176220325</v>
      </c>
      <c r="M6" s="125">
        <f>IFERROR(CI6/I6,"-")</f>
        <v>69.80023825056017</v>
      </c>
      <c r="N6" s="125">
        <f>IFERROR(CJ6/I6,"-")</f>
        <v>157.69546473040813</v>
      </c>
      <c r="O6" s="125">
        <f t="shared" ref="O6:U15" si="4">SUMIFS(O$133:O$10077,$B$133:$B$10077,$B6,$C$133:$C$10077,$C6)</f>
        <v>58813</v>
      </c>
      <c r="P6" s="125">
        <f t="shared" si="4"/>
        <v>10233</v>
      </c>
      <c r="Q6" s="125">
        <f t="shared" si="4"/>
        <v>6931</v>
      </c>
      <c r="R6" s="125">
        <f t="shared" si="4"/>
        <v>67946</v>
      </c>
      <c r="S6" s="125">
        <f t="shared" si="4"/>
        <v>32227</v>
      </c>
      <c r="T6" s="125">
        <f t="shared" si="4"/>
        <v>2610</v>
      </c>
      <c r="U6" s="125">
        <f t="shared" si="4"/>
        <v>5671240</v>
      </c>
      <c r="V6" s="125">
        <f>IFERROR(U6/P6,"-")</f>
        <v>554.2108863480895</v>
      </c>
      <c r="W6" s="125">
        <f>IFERROR(CK6/P6,"-")</f>
        <v>911.54177660510118</v>
      </c>
      <c r="X6" s="125">
        <f t="shared" ref="X6:X25" si="5">SUMIFS(X$133:X$10077,$B$133:$B$10077,$B6,$C$133:$C$10077,$C6)</f>
        <v>7047501</v>
      </c>
      <c r="Y6" s="125">
        <f>IFERROR(X6/Q6,"-")</f>
        <v>1016.8086856153514</v>
      </c>
      <c r="Z6" s="125">
        <f>IFERROR(CL6/Q6,"-")</f>
        <v>2099.0787765113259</v>
      </c>
      <c r="AA6" s="125">
        <f t="shared" ref="AA6:AA25" si="6">SUMIFS(AA$133:AA$10077,$B$133:$B$10077,$B6,$C$133:$C$10077,$C6)</f>
        <v>97514559</v>
      </c>
      <c r="AB6" s="125">
        <f>IFERROR(AA6/R6,"-")</f>
        <v>1435.1773319989404</v>
      </c>
      <c r="AC6" s="125">
        <f>IFERROR(CM6/R6,"-")</f>
        <v>3188.7395873193418</v>
      </c>
      <c r="AD6" s="125">
        <f t="shared" ref="AD6:AD25" si="7">SUMIFS(AD$133:AD$10077,$B$133:$B$10077,$B6,$C$133:$C$10077,$C6)</f>
        <v>98017154</v>
      </c>
      <c r="AE6" s="125">
        <f>IFERROR(AD6/S6,"-")</f>
        <v>3041.4607006547303</v>
      </c>
      <c r="AF6" s="125">
        <f>IFERROR(CN6/S6,"-")</f>
        <v>7084.7289229528033</v>
      </c>
      <c r="AG6" s="125">
        <f t="shared" ref="AG6:AG25" si="8">SUMIFS(AG$133:AG$10077,$B$133:$B$10077,$B6,$C$133:$C$10077,$C6)</f>
        <v>12750030</v>
      </c>
      <c r="AH6" s="125">
        <f>IFERROR(AG6/T6,"-")</f>
        <v>4885.0689655172409</v>
      </c>
      <c r="AI6" s="125">
        <f>IFERROR(CO6/T6,"-")</f>
        <v>9168.8704980842904</v>
      </c>
      <c r="AJ6" s="125">
        <f t="shared" ref="AJ6:AS15" si="9">SUMIFS(AJ$133:AJ$10077,$B$133:$B$10077,$B6,$C$133:$C$10077,$C6)</f>
        <v>6083</v>
      </c>
      <c r="AK6" s="125">
        <f t="shared" si="9"/>
        <v>0</v>
      </c>
      <c r="AL6" s="125">
        <f t="shared" si="9"/>
        <v>2714</v>
      </c>
      <c r="AM6" s="125">
        <f t="shared" si="9"/>
        <v>7</v>
      </c>
      <c r="AN6" s="125">
        <f t="shared" si="9"/>
        <v>0</v>
      </c>
      <c r="AO6" s="125">
        <f t="shared" si="9"/>
        <v>3369</v>
      </c>
      <c r="AP6" s="125">
        <f t="shared" si="9"/>
        <v>13</v>
      </c>
      <c r="AQ6" s="125">
        <f t="shared" si="9"/>
        <v>83929</v>
      </c>
      <c r="AR6" s="125">
        <f t="shared" si="9"/>
        <v>6359</v>
      </c>
      <c r="AS6" s="125">
        <f t="shared" si="9"/>
        <v>32972</v>
      </c>
      <c r="AT6" s="125">
        <f t="shared" ref="AT6:BF15" si="10">SUMIFS(AT$133:AT$10077,$B$133:$B$10077,$B6,$C$133:$C$10077,$C6)</f>
        <v>123260</v>
      </c>
      <c r="AU6" s="125">
        <f t="shared" si="10"/>
        <v>20104</v>
      </c>
      <c r="AV6" s="125">
        <f t="shared" si="10"/>
        <v>17128</v>
      </c>
      <c r="AW6" s="125">
        <f t="shared" si="10"/>
        <v>13795</v>
      </c>
      <c r="AX6" s="125">
        <f t="shared" si="10"/>
        <v>11999</v>
      </c>
      <c r="AY6" s="125">
        <f t="shared" si="10"/>
        <v>91224</v>
      </c>
      <c r="AZ6" s="125">
        <f t="shared" si="10"/>
        <v>79198</v>
      </c>
      <c r="BA6" s="125">
        <f t="shared" si="10"/>
        <v>44629</v>
      </c>
      <c r="BB6" s="125">
        <f t="shared" si="10"/>
        <v>35656</v>
      </c>
      <c r="BC6" s="125">
        <f t="shared" si="10"/>
        <v>3683</v>
      </c>
      <c r="BD6" s="125">
        <f t="shared" si="10"/>
        <v>2840</v>
      </c>
      <c r="BE6" s="122">
        <f t="shared" si="10"/>
        <v>0</v>
      </c>
      <c r="BF6" s="122">
        <f t="shared" si="10"/>
        <v>0</v>
      </c>
      <c r="BG6" s="122" t="str">
        <f>IFERROR(BF6/BE6,"-")</f>
        <v>-</v>
      </c>
      <c r="BH6" s="122" t="str">
        <f>IFERROR(CP6/BE6,"-")</f>
        <v>-</v>
      </c>
      <c r="BI6" s="122">
        <f t="shared" ref="BI6:BJ25" si="11">SUMIFS(BI$133:BI$10077,$B$133:$B$10077,$B6,$C$133:$C$10077,$C6)</f>
        <v>1355</v>
      </c>
      <c r="BJ6" s="122">
        <f t="shared" si="11"/>
        <v>55934</v>
      </c>
      <c r="BK6" s="122">
        <f>IFERROR(BJ6/BI6,"-")</f>
        <v>41.27970479704797</v>
      </c>
      <c r="BL6" s="122">
        <f>IFERROR(CQ6/BI6,"-")</f>
        <v>94</v>
      </c>
      <c r="BM6" s="122">
        <f t="shared" ref="BM6:BR15" si="12">SUMIFS(BM$133:BM$10077,$B$133:$B$10077,$B6,$C$133:$C$10077,$C6)</f>
        <v>192</v>
      </c>
      <c r="BN6" s="122">
        <f t="shared" si="12"/>
        <v>3672</v>
      </c>
      <c r="BO6" s="122">
        <f t="shared" si="12"/>
        <v>2375</v>
      </c>
      <c r="BP6" s="122">
        <f t="shared" si="12"/>
        <v>108</v>
      </c>
      <c r="BQ6" s="122">
        <f t="shared" si="12"/>
        <v>2594</v>
      </c>
      <c r="BR6" s="122">
        <f t="shared" si="12"/>
        <v>17031323</v>
      </c>
      <c r="BS6" s="122">
        <f>IFERROR(BR6/BN6,"-")</f>
        <v>4638.1598583877994</v>
      </c>
      <c r="BT6" s="122">
        <f>IFERROR(CR6/BN6,"-")</f>
        <v>9120.5343137254895</v>
      </c>
      <c r="BU6" s="122">
        <f t="shared" ref="BU6:BU25" si="13">SUMIFS(BU$133:BU$10077,$B$133:$B$10077,$B6,$C$133:$C$10077,$C6)</f>
        <v>14233134</v>
      </c>
      <c r="BV6" s="122">
        <f>IFERROR(BU6/BO6,"-")</f>
        <v>5992.8985263157892</v>
      </c>
      <c r="BW6" s="122">
        <f>IFERROR(CS6/BO6,"-")</f>
        <v>11510.613052631579</v>
      </c>
      <c r="BX6" s="122">
        <f t="shared" ref="BX6:BX25" si="14">SUMIFS(BX$133:BX$10077,$B$133:$B$10077,$B6,$C$133:$C$10077,$C6)</f>
        <v>651465</v>
      </c>
      <c r="BY6" s="122">
        <f>IFERROR(BX6/BP6,"-")</f>
        <v>6032.083333333333</v>
      </c>
      <c r="BZ6" s="122">
        <f>IFERROR(CT6/BP6,"-")</f>
        <v>12612.185185185184</v>
      </c>
      <c r="CA6" s="122">
        <f t="shared" ref="CA6:CA25" si="15">SUMIFS(CA$133:CA$10077,$B$133:$B$10077,$B6,$C$133:$C$10077,$C6)</f>
        <v>25291867</v>
      </c>
      <c r="CB6" s="122">
        <f>IFERROR(CA6/BQ6,"-")</f>
        <v>9750.1414803392436</v>
      </c>
      <c r="CC6" s="126">
        <f>IFERROR(CU6/BQ6,"-")</f>
        <v>18656.91634541249</v>
      </c>
      <c r="CD6" s="126">
        <f t="shared" ref="CD6:CD14" si="16">MONTH(1&amp;C6)</f>
        <v>8</v>
      </c>
      <c r="CE6" s="166">
        <f>LEFT($B6,4)+IF(CD6&lt;4,1,0)</f>
        <v>2017</v>
      </c>
      <c r="CF6" s="167">
        <f>DATE($CE6,$CD6,1)</f>
        <v>42948</v>
      </c>
      <c r="CG6" s="168">
        <f>DAY(DATE($CE6,$CD6+1,1)-1)</f>
        <v>31</v>
      </c>
      <c r="CH6" s="126">
        <f t="shared" ref="CH6:CU15" si="17">SUMIFS(CH$133:CH$10077,$B$133:$B$10077,$B6,$C$133:$C$10077,$C6)</f>
        <v>206224</v>
      </c>
      <c r="CI6" s="126">
        <f t="shared" si="17"/>
        <v>9843788</v>
      </c>
      <c r="CJ6" s="126">
        <f t="shared" si="17"/>
        <v>22239476</v>
      </c>
      <c r="CK6" s="126">
        <f t="shared" si="17"/>
        <v>9327807</v>
      </c>
      <c r="CL6" s="126">
        <f t="shared" si="17"/>
        <v>14548715</v>
      </c>
      <c r="CM6" s="126">
        <f t="shared" si="17"/>
        <v>216662100</v>
      </c>
      <c r="CN6" s="126">
        <f t="shared" si="17"/>
        <v>228319559</v>
      </c>
      <c r="CO6" s="126">
        <f t="shared" si="17"/>
        <v>23930752</v>
      </c>
      <c r="CP6" s="126">
        <f t="shared" si="17"/>
        <v>0</v>
      </c>
      <c r="CQ6" s="126">
        <f t="shared" si="17"/>
        <v>127370</v>
      </c>
      <c r="CR6" s="126">
        <f t="shared" si="17"/>
        <v>33490602</v>
      </c>
      <c r="CS6" s="126">
        <f t="shared" si="17"/>
        <v>27337706</v>
      </c>
      <c r="CT6" s="126">
        <f t="shared" si="17"/>
        <v>1362116</v>
      </c>
      <c r="CU6" s="126">
        <f t="shared" si="17"/>
        <v>48396041</v>
      </c>
      <c r="CV6" s="169"/>
      <c r="CW6" s="128" t="s">
        <v>718</v>
      </c>
      <c r="CX6" s="131" t="s">
        <v>569</v>
      </c>
      <c r="CY6" s="131" t="s">
        <v>0</v>
      </c>
      <c r="CZ6" s="131"/>
      <c r="DA6" s="131"/>
    </row>
    <row r="7" spans="1:105" x14ac:dyDescent="0.2">
      <c r="A7" s="123" t="str">
        <f t="shared" si="1"/>
        <v>2017-18SEPTEMBEREng</v>
      </c>
      <c r="B7" s="97" t="str">
        <f t="shared" ref="B7:B18" si="18">IF($C7="April",LEFT($B6,4)+1&amp;"-"&amp;RIGHT($B6,2)+1,$B6)</f>
        <v>2017-18</v>
      </c>
      <c r="C7" s="35" t="s">
        <v>707</v>
      </c>
      <c r="D7" s="124" t="str">
        <f>D6</f>
        <v>Eng</v>
      </c>
      <c r="F7" s="124" t="str">
        <f t="shared" si="2"/>
        <v>Eng</v>
      </c>
      <c r="H7" s="125">
        <f t="shared" si="3"/>
        <v>379791</v>
      </c>
      <c r="I7" s="125">
        <f t="shared" si="3"/>
        <v>289824</v>
      </c>
      <c r="J7" s="125">
        <f t="shared" si="3"/>
        <v>6276073</v>
      </c>
      <c r="K7" s="122">
        <f t="shared" ref="K7:K10" si="19">IFERROR(J7/I7,"-")</f>
        <v>21.654773241691508</v>
      </c>
      <c r="L7" s="125">
        <f t="shared" ref="L7:L18" si="20">IFERROR(CH7/I7,"-")</f>
        <v>1.5673512200507895</v>
      </c>
      <c r="M7" s="125">
        <f t="shared" ref="M7:M18" si="21">IFERROR(CI7/I7,"-")</f>
        <v>72.138732472121006</v>
      </c>
      <c r="N7" s="125">
        <f t="shared" ref="N7:N18" si="22">IFERROR(CJ7/I7,"-")</f>
        <v>131.81478414486034</v>
      </c>
      <c r="O7" s="125">
        <f t="shared" si="4"/>
        <v>187539</v>
      </c>
      <c r="P7" s="125">
        <f t="shared" si="4"/>
        <v>25533</v>
      </c>
      <c r="Q7" s="125">
        <f t="shared" si="4"/>
        <v>18268</v>
      </c>
      <c r="R7" s="125">
        <f t="shared" si="4"/>
        <v>137472</v>
      </c>
      <c r="S7" s="125">
        <f t="shared" si="4"/>
        <v>74760</v>
      </c>
      <c r="T7" s="125">
        <f t="shared" si="4"/>
        <v>6076</v>
      </c>
      <c r="U7" s="125">
        <f t="shared" si="4"/>
        <v>12431963</v>
      </c>
      <c r="V7" s="125">
        <f t="shared" ref="V7:V94" si="23">IFERROR(U7/P7,"-")</f>
        <v>486.89785767438218</v>
      </c>
      <c r="W7" s="125">
        <f t="shared" ref="W7:W18" si="24">IFERROR(CK7/P7,"-")</f>
        <v>854.85916265225399</v>
      </c>
      <c r="X7" s="125">
        <f t="shared" si="5"/>
        <v>14055960</v>
      </c>
      <c r="Y7" s="125">
        <f t="shared" ref="Y7:Y94" si="25">IFERROR(X7/Q7,"-")</f>
        <v>769.43069848916139</v>
      </c>
      <c r="Z7" s="125">
        <f t="shared" ref="Z7:Z18" si="26">IFERROR(CL7/Q7,"-")</f>
        <v>1529.6206481278739</v>
      </c>
      <c r="AA7" s="125">
        <f t="shared" si="6"/>
        <v>181361290</v>
      </c>
      <c r="AB7" s="125">
        <f t="shared" ref="AB7:AB94" si="27">IFERROR(AA7/R7,"-")</f>
        <v>1319.2598492783984</v>
      </c>
      <c r="AC7" s="125">
        <f t="shared" ref="AC7:AC18" si="28">IFERROR(CM7/R7,"-")</f>
        <v>2808.3038582402237</v>
      </c>
      <c r="AD7" s="125">
        <f t="shared" si="7"/>
        <v>217735289</v>
      </c>
      <c r="AE7" s="125">
        <f t="shared" ref="AE7:AE10" si="29">IFERROR(AD7/S7,"-")</f>
        <v>2912.4570492241842</v>
      </c>
      <c r="AF7" s="125">
        <f t="shared" ref="AF7:AF18" si="30">IFERROR(CN7/S7,"-")</f>
        <v>6794.1942616372389</v>
      </c>
      <c r="AG7" s="125">
        <f t="shared" si="8"/>
        <v>28403391</v>
      </c>
      <c r="AH7" s="125">
        <f t="shared" ref="AH7:AH10" si="31">IFERROR(AG7/T7,"-")</f>
        <v>4674.685813034891</v>
      </c>
      <c r="AI7" s="125">
        <f t="shared" ref="AI7:AI18" si="32">IFERROR(CO7/T7,"-")</f>
        <v>9895.1808755760376</v>
      </c>
      <c r="AJ7" s="125">
        <f t="shared" si="9"/>
        <v>12705</v>
      </c>
      <c r="AK7" s="125">
        <f t="shared" si="9"/>
        <v>1967</v>
      </c>
      <c r="AL7" s="125">
        <f t="shared" si="9"/>
        <v>2531</v>
      </c>
      <c r="AM7" s="125">
        <f t="shared" si="9"/>
        <v>3533</v>
      </c>
      <c r="AN7" s="125">
        <f t="shared" si="9"/>
        <v>3022</v>
      </c>
      <c r="AO7" s="125">
        <f t="shared" si="9"/>
        <v>5185</v>
      </c>
      <c r="AP7" s="125">
        <f t="shared" si="9"/>
        <v>3165</v>
      </c>
      <c r="AQ7" s="125">
        <f t="shared" si="9"/>
        <v>172181</v>
      </c>
      <c r="AR7" s="125">
        <f t="shared" si="9"/>
        <v>15986</v>
      </c>
      <c r="AS7" s="125">
        <f t="shared" si="9"/>
        <v>73945</v>
      </c>
      <c r="AT7" s="125">
        <f t="shared" si="10"/>
        <v>262112</v>
      </c>
      <c r="AU7" s="125">
        <f t="shared" si="10"/>
        <v>51177</v>
      </c>
      <c r="AV7" s="125">
        <f t="shared" si="10"/>
        <v>41708</v>
      </c>
      <c r="AW7" s="125">
        <f t="shared" si="10"/>
        <v>36568</v>
      </c>
      <c r="AX7" s="125">
        <f t="shared" si="10"/>
        <v>30468</v>
      </c>
      <c r="AY7" s="125">
        <f t="shared" si="10"/>
        <v>192572</v>
      </c>
      <c r="AZ7" s="125">
        <f t="shared" si="10"/>
        <v>160052</v>
      </c>
      <c r="BA7" s="125">
        <f t="shared" si="10"/>
        <v>120562</v>
      </c>
      <c r="BB7" s="125">
        <f t="shared" si="10"/>
        <v>83556</v>
      </c>
      <c r="BC7" s="125">
        <f t="shared" si="10"/>
        <v>10654</v>
      </c>
      <c r="BD7" s="125">
        <f t="shared" si="10"/>
        <v>6695</v>
      </c>
      <c r="BE7" s="122">
        <f t="shared" si="10"/>
        <v>0</v>
      </c>
      <c r="BF7" s="122">
        <f t="shared" si="10"/>
        <v>0</v>
      </c>
      <c r="BG7" s="122" t="str">
        <f t="shared" ref="BG7:BG10" si="33">IFERROR(BF7/BE7,"-")</f>
        <v>-</v>
      </c>
      <c r="BH7" s="122" t="str">
        <f t="shared" ref="BH7:BH18" si="34">IFERROR(CP7/BE7,"-")</f>
        <v>-</v>
      </c>
      <c r="BI7" s="122">
        <f t="shared" si="11"/>
        <v>9322</v>
      </c>
      <c r="BJ7" s="122">
        <f t="shared" si="11"/>
        <v>424921</v>
      </c>
      <c r="BK7" s="122">
        <f t="shared" ref="BK7:BK10" si="35">IFERROR(BJ7/BI7,"-")</f>
        <v>45.582600300364732</v>
      </c>
      <c r="BL7" s="122">
        <f t="shared" ref="BL7:BL18" si="36">IFERROR(CQ7/BI7,"-")</f>
        <v>76.883930487019953</v>
      </c>
      <c r="BM7" s="122">
        <f t="shared" si="12"/>
        <v>547</v>
      </c>
      <c r="BN7" s="122">
        <f t="shared" si="12"/>
        <v>6097</v>
      </c>
      <c r="BO7" s="122">
        <f t="shared" si="12"/>
        <v>3917</v>
      </c>
      <c r="BP7" s="122">
        <f t="shared" si="12"/>
        <v>207</v>
      </c>
      <c r="BQ7" s="122">
        <f t="shared" si="12"/>
        <v>6073</v>
      </c>
      <c r="BR7" s="122">
        <f t="shared" si="12"/>
        <v>37685505</v>
      </c>
      <c r="BS7" s="122">
        <f t="shared" ref="BS7:BS94" si="37">IFERROR(BR7/BN7,"-")</f>
        <v>6180.9914712153522</v>
      </c>
      <c r="BT7" s="122">
        <f t="shared" ref="BT7:BT18" si="38">IFERROR(CR7/BN7,"-")</f>
        <v>13700.054453009678</v>
      </c>
      <c r="BU7" s="122">
        <f t="shared" si="13"/>
        <v>24502998</v>
      </c>
      <c r="BV7" s="122">
        <f t="shared" ref="BV7:BV10" si="39">IFERROR(BU7/BO7,"-")</f>
        <v>6255.5522083226961</v>
      </c>
      <c r="BW7" s="122">
        <f t="shared" ref="BW7:BW18" si="40">IFERROR(CS7/BO7,"-")</f>
        <v>12971.872861884094</v>
      </c>
      <c r="BX7" s="122">
        <f t="shared" si="14"/>
        <v>1209369</v>
      </c>
      <c r="BY7" s="122">
        <f t="shared" ref="BY7:BY10" si="41">IFERROR(BX7/BP7,"-")</f>
        <v>5842.36231884058</v>
      </c>
      <c r="BZ7" s="122">
        <f t="shared" ref="BZ7:BZ18" si="42">IFERROR(CT7/BP7,"-")</f>
        <v>12134.826086956522</v>
      </c>
      <c r="CA7" s="122">
        <f t="shared" si="15"/>
        <v>63968472</v>
      </c>
      <c r="CB7" s="122">
        <f t="shared" ref="CB7:CB94" si="43">IFERROR(CA7/BQ7,"-")</f>
        <v>10533.257368681047</v>
      </c>
      <c r="CC7" s="126">
        <f t="shared" ref="CC7:CC18" si="44">IFERROR(CU7/BQ7,"-")</f>
        <v>22258.786431747078</v>
      </c>
      <c r="CD7" s="126">
        <f t="shared" si="16"/>
        <v>9</v>
      </c>
      <c r="CE7" s="166">
        <f t="shared" ref="CE7:CE16" si="45">LEFT($B7,4)+IF(CD7&lt;4,1,0)</f>
        <v>2017</v>
      </c>
      <c r="CF7" s="167">
        <f t="shared" ref="CF7:CF16" si="46">DATE(LEFT($B7,4)+IF(CD7&lt;4,1,0),CD7,1)</f>
        <v>42979</v>
      </c>
      <c r="CG7" s="168">
        <f t="shared" ref="CG7:CG15" si="47">DAY(DATE(LEFT($B7,4)+IF(CD7&lt;4,1,0),$CD7+1,1)-1)</f>
        <v>30</v>
      </c>
      <c r="CH7" s="126">
        <f t="shared" si="17"/>
        <v>454256</v>
      </c>
      <c r="CI7" s="126">
        <f t="shared" si="17"/>
        <v>20907536</v>
      </c>
      <c r="CJ7" s="126">
        <f t="shared" si="17"/>
        <v>38203088</v>
      </c>
      <c r="CK7" s="126">
        <f t="shared" si="17"/>
        <v>21827119</v>
      </c>
      <c r="CL7" s="126">
        <f t="shared" si="17"/>
        <v>27943110</v>
      </c>
      <c r="CM7" s="126">
        <f t="shared" si="17"/>
        <v>386063148</v>
      </c>
      <c r="CN7" s="126">
        <f t="shared" si="17"/>
        <v>507933963</v>
      </c>
      <c r="CO7" s="126">
        <f t="shared" si="17"/>
        <v>60123119</v>
      </c>
      <c r="CP7" s="126">
        <f t="shared" si="17"/>
        <v>0</v>
      </c>
      <c r="CQ7" s="126">
        <f t="shared" si="17"/>
        <v>716712</v>
      </c>
      <c r="CR7" s="126">
        <f t="shared" si="17"/>
        <v>83529232</v>
      </c>
      <c r="CS7" s="126">
        <f t="shared" si="17"/>
        <v>50810826</v>
      </c>
      <c r="CT7" s="126">
        <f t="shared" si="17"/>
        <v>2511909</v>
      </c>
      <c r="CU7" s="126">
        <f t="shared" si="17"/>
        <v>135177610</v>
      </c>
      <c r="CV7" s="169"/>
      <c r="CW7" s="128"/>
      <c r="CX7" s="132" t="s">
        <v>596</v>
      </c>
      <c r="CY7" s="131"/>
      <c r="CZ7" s="131"/>
      <c r="DA7" s="131"/>
    </row>
    <row r="8" spans="1:105" x14ac:dyDescent="0.2">
      <c r="A8" s="123" t="str">
        <f t="shared" si="1"/>
        <v>2017-18OCTOBEREng</v>
      </c>
      <c r="B8" s="97" t="str">
        <f t="shared" si="18"/>
        <v>2017-18</v>
      </c>
      <c r="C8" s="35" t="s">
        <v>765</v>
      </c>
      <c r="D8" s="124" t="str">
        <f t="shared" ref="D8:D25" si="48">D7</f>
        <v>Eng</v>
      </c>
      <c r="F8" s="124" t="str">
        <f t="shared" si="2"/>
        <v>Eng</v>
      </c>
      <c r="H8" s="125">
        <f t="shared" si="3"/>
        <v>416653</v>
      </c>
      <c r="I8" s="125">
        <f t="shared" si="3"/>
        <v>316099</v>
      </c>
      <c r="J8" s="125">
        <f t="shared" si="3"/>
        <v>4282835</v>
      </c>
      <c r="K8" s="122">
        <f t="shared" si="19"/>
        <v>13.549030525246836</v>
      </c>
      <c r="L8" s="125">
        <f t="shared" si="20"/>
        <v>1.6377812014590365</v>
      </c>
      <c r="M8" s="125">
        <f t="shared" si="21"/>
        <v>59.276204606784582</v>
      </c>
      <c r="N8" s="125">
        <f t="shared" si="22"/>
        <v>124.32841926105429</v>
      </c>
      <c r="O8" s="125">
        <f t="shared" si="4"/>
        <v>307209</v>
      </c>
      <c r="P8" s="125">
        <f t="shared" si="4"/>
        <v>27768</v>
      </c>
      <c r="Q8" s="125">
        <f t="shared" si="4"/>
        <v>19786</v>
      </c>
      <c r="R8" s="125">
        <f t="shared" si="4"/>
        <v>154158</v>
      </c>
      <c r="S8" s="125">
        <f t="shared" si="4"/>
        <v>83585</v>
      </c>
      <c r="T8" s="125">
        <f t="shared" si="4"/>
        <v>7428</v>
      </c>
      <c r="U8" s="125">
        <f t="shared" si="4"/>
        <v>13183720</v>
      </c>
      <c r="V8" s="125">
        <f t="shared" si="23"/>
        <v>474.78104292711032</v>
      </c>
      <c r="W8" s="125">
        <f t="shared" si="24"/>
        <v>823.40164938058194</v>
      </c>
      <c r="X8" s="125">
        <f t="shared" si="5"/>
        <v>15146045</v>
      </c>
      <c r="Y8" s="125">
        <f t="shared" si="25"/>
        <v>765.4930253714748</v>
      </c>
      <c r="Z8" s="125">
        <f t="shared" si="26"/>
        <v>1505.6978671788133</v>
      </c>
      <c r="AA8" s="125">
        <f t="shared" si="6"/>
        <v>202816486</v>
      </c>
      <c r="AB8" s="125">
        <f t="shared" si="27"/>
        <v>1315.6403559983912</v>
      </c>
      <c r="AC8" s="125">
        <f t="shared" si="28"/>
        <v>2801.5689487409022</v>
      </c>
      <c r="AD8" s="125">
        <f t="shared" si="7"/>
        <v>224828822</v>
      </c>
      <c r="AE8" s="125">
        <f t="shared" si="29"/>
        <v>2689.8225997487589</v>
      </c>
      <c r="AF8" s="125">
        <f t="shared" si="30"/>
        <v>6277.185380151941</v>
      </c>
      <c r="AG8" s="125">
        <f t="shared" si="8"/>
        <v>30537984</v>
      </c>
      <c r="AH8" s="125">
        <f t="shared" si="31"/>
        <v>4111.1987075928919</v>
      </c>
      <c r="AI8" s="125">
        <f t="shared" si="32"/>
        <v>9071.4103392568668</v>
      </c>
      <c r="AJ8" s="125">
        <f t="shared" si="9"/>
        <v>14276</v>
      </c>
      <c r="AK8" s="125">
        <f t="shared" si="9"/>
        <v>2974</v>
      </c>
      <c r="AL8" s="125">
        <f t="shared" si="9"/>
        <v>2638</v>
      </c>
      <c r="AM8" s="125">
        <f t="shared" si="9"/>
        <v>8959</v>
      </c>
      <c r="AN8" s="125">
        <f t="shared" si="9"/>
        <v>3763</v>
      </c>
      <c r="AO8" s="125">
        <f t="shared" si="9"/>
        <v>4901</v>
      </c>
      <c r="AP8" s="125">
        <f t="shared" si="9"/>
        <v>4028</v>
      </c>
      <c r="AQ8" s="125">
        <f t="shared" si="9"/>
        <v>191251</v>
      </c>
      <c r="AR8" s="125">
        <f t="shared" si="9"/>
        <v>17233</v>
      </c>
      <c r="AS8" s="125">
        <f t="shared" si="9"/>
        <v>84449</v>
      </c>
      <c r="AT8" s="125">
        <f t="shared" si="10"/>
        <v>292933</v>
      </c>
      <c r="AU8" s="125">
        <f t="shared" si="10"/>
        <v>54969</v>
      </c>
      <c r="AV8" s="125">
        <f t="shared" si="10"/>
        <v>44555</v>
      </c>
      <c r="AW8" s="125">
        <f t="shared" si="10"/>
        <v>39205</v>
      </c>
      <c r="AX8" s="125">
        <f t="shared" si="10"/>
        <v>32430</v>
      </c>
      <c r="AY8" s="125">
        <f t="shared" si="10"/>
        <v>213996</v>
      </c>
      <c r="AZ8" s="125">
        <f t="shared" si="10"/>
        <v>178481</v>
      </c>
      <c r="BA8" s="125">
        <f t="shared" si="10"/>
        <v>133791</v>
      </c>
      <c r="BB8" s="125">
        <f t="shared" si="10"/>
        <v>92767</v>
      </c>
      <c r="BC8" s="125">
        <f t="shared" si="10"/>
        <v>13052</v>
      </c>
      <c r="BD8" s="125">
        <f t="shared" si="10"/>
        <v>8120</v>
      </c>
      <c r="BE8" s="122">
        <f t="shared" si="10"/>
        <v>22</v>
      </c>
      <c r="BF8" s="122">
        <f t="shared" si="10"/>
        <v>3801</v>
      </c>
      <c r="BG8" s="122">
        <f t="shared" si="33"/>
        <v>172.77272727272728</v>
      </c>
      <c r="BH8" s="122">
        <f t="shared" si="34"/>
        <v>294</v>
      </c>
      <c r="BI8" s="122">
        <f t="shared" si="11"/>
        <v>11700</v>
      </c>
      <c r="BJ8" s="122">
        <f t="shared" si="11"/>
        <v>465633</v>
      </c>
      <c r="BK8" s="122">
        <f t="shared" si="35"/>
        <v>39.797692307692309</v>
      </c>
      <c r="BL8" s="122">
        <f t="shared" si="36"/>
        <v>65.349401709401704</v>
      </c>
      <c r="BM8" s="122">
        <f t="shared" si="12"/>
        <v>641</v>
      </c>
      <c r="BN8" s="122">
        <f t="shared" si="12"/>
        <v>6540</v>
      </c>
      <c r="BO8" s="122">
        <f t="shared" si="12"/>
        <v>4554</v>
      </c>
      <c r="BP8" s="122">
        <f t="shared" si="12"/>
        <v>236</v>
      </c>
      <c r="BQ8" s="122">
        <f t="shared" si="12"/>
        <v>6529</v>
      </c>
      <c r="BR8" s="122">
        <f t="shared" si="12"/>
        <v>38407522</v>
      </c>
      <c r="BS8" s="122">
        <f t="shared" si="37"/>
        <v>5872.7097859327214</v>
      </c>
      <c r="BT8" s="122">
        <f t="shared" si="38"/>
        <v>13012.852293577982</v>
      </c>
      <c r="BU8" s="122">
        <f t="shared" si="13"/>
        <v>26142475</v>
      </c>
      <c r="BV8" s="122">
        <f t="shared" si="39"/>
        <v>5740.5522617479137</v>
      </c>
      <c r="BW8" s="122">
        <f t="shared" si="40"/>
        <v>12210.89789196311</v>
      </c>
      <c r="BX8" s="122">
        <f t="shared" si="14"/>
        <v>1633525</v>
      </c>
      <c r="BY8" s="122">
        <f t="shared" si="41"/>
        <v>6921.7161016949149</v>
      </c>
      <c r="BZ8" s="122">
        <f t="shared" si="42"/>
        <v>13526.419491525423</v>
      </c>
      <c r="CA8" s="122">
        <f t="shared" si="15"/>
        <v>65584935</v>
      </c>
      <c r="CB8" s="122">
        <f t="shared" si="43"/>
        <v>10045.173073977638</v>
      </c>
      <c r="CC8" s="126">
        <f t="shared" si="44"/>
        <v>20239.986521672537</v>
      </c>
      <c r="CD8" s="126">
        <f t="shared" si="16"/>
        <v>10</v>
      </c>
      <c r="CE8" s="166">
        <f t="shared" si="45"/>
        <v>2017</v>
      </c>
      <c r="CF8" s="167">
        <f t="shared" si="46"/>
        <v>43009</v>
      </c>
      <c r="CG8" s="168">
        <f t="shared" si="47"/>
        <v>31</v>
      </c>
      <c r="CH8" s="126">
        <f t="shared" si="17"/>
        <v>517701</v>
      </c>
      <c r="CI8" s="126">
        <f t="shared" si="17"/>
        <v>18737149</v>
      </c>
      <c r="CJ8" s="126">
        <f t="shared" si="17"/>
        <v>39300089</v>
      </c>
      <c r="CK8" s="126">
        <f t="shared" si="17"/>
        <v>22864217</v>
      </c>
      <c r="CL8" s="126">
        <f t="shared" si="17"/>
        <v>29791738</v>
      </c>
      <c r="CM8" s="126">
        <f t="shared" si="17"/>
        <v>431884266</v>
      </c>
      <c r="CN8" s="126">
        <f t="shared" si="17"/>
        <v>524678540</v>
      </c>
      <c r="CO8" s="126">
        <f t="shared" si="17"/>
        <v>67382436</v>
      </c>
      <c r="CP8" s="126">
        <f t="shared" si="17"/>
        <v>6468</v>
      </c>
      <c r="CQ8" s="126">
        <f t="shared" si="17"/>
        <v>764588</v>
      </c>
      <c r="CR8" s="126">
        <f t="shared" si="17"/>
        <v>85104054</v>
      </c>
      <c r="CS8" s="126">
        <f t="shared" si="17"/>
        <v>55608429</v>
      </c>
      <c r="CT8" s="126">
        <f t="shared" si="17"/>
        <v>3192235</v>
      </c>
      <c r="CU8" s="126">
        <f t="shared" si="17"/>
        <v>132146872</v>
      </c>
      <c r="CV8" s="169"/>
      <c r="CW8" s="128" t="s">
        <v>598</v>
      </c>
      <c r="CX8" s="131" t="s">
        <v>5</v>
      </c>
      <c r="CY8" s="131" t="s">
        <v>687</v>
      </c>
      <c r="CZ8" s="131"/>
      <c r="DA8" s="131" t="str">
        <f>CX8</f>
        <v>North</v>
      </c>
    </row>
    <row r="9" spans="1:105" x14ac:dyDescent="0.2">
      <c r="A9" s="123" t="str">
        <f t="shared" si="1"/>
        <v>2017-18NOVEMBEREng</v>
      </c>
      <c r="B9" s="97" t="str">
        <f t="shared" si="18"/>
        <v>2017-18</v>
      </c>
      <c r="C9" s="35" t="s">
        <v>771</v>
      </c>
      <c r="D9" s="124" t="str">
        <f t="shared" si="48"/>
        <v>Eng</v>
      </c>
      <c r="F9" s="124" t="str">
        <f t="shared" si="2"/>
        <v>Eng</v>
      </c>
      <c r="H9" s="125">
        <f t="shared" si="3"/>
        <v>797425</v>
      </c>
      <c r="I9" s="125">
        <f t="shared" si="3"/>
        <v>597353</v>
      </c>
      <c r="J9" s="125">
        <f t="shared" si="3"/>
        <v>7919804</v>
      </c>
      <c r="K9" s="122">
        <f t="shared" si="19"/>
        <v>13.258163933218716</v>
      </c>
      <c r="L9" s="125">
        <f t="shared" si="20"/>
        <v>1.0589467199461624</v>
      </c>
      <c r="M9" s="125">
        <f t="shared" si="21"/>
        <v>67.810055360900506</v>
      </c>
      <c r="N9" s="125">
        <f t="shared" si="22"/>
        <v>132.3434418174848</v>
      </c>
      <c r="O9" s="125">
        <f t="shared" si="4"/>
        <v>571269</v>
      </c>
      <c r="P9" s="125">
        <f t="shared" si="4"/>
        <v>50380</v>
      </c>
      <c r="Q9" s="125">
        <f t="shared" si="4"/>
        <v>35581</v>
      </c>
      <c r="R9" s="125">
        <f t="shared" si="4"/>
        <v>288995</v>
      </c>
      <c r="S9" s="125">
        <f t="shared" si="4"/>
        <v>144395</v>
      </c>
      <c r="T9" s="125">
        <f t="shared" si="4"/>
        <v>17285</v>
      </c>
      <c r="U9" s="125">
        <f t="shared" si="4"/>
        <v>24045596</v>
      </c>
      <c r="V9" s="125">
        <f t="shared" si="23"/>
        <v>477.28455736403333</v>
      </c>
      <c r="W9" s="125">
        <f t="shared" si="24"/>
        <v>828.39593092497023</v>
      </c>
      <c r="X9" s="125">
        <f t="shared" si="5"/>
        <v>28136184</v>
      </c>
      <c r="Y9" s="125">
        <f t="shared" si="25"/>
        <v>790.76428430904139</v>
      </c>
      <c r="Z9" s="125">
        <f t="shared" si="26"/>
        <v>1508.9570276271043</v>
      </c>
      <c r="AA9" s="125">
        <f t="shared" si="6"/>
        <v>394440719</v>
      </c>
      <c r="AB9" s="125">
        <f t="shared" si="27"/>
        <v>1364.8703922213188</v>
      </c>
      <c r="AC9" s="125">
        <f t="shared" si="28"/>
        <v>2864.2487171058324</v>
      </c>
      <c r="AD9" s="125">
        <f t="shared" si="7"/>
        <v>469439534</v>
      </c>
      <c r="AE9" s="125">
        <f t="shared" si="29"/>
        <v>3251.0788739222271</v>
      </c>
      <c r="AF9" s="125">
        <f t="shared" si="30"/>
        <v>7618.1424841580383</v>
      </c>
      <c r="AG9" s="125">
        <f t="shared" si="8"/>
        <v>83463337</v>
      </c>
      <c r="AH9" s="125">
        <f t="shared" si="31"/>
        <v>4828.6570436794909</v>
      </c>
      <c r="AI9" s="125">
        <f t="shared" si="32"/>
        <v>10939.387619323112</v>
      </c>
      <c r="AJ9" s="125">
        <f t="shared" si="9"/>
        <v>32530</v>
      </c>
      <c r="AK9" s="125">
        <f t="shared" si="9"/>
        <v>3555</v>
      </c>
      <c r="AL9" s="125">
        <f t="shared" si="9"/>
        <v>8256</v>
      </c>
      <c r="AM9" s="125">
        <f t="shared" si="9"/>
        <v>22165</v>
      </c>
      <c r="AN9" s="125">
        <f t="shared" si="9"/>
        <v>4398</v>
      </c>
      <c r="AO9" s="125">
        <f t="shared" si="9"/>
        <v>16321</v>
      </c>
      <c r="AP9" s="125">
        <f t="shared" si="9"/>
        <v>9130</v>
      </c>
      <c r="AQ9" s="125">
        <f t="shared" si="9"/>
        <v>342932</v>
      </c>
      <c r="AR9" s="125">
        <f t="shared" si="9"/>
        <v>37018</v>
      </c>
      <c r="AS9" s="125">
        <f t="shared" si="9"/>
        <v>158789</v>
      </c>
      <c r="AT9" s="125">
        <f t="shared" si="10"/>
        <v>538739</v>
      </c>
      <c r="AU9" s="125">
        <f t="shared" si="10"/>
        <v>105382</v>
      </c>
      <c r="AV9" s="125">
        <f t="shared" si="10"/>
        <v>83670</v>
      </c>
      <c r="AW9" s="125">
        <f t="shared" si="10"/>
        <v>69492</v>
      </c>
      <c r="AX9" s="125">
        <f t="shared" si="10"/>
        <v>57711</v>
      </c>
      <c r="AY9" s="125">
        <f t="shared" si="10"/>
        <v>411587</v>
      </c>
      <c r="AZ9" s="125">
        <f t="shared" si="10"/>
        <v>333412</v>
      </c>
      <c r="BA9" s="125">
        <f t="shared" si="10"/>
        <v>234321</v>
      </c>
      <c r="BB9" s="125">
        <f t="shared" si="10"/>
        <v>160802</v>
      </c>
      <c r="BC9" s="125">
        <f t="shared" si="10"/>
        <v>30451</v>
      </c>
      <c r="BD9" s="125">
        <f t="shared" si="10"/>
        <v>18761</v>
      </c>
      <c r="BE9" s="122">
        <f t="shared" si="10"/>
        <v>1126</v>
      </c>
      <c r="BF9" s="122">
        <f t="shared" si="10"/>
        <v>317616</v>
      </c>
      <c r="BG9" s="122">
        <f t="shared" si="33"/>
        <v>282.0746003552398</v>
      </c>
      <c r="BH9" s="122">
        <f t="shared" si="34"/>
        <v>480.33392539964478</v>
      </c>
      <c r="BI9" s="122">
        <f t="shared" si="11"/>
        <v>25680</v>
      </c>
      <c r="BJ9" s="122">
        <f t="shared" si="11"/>
        <v>1257744</v>
      </c>
      <c r="BK9" s="122">
        <f t="shared" si="35"/>
        <v>48.977570093457942</v>
      </c>
      <c r="BL9" s="122">
        <f t="shared" si="36"/>
        <v>82.743652647975082</v>
      </c>
      <c r="BM9" s="122">
        <f t="shared" si="12"/>
        <v>4032</v>
      </c>
      <c r="BN9" s="122">
        <f t="shared" si="12"/>
        <v>10772</v>
      </c>
      <c r="BO9" s="122">
        <f t="shared" si="12"/>
        <v>7935</v>
      </c>
      <c r="BP9" s="122">
        <f t="shared" si="12"/>
        <v>381</v>
      </c>
      <c r="BQ9" s="122">
        <f t="shared" si="12"/>
        <v>10012</v>
      </c>
      <c r="BR9" s="122">
        <f t="shared" si="12"/>
        <v>65215893</v>
      </c>
      <c r="BS9" s="122">
        <f t="shared" si="37"/>
        <v>6054.2046973635352</v>
      </c>
      <c r="BT9" s="122">
        <f t="shared" si="38"/>
        <v>13283.127738581508</v>
      </c>
      <c r="BU9" s="122">
        <f t="shared" si="13"/>
        <v>56752943</v>
      </c>
      <c r="BV9" s="122">
        <f t="shared" si="39"/>
        <v>7152.2297416509136</v>
      </c>
      <c r="BW9" s="122">
        <f t="shared" si="40"/>
        <v>15222.371140516698</v>
      </c>
      <c r="BX9" s="122">
        <f t="shared" si="14"/>
        <v>3718854</v>
      </c>
      <c r="BY9" s="122">
        <f t="shared" si="41"/>
        <v>9760.7716535433065</v>
      </c>
      <c r="BZ9" s="122">
        <f t="shared" si="42"/>
        <v>18705.139107611547</v>
      </c>
      <c r="CA9" s="122">
        <f t="shared" si="15"/>
        <v>107768648</v>
      </c>
      <c r="CB9" s="122">
        <f t="shared" si="43"/>
        <v>10763.948062325209</v>
      </c>
      <c r="CC9" s="126">
        <f t="shared" si="44"/>
        <v>22074.542748701559</v>
      </c>
      <c r="CD9" s="126">
        <f t="shared" si="16"/>
        <v>11</v>
      </c>
      <c r="CE9" s="166">
        <f t="shared" si="45"/>
        <v>2017</v>
      </c>
      <c r="CF9" s="167">
        <f t="shared" si="46"/>
        <v>43040</v>
      </c>
      <c r="CG9" s="168">
        <f t="shared" si="47"/>
        <v>30</v>
      </c>
      <c r="CH9" s="126">
        <f t="shared" si="17"/>
        <v>632565</v>
      </c>
      <c r="CI9" s="126">
        <f t="shared" si="17"/>
        <v>40506540</v>
      </c>
      <c r="CJ9" s="126">
        <f t="shared" si="17"/>
        <v>79055752</v>
      </c>
      <c r="CK9" s="126">
        <f t="shared" si="17"/>
        <v>41734587</v>
      </c>
      <c r="CL9" s="126">
        <f t="shared" si="17"/>
        <v>53690200</v>
      </c>
      <c r="CM9" s="126">
        <f t="shared" si="17"/>
        <v>827753558</v>
      </c>
      <c r="CN9" s="126">
        <f t="shared" si="17"/>
        <v>1100021684</v>
      </c>
      <c r="CO9" s="126">
        <f t="shared" si="17"/>
        <v>189087315</v>
      </c>
      <c r="CP9" s="126">
        <f t="shared" si="17"/>
        <v>540856</v>
      </c>
      <c r="CQ9" s="126">
        <f t="shared" si="17"/>
        <v>2124857</v>
      </c>
      <c r="CR9" s="126">
        <f t="shared" si="17"/>
        <v>143085852</v>
      </c>
      <c r="CS9" s="126">
        <f t="shared" si="17"/>
        <v>120789515</v>
      </c>
      <c r="CT9" s="126">
        <f t="shared" si="17"/>
        <v>7126658</v>
      </c>
      <c r="CU9" s="126">
        <f t="shared" si="17"/>
        <v>221010322</v>
      </c>
      <c r="CV9" s="169"/>
      <c r="CW9" s="128" t="s">
        <v>599</v>
      </c>
      <c r="CX9" s="131" t="s">
        <v>601</v>
      </c>
      <c r="CY9" s="131" t="s">
        <v>694</v>
      </c>
      <c r="CZ9" s="131"/>
      <c r="DA9" s="131" t="str">
        <f>CX9</f>
        <v>Midlands and East</v>
      </c>
    </row>
    <row r="10" spans="1:105" x14ac:dyDescent="0.2">
      <c r="A10" s="123" t="str">
        <f t="shared" si="1"/>
        <v>2017-18DECEMBEREng</v>
      </c>
      <c r="B10" s="97" t="str">
        <f t="shared" si="18"/>
        <v>2017-18</v>
      </c>
      <c r="C10" s="35" t="s">
        <v>776</v>
      </c>
      <c r="D10" s="124" t="str">
        <f t="shared" si="48"/>
        <v>Eng</v>
      </c>
      <c r="F10" s="124" t="str">
        <f t="shared" si="2"/>
        <v>Eng</v>
      </c>
      <c r="H10" s="125">
        <f t="shared" si="3"/>
        <v>1075639</v>
      </c>
      <c r="I10" s="125">
        <f t="shared" si="3"/>
        <v>822396</v>
      </c>
      <c r="J10" s="125">
        <f t="shared" si="3"/>
        <v>18583950</v>
      </c>
      <c r="K10" s="122">
        <f t="shared" si="19"/>
        <v>22.597325376096187</v>
      </c>
      <c r="L10" s="125">
        <f t="shared" si="20"/>
        <v>6.2368396733447149</v>
      </c>
      <c r="M10" s="125">
        <f t="shared" si="21"/>
        <v>96.685448372803364</v>
      </c>
      <c r="N10" s="125">
        <f t="shared" si="22"/>
        <v>164.78677790261625</v>
      </c>
      <c r="O10" s="125">
        <f t="shared" si="4"/>
        <v>746767</v>
      </c>
      <c r="P10" s="125">
        <f t="shared" si="4"/>
        <v>63476</v>
      </c>
      <c r="Q10" s="125">
        <f t="shared" si="4"/>
        <v>43136</v>
      </c>
      <c r="R10" s="125">
        <f t="shared" si="4"/>
        <v>394375</v>
      </c>
      <c r="S10" s="125">
        <f t="shared" si="4"/>
        <v>179315</v>
      </c>
      <c r="T10" s="125">
        <f t="shared" si="4"/>
        <v>19616</v>
      </c>
      <c r="U10" s="125">
        <f t="shared" si="4"/>
        <v>33766080</v>
      </c>
      <c r="V10" s="125">
        <f t="shared" si="23"/>
        <v>531.95034343688951</v>
      </c>
      <c r="W10" s="125">
        <f t="shared" si="24"/>
        <v>924.01150040960363</v>
      </c>
      <c r="X10" s="125">
        <f t="shared" si="5"/>
        <v>37335863</v>
      </c>
      <c r="Y10" s="125">
        <f t="shared" si="25"/>
        <v>865.53836702522256</v>
      </c>
      <c r="Z10" s="125">
        <f t="shared" si="26"/>
        <v>1643.9307307121662</v>
      </c>
      <c r="AA10" s="125">
        <f t="shared" si="6"/>
        <v>700432478</v>
      </c>
      <c r="AB10" s="125">
        <f t="shared" si="27"/>
        <v>1776.0569965134707</v>
      </c>
      <c r="AC10" s="125">
        <f t="shared" si="28"/>
        <v>3779.0224380348654</v>
      </c>
      <c r="AD10" s="125">
        <f t="shared" si="7"/>
        <v>850077955</v>
      </c>
      <c r="AE10" s="125">
        <f t="shared" si="29"/>
        <v>4740.6962886540441</v>
      </c>
      <c r="AF10" s="125">
        <f t="shared" si="30"/>
        <v>11207.772272258317</v>
      </c>
      <c r="AG10" s="125">
        <f t="shared" si="8"/>
        <v>125586980</v>
      </c>
      <c r="AH10" s="125">
        <f t="shared" si="31"/>
        <v>6402.2726345840128</v>
      </c>
      <c r="AI10" s="125">
        <f t="shared" si="32"/>
        <v>14929.352059543229</v>
      </c>
      <c r="AJ10" s="125">
        <f t="shared" si="9"/>
        <v>50406</v>
      </c>
      <c r="AK10" s="125">
        <f t="shared" si="9"/>
        <v>4769</v>
      </c>
      <c r="AL10" s="125">
        <f t="shared" si="9"/>
        <v>16714</v>
      </c>
      <c r="AM10" s="125">
        <f t="shared" si="9"/>
        <v>25700</v>
      </c>
      <c r="AN10" s="125">
        <f t="shared" si="9"/>
        <v>4259</v>
      </c>
      <c r="AO10" s="125">
        <f t="shared" si="9"/>
        <v>24664</v>
      </c>
      <c r="AP10" s="125">
        <f t="shared" si="9"/>
        <v>9760</v>
      </c>
      <c r="AQ10" s="125">
        <f t="shared" si="9"/>
        <v>429337</v>
      </c>
      <c r="AR10" s="125">
        <f t="shared" si="9"/>
        <v>42051</v>
      </c>
      <c r="AS10" s="125">
        <f t="shared" si="9"/>
        <v>224973</v>
      </c>
      <c r="AT10" s="125">
        <f t="shared" si="10"/>
        <v>696361</v>
      </c>
      <c r="AU10" s="125">
        <f t="shared" si="10"/>
        <v>134720</v>
      </c>
      <c r="AV10" s="125">
        <f t="shared" si="10"/>
        <v>105374</v>
      </c>
      <c r="AW10" s="125">
        <f t="shared" si="10"/>
        <v>85501</v>
      </c>
      <c r="AX10" s="125">
        <f t="shared" si="10"/>
        <v>72038</v>
      </c>
      <c r="AY10" s="125">
        <f t="shared" si="10"/>
        <v>564277</v>
      </c>
      <c r="AZ10" s="125">
        <f t="shared" si="10"/>
        <v>452251</v>
      </c>
      <c r="BA10" s="125">
        <f t="shared" si="10"/>
        <v>296333</v>
      </c>
      <c r="BB10" s="125">
        <f t="shared" si="10"/>
        <v>199062</v>
      </c>
      <c r="BC10" s="125">
        <f t="shared" si="10"/>
        <v>34550</v>
      </c>
      <c r="BD10" s="125">
        <f t="shared" si="10"/>
        <v>21348</v>
      </c>
      <c r="BE10" s="122">
        <f t="shared" si="10"/>
        <v>2021</v>
      </c>
      <c r="BF10" s="122">
        <f t="shared" si="10"/>
        <v>579615</v>
      </c>
      <c r="BG10" s="122">
        <f t="shared" si="33"/>
        <v>286.79614052449284</v>
      </c>
      <c r="BH10" s="122">
        <f t="shared" si="34"/>
        <v>492.02375061850569</v>
      </c>
      <c r="BI10" s="122">
        <f t="shared" si="11"/>
        <v>31971</v>
      </c>
      <c r="BJ10" s="122">
        <f t="shared" si="11"/>
        <v>1772378</v>
      </c>
      <c r="BK10" s="122">
        <f t="shared" si="35"/>
        <v>55.437052328672863</v>
      </c>
      <c r="BL10" s="122">
        <f t="shared" si="36"/>
        <v>108.86143692721529</v>
      </c>
      <c r="BM10" s="122">
        <f t="shared" si="12"/>
        <v>3942</v>
      </c>
      <c r="BN10" s="122">
        <f t="shared" si="12"/>
        <v>7774</v>
      </c>
      <c r="BO10" s="122">
        <f t="shared" si="12"/>
        <v>8878</v>
      </c>
      <c r="BP10" s="122">
        <f t="shared" si="12"/>
        <v>291</v>
      </c>
      <c r="BQ10" s="122">
        <f t="shared" si="12"/>
        <v>11838</v>
      </c>
      <c r="BR10" s="122">
        <f t="shared" si="12"/>
        <v>52971271</v>
      </c>
      <c r="BS10" s="122">
        <f t="shared" si="37"/>
        <v>6813.901595060458</v>
      </c>
      <c r="BT10" s="122">
        <f t="shared" si="38"/>
        <v>15005.719192179058</v>
      </c>
      <c r="BU10" s="122">
        <f t="shared" si="13"/>
        <v>77056076</v>
      </c>
      <c r="BV10" s="122">
        <f t="shared" si="39"/>
        <v>8679.4408650596979</v>
      </c>
      <c r="BW10" s="122">
        <f t="shared" si="40"/>
        <v>18277.436922730343</v>
      </c>
      <c r="BX10" s="122">
        <f t="shared" si="14"/>
        <v>2999810</v>
      </c>
      <c r="BY10" s="122">
        <f t="shared" si="41"/>
        <v>10308.625429553265</v>
      </c>
      <c r="BZ10" s="122">
        <f t="shared" si="42"/>
        <v>20163.780068728523</v>
      </c>
      <c r="CA10" s="122">
        <f t="shared" si="15"/>
        <v>142738680</v>
      </c>
      <c r="CB10" s="122">
        <f t="shared" si="43"/>
        <v>12057.668525088697</v>
      </c>
      <c r="CC10" s="126">
        <f t="shared" si="44"/>
        <v>25471.350397026526</v>
      </c>
      <c r="CD10" s="126">
        <f t="shared" si="16"/>
        <v>12</v>
      </c>
      <c r="CE10" s="166">
        <f t="shared" si="45"/>
        <v>2017</v>
      </c>
      <c r="CF10" s="167">
        <f t="shared" si="46"/>
        <v>43070</v>
      </c>
      <c r="CG10" s="168">
        <f t="shared" si="47"/>
        <v>31</v>
      </c>
      <c r="CH10" s="126">
        <f t="shared" si="17"/>
        <v>5129152</v>
      </c>
      <c r="CI10" s="126">
        <f t="shared" si="17"/>
        <v>79513726</v>
      </c>
      <c r="CJ10" s="126">
        <f t="shared" si="17"/>
        <v>135519987</v>
      </c>
      <c r="CK10" s="126">
        <f t="shared" si="17"/>
        <v>58652554</v>
      </c>
      <c r="CL10" s="126">
        <f t="shared" si="17"/>
        <v>70912596</v>
      </c>
      <c r="CM10" s="126">
        <f t="shared" si="17"/>
        <v>1490351974</v>
      </c>
      <c r="CN10" s="126">
        <f t="shared" si="17"/>
        <v>2009721685</v>
      </c>
      <c r="CO10" s="126">
        <f t="shared" si="17"/>
        <v>292854170</v>
      </c>
      <c r="CP10" s="126">
        <f t="shared" si="17"/>
        <v>994380</v>
      </c>
      <c r="CQ10" s="126">
        <f t="shared" si="17"/>
        <v>3480409</v>
      </c>
      <c r="CR10" s="126">
        <f t="shared" si="17"/>
        <v>116654461</v>
      </c>
      <c r="CS10" s="126">
        <f t="shared" si="17"/>
        <v>162267085</v>
      </c>
      <c r="CT10" s="126">
        <f t="shared" si="17"/>
        <v>5867660</v>
      </c>
      <c r="CU10" s="126">
        <f t="shared" si="17"/>
        <v>301529846</v>
      </c>
      <c r="CV10" s="169"/>
      <c r="CW10" s="128" t="s">
        <v>600</v>
      </c>
      <c r="CX10" s="131" t="s">
        <v>81</v>
      </c>
      <c r="CY10" s="131" t="s">
        <v>684</v>
      </c>
      <c r="CZ10" s="131"/>
      <c r="DA10" s="131" t="str">
        <f>CX10</f>
        <v>London</v>
      </c>
    </row>
    <row r="11" spans="1:105" x14ac:dyDescent="0.2">
      <c r="A11" s="123" t="str">
        <f t="shared" si="1"/>
        <v>2017-18JANUARYEng</v>
      </c>
      <c r="B11" s="97" t="str">
        <f t="shared" si="18"/>
        <v>2017-18</v>
      </c>
      <c r="C11" s="35" t="s">
        <v>814</v>
      </c>
      <c r="D11" s="124" t="str">
        <f t="shared" si="48"/>
        <v>Eng</v>
      </c>
      <c r="F11" s="124" t="str">
        <f t="shared" si="2"/>
        <v>Eng</v>
      </c>
      <c r="H11" s="125">
        <f t="shared" si="3"/>
        <v>983747</v>
      </c>
      <c r="I11" s="125">
        <f t="shared" si="3"/>
        <v>727947</v>
      </c>
      <c r="J11" s="125">
        <f t="shared" si="3"/>
        <v>8142916</v>
      </c>
      <c r="K11" s="122">
        <f t="shared" ref="K11" si="49">IFERROR(J11/I11,"-")</f>
        <v>11.186138551295629</v>
      </c>
      <c r="L11" s="125">
        <f t="shared" si="20"/>
        <v>1.3813546865362452</v>
      </c>
      <c r="M11" s="125">
        <f t="shared" si="21"/>
        <v>58.912185914633895</v>
      </c>
      <c r="N11" s="125">
        <f t="shared" si="22"/>
        <v>123.04906675898108</v>
      </c>
      <c r="O11" s="125">
        <f t="shared" si="4"/>
        <v>714166</v>
      </c>
      <c r="P11" s="125">
        <f t="shared" si="4"/>
        <v>60170</v>
      </c>
      <c r="Q11" s="125">
        <f t="shared" si="4"/>
        <v>40663</v>
      </c>
      <c r="R11" s="125">
        <f t="shared" si="4"/>
        <v>373093</v>
      </c>
      <c r="S11" s="125">
        <f t="shared" si="4"/>
        <v>177982</v>
      </c>
      <c r="T11" s="125">
        <f t="shared" si="4"/>
        <v>20024</v>
      </c>
      <c r="U11" s="125">
        <f t="shared" si="4"/>
        <v>30034837</v>
      </c>
      <c r="V11" s="125">
        <f t="shared" ref="V11" si="50">IFERROR(U11/P11,"-")</f>
        <v>499.16631211567227</v>
      </c>
      <c r="W11" s="125">
        <f t="shared" si="24"/>
        <v>868.62562738906433</v>
      </c>
      <c r="X11" s="125">
        <f t="shared" si="5"/>
        <v>33694074</v>
      </c>
      <c r="Y11" s="125">
        <f t="shared" ref="Y11" si="51">IFERROR(X11/Q11,"-")</f>
        <v>828.61751469394778</v>
      </c>
      <c r="Z11" s="125">
        <f t="shared" si="26"/>
        <v>1565.8755871431031</v>
      </c>
      <c r="AA11" s="125">
        <f t="shared" si="6"/>
        <v>583552937</v>
      </c>
      <c r="AB11" s="125">
        <f t="shared" ref="AB11" si="52">IFERROR(AA11/R11,"-")</f>
        <v>1564.0951103344207</v>
      </c>
      <c r="AC11" s="125">
        <f t="shared" si="28"/>
        <v>3332.8044053359349</v>
      </c>
      <c r="AD11" s="125">
        <f t="shared" si="7"/>
        <v>673175414</v>
      </c>
      <c r="AE11" s="125">
        <f t="shared" ref="AE11" si="53">IFERROR(AD11/S11,"-")</f>
        <v>3782.2668247350857</v>
      </c>
      <c r="AF11" s="125">
        <f t="shared" si="30"/>
        <v>8897.4690137204889</v>
      </c>
      <c r="AG11" s="125">
        <f t="shared" si="8"/>
        <v>105066910</v>
      </c>
      <c r="AH11" s="125">
        <f t="shared" ref="AH11" si="54">IFERROR(AG11/T11,"-")</f>
        <v>5247.0490411506189</v>
      </c>
      <c r="AI11" s="125">
        <f t="shared" si="32"/>
        <v>11760.84343787455</v>
      </c>
      <c r="AJ11" s="125">
        <f t="shared" si="9"/>
        <v>39691</v>
      </c>
      <c r="AK11" s="125">
        <f t="shared" si="9"/>
        <v>3836</v>
      </c>
      <c r="AL11" s="125">
        <f t="shared" si="9"/>
        <v>14073</v>
      </c>
      <c r="AM11" s="125">
        <f t="shared" si="9"/>
        <v>20533</v>
      </c>
      <c r="AN11" s="125">
        <f t="shared" si="9"/>
        <v>2631</v>
      </c>
      <c r="AO11" s="125">
        <f t="shared" si="9"/>
        <v>19151</v>
      </c>
      <c r="AP11" s="125">
        <f t="shared" si="9"/>
        <v>5138</v>
      </c>
      <c r="AQ11" s="125">
        <f t="shared" si="9"/>
        <v>420002</v>
      </c>
      <c r="AR11" s="125">
        <f t="shared" si="9"/>
        <v>40170</v>
      </c>
      <c r="AS11" s="125">
        <f t="shared" si="9"/>
        <v>214303</v>
      </c>
      <c r="AT11" s="125">
        <f t="shared" si="10"/>
        <v>674475</v>
      </c>
      <c r="AU11" s="125">
        <f t="shared" si="10"/>
        <v>129158</v>
      </c>
      <c r="AV11" s="125">
        <f t="shared" si="10"/>
        <v>101117</v>
      </c>
      <c r="AW11" s="125">
        <f t="shared" si="10"/>
        <v>81732</v>
      </c>
      <c r="AX11" s="125">
        <f t="shared" si="10"/>
        <v>68856</v>
      </c>
      <c r="AY11" s="125">
        <f t="shared" si="10"/>
        <v>524983</v>
      </c>
      <c r="AZ11" s="125">
        <f t="shared" si="10"/>
        <v>424920</v>
      </c>
      <c r="BA11" s="125">
        <f t="shared" si="10"/>
        <v>287369</v>
      </c>
      <c r="BB11" s="125">
        <f t="shared" si="10"/>
        <v>196303</v>
      </c>
      <c r="BC11" s="125">
        <f t="shared" si="10"/>
        <v>34819</v>
      </c>
      <c r="BD11" s="125">
        <f t="shared" si="10"/>
        <v>21754</v>
      </c>
      <c r="BE11" s="122">
        <f t="shared" si="10"/>
        <v>1914</v>
      </c>
      <c r="BF11" s="122">
        <f t="shared" si="10"/>
        <v>534779</v>
      </c>
      <c r="BG11" s="122">
        <f t="shared" ref="BG11" si="55">IFERROR(BF11/BE11,"-")</f>
        <v>279.40386624869382</v>
      </c>
      <c r="BH11" s="122">
        <f t="shared" si="34"/>
        <v>455.52351097178683</v>
      </c>
      <c r="BI11" s="122">
        <f t="shared" si="11"/>
        <v>31254</v>
      </c>
      <c r="BJ11" s="122">
        <f t="shared" si="11"/>
        <v>1434142</v>
      </c>
      <c r="BK11" s="122">
        <f t="shared" ref="BK11" si="56">IFERROR(BJ11/BI11,"-")</f>
        <v>45.886670506175207</v>
      </c>
      <c r="BL11" s="122">
        <f t="shared" si="36"/>
        <v>89.257471043706403</v>
      </c>
      <c r="BM11" s="122">
        <f t="shared" si="12"/>
        <v>8349</v>
      </c>
      <c r="BN11" s="122">
        <f t="shared" si="12"/>
        <v>8599</v>
      </c>
      <c r="BO11" s="122">
        <f t="shared" si="12"/>
        <v>10318</v>
      </c>
      <c r="BP11" s="122">
        <f t="shared" si="12"/>
        <v>319</v>
      </c>
      <c r="BQ11" s="122">
        <f t="shared" si="12"/>
        <v>12967</v>
      </c>
      <c r="BR11" s="122">
        <f t="shared" si="12"/>
        <v>47485343</v>
      </c>
      <c r="BS11" s="122">
        <f t="shared" ref="BS11" si="57">IFERROR(BR11/BN11,"-")</f>
        <v>5522.1936271659497</v>
      </c>
      <c r="BT11" s="122">
        <f t="shared" si="38"/>
        <v>11647.114083032911</v>
      </c>
      <c r="BU11" s="122">
        <f t="shared" si="13"/>
        <v>71457475</v>
      </c>
      <c r="BV11" s="122">
        <f t="shared" ref="BV11" si="58">IFERROR(BU11/BO11,"-")</f>
        <v>6925.5160883892231</v>
      </c>
      <c r="BW11" s="122">
        <f t="shared" si="40"/>
        <v>14409.901531304517</v>
      </c>
      <c r="BX11" s="122">
        <f t="shared" si="14"/>
        <v>2813979</v>
      </c>
      <c r="BY11" s="122">
        <f t="shared" ref="BY11" si="59">IFERROR(BX11/BP11,"-")</f>
        <v>8821.250783699059</v>
      </c>
      <c r="BZ11" s="122">
        <f t="shared" si="42"/>
        <v>18952.329153605016</v>
      </c>
      <c r="CA11" s="122">
        <f t="shared" si="15"/>
        <v>128987706</v>
      </c>
      <c r="CB11" s="122">
        <f t="shared" ref="CB11" si="60">IFERROR(CA11/BQ11,"-")</f>
        <v>9947.3822780905375</v>
      </c>
      <c r="CC11" s="126">
        <f t="shared" si="44"/>
        <v>21022.253181152155</v>
      </c>
      <c r="CD11" s="126">
        <f t="shared" si="16"/>
        <v>1</v>
      </c>
      <c r="CE11" s="166">
        <f t="shared" si="45"/>
        <v>2018</v>
      </c>
      <c r="CF11" s="167">
        <f t="shared" si="46"/>
        <v>43101</v>
      </c>
      <c r="CG11" s="168">
        <f t="shared" si="47"/>
        <v>31</v>
      </c>
      <c r="CH11" s="126">
        <f t="shared" si="17"/>
        <v>1005553</v>
      </c>
      <c r="CI11" s="126">
        <f t="shared" si="17"/>
        <v>42884949</v>
      </c>
      <c r="CJ11" s="126">
        <f t="shared" si="17"/>
        <v>89573199</v>
      </c>
      <c r="CK11" s="126">
        <f t="shared" si="17"/>
        <v>52265204</v>
      </c>
      <c r="CL11" s="126">
        <f t="shared" si="17"/>
        <v>63673199</v>
      </c>
      <c r="CM11" s="126">
        <f t="shared" si="17"/>
        <v>1243445994</v>
      </c>
      <c r="CN11" s="126">
        <f t="shared" si="17"/>
        <v>1583589330</v>
      </c>
      <c r="CO11" s="126">
        <f t="shared" si="17"/>
        <v>235499129</v>
      </c>
      <c r="CP11" s="126">
        <f t="shared" si="17"/>
        <v>871872</v>
      </c>
      <c r="CQ11" s="126">
        <f t="shared" si="17"/>
        <v>2789653</v>
      </c>
      <c r="CR11" s="126">
        <f t="shared" si="17"/>
        <v>100153534</v>
      </c>
      <c r="CS11" s="126">
        <f t="shared" si="17"/>
        <v>148681364</v>
      </c>
      <c r="CT11" s="126">
        <f t="shared" si="17"/>
        <v>6045793</v>
      </c>
      <c r="CU11" s="126">
        <f t="shared" si="17"/>
        <v>272595557</v>
      </c>
      <c r="CV11" s="169"/>
      <c r="CW11" s="128" t="s">
        <v>827</v>
      </c>
      <c r="CX11" s="131" t="s">
        <v>829</v>
      </c>
      <c r="CY11" s="131" t="s">
        <v>831</v>
      </c>
      <c r="CZ11" s="131"/>
      <c r="DA11" s="131" t="str">
        <f>CX11</f>
        <v>South East</v>
      </c>
    </row>
    <row r="12" spans="1:105" x14ac:dyDescent="0.2">
      <c r="A12" s="123" t="str">
        <f t="shared" ref="A12" si="61">B12&amp;C12&amp;D12</f>
        <v>2017-18FEBRUARYEng</v>
      </c>
      <c r="B12" s="97" t="str">
        <f t="shared" si="18"/>
        <v>2017-18</v>
      </c>
      <c r="C12" s="35" t="s">
        <v>819</v>
      </c>
      <c r="D12" s="124" t="str">
        <f t="shared" si="48"/>
        <v>Eng</v>
      </c>
      <c r="F12" s="124" t="str">
        <f t="shared" si="2"/>
        <v>Eng</v>
      </c>
      <c r="H12" s="125">
        <f t="shared" si="3"/>
        <v>900323</v>
      </c>
      <c r="I12" s="125">
        <f t="shared" si="3"/>
        <v>672523</v>
      </c>
      <c r="J12" s="125">
        <f t="shared" si="3"/>
        <v>8751856</v>
      </c>
      <c r="K12" s="122">
        <f t="shared" ref="K12" si="62">IFERROR(J12/I12,"-")</f>
        <v>13.013467197404401</v>
      </c>
      <c r="L12" s="125">
        <f t="shared" si="20"/>
        <v>1.3752392111496559</v>
      </c>
      <c r="M12" s="125">
        <f t="shared" si="21"/>
        <v>67.163265791653217</v>
      </c>
      <c r="N12" s="125">
        <f t="shared" si="22"/>
        <v>127.19574795211464</v>
      </c>
      <c r="O12" s="125">
        <f t="shared" si="4"/>
        <v>633772</v>
      </c>
      <c r="P12" s="125">
        <f t="shared" si="4"/>
        <v>52766</v>
      </c>
      <c r="Q12" s="125">
        <f t="shared" si="4"/>
        <v>36035</v>
      </c>
      <c r="R12" s="125">
        <f t="shared" si="4"/>
        <v>328216</v>
      </c>
      <c r="S12" s="125">
        <f t="shared" si="4"/>
        <v>162470</v>
      </c>
      <c r="T12" s="125">
        <f t="shared" si="4"/>
        <v>17534</v>
      </c>
      <c r="U12" s="125">
        <f t="shared" si="4"/>
        <v>26222888</v>
      </c>
      <c r="V12" s="125">
        <f t="shared" ref="V12" si="63">IFERROR(U12/P12,"-")</f>
        <v>496.96562180191791</v>
      </c>
      <c r="W12" s="125">
        <f t="shared" si="24"/>
        <v>856.89794564681802</v>
      </c>
      <c r="X12" s="125">
        <f t="shared" si="5"/>
        <v>29741164</v>
      </c>
      <c r="Y12" s="125">
        <f t="shared" ref="Y12" si="64">IFERROR(X12/Q12,"-")</f>
        <v>825.34102955459969</v>
      </c>
      <c r="Z12" s="125">
        <f t="shared" si="26"/>
        <v>1571.1042042458721</v>
      </c>
      <c r="AA12" s="125">
        <f t="shared" si="6"/>
        <v>503886913</v>
      </c>
      <c r="AB12" s="125">
        <f t="shared" ref="AB12" si="65">IFERROR(AA12/R12,"-")</f>
        <v>1535.2295835669192</v>
      </c>
      <c r="AC12" s="125">
        <f t="shared" si="28"/>
        <v>3238.369753455042</v>
      </c>
      <c r="AD12" s="125">
        <f t="shared" si="7"/>
        <v>669081762</v>
      </c>
      <c r="AE12" s="125">
        <f t="shared" ref="AE12" si="66">IFERROR(AD12/S12,"-")</f>
        <v>4118.1865082784516</v>
      </c>
      <c r="AF12" s="125">
        <f t="shared" si="30"/>
        <v>9694.8714778112881</v>
      </c>
      <c r="AG12" s="125">
        <f t="shared" si="8"/>
        <v>98492024</v>
      </c>
      <c r="AH12" s="125">
        <f t="shared" ref="AH12" si="67">IFERROR(AG12/T12,"-")</f>
        <v>5617.2022356564394</v>
      </c>
      <c r="AI12" s="125">
        <f t="shared" si="32"/>
        <v>12590.220485913083</v>
      </c>
      <c r="AJ12" s="125">
        <f t="shared" si="9"/>
        <v>34484</v>
      </c>
      <c r="AK12" s="125">
        <f t="shared" si="9"/>
        <v>3264</v>
      </c>
      <c r="AL12" s="125">
        <f t="shared" si="9"/>
        <v>11102</v>
      </c>
      <c r="AM12" s="125">
        <f t="shared" si="9"/>
        <v>20231</v>
      </c>
      <c r="AN12" s="125">
        <f t="shared" si="9"/>
        <v>2526</v>
      </c>
      <c r="AO12" s="125">
        <f t="shared" si="9"/>
        <v>17592</v>
      </c>
      <c r="AP12" s="125">
        <f t="shared" si="9"/>
        <v>4361</v>
      </c>
      <c r="AQ12" s="125">
        <f t="shared" si="9"/>
        <v>376157</v>
      </c>
      <c r="AR12" s="125">
        <f t="shared" si="9"/>
        <v>35490</v>
      </c>
      <c r="AS12" s="125">
        <f t="shared" si="9"/>
        <v>187641</v>
      </c>
      <c r="AT12" s="125">
        <f t="shared" si="10"/>
        <v>599288</v>
      </c>
      <c r="AU12" s="125">
        <f t="shared" si="10"/>
        <v>114043</v>
      </c>
      <c r="AV12" s="125">
        <f t="shared" si="10"/>
        <v>88834</v>
      </c>
      <c r="AW12" s="125">
        <f t="shared" si="10"/>
        <v>73094</v>
      </c>
      <c r="AX12" s="125">
        <f t="shared" si="10"/>
        <v>61218</v>
      </c>
      <c r="AY12" s="125">
        <f t="shared" si="10"/>
        <v>465254</v>
      </c>
      <c r="AZ12" s="125">
        <f t="shared" si="10"/>
        <v>336034</v>
      </c>
      <c r="BA12" s="125">
        <f t="shared" si="10"/>
        <v>264143</v>
      </c>
      <c r="BB12" s="125">
        <f t="shared" si="10"/>
        <v>178784</v>
      </c>
      <c r="BC12" s="125">
        <f t="shared" si="10"/>
        <v>29811</v>
      </c>
      <c r="BD12" s="125">
        <f t="shared" si="10"/>
        <v>18946</v>
      </c>
      <c r="BE12" s="122">
        <f t="shared" si="10"/>
        <v>1984</v>
      </c>
      <c r="BF12" s="122">
        <f t="shared" si="10"/>
        <v>628690</v>
      </c>
      <c r="BG12" s="122">
        <f t="shared" ref="BG12" si="68">IFERROR(BF12/BE12,"-")</f>
        <v>316.88004032258067</v>
      </c>
      <c r="BH12" s="122">
        <f t="shared" si="34"/>
        <v>539.55645161290317</v>
      </c>
      <c r="BI12" s="122">
        <f t="shared" si="11"/>
        <v>30179</v>
      </c>
      <c r="BJ12" s="122">
        <f t="shared" si="11"/>
        <v>1502448</v>
      </c>
      <c r="BK12" s="122">
        <f t="shared" ref="BK12" si="69">IFERROR(BJ12/BI12,"-")</f>
        <v>49.784552172040158</v>
      </c>
      <c r="BL12" s="122">
        <f t="shared" si="36"/>
        <v>92.638788561582558</v>
      </c>
      <c r="BM12" s="122">
        <f t="shared" si="12"/>
        <v>7148</v>
      </c>
      <c r="BN12" s="122">
        <f t="shared" si="12"/>
        <v>7533</v>
      </c>
      <c r="BO12" s="122">
        <f t="shared" si="12"/>
        <v>9124</v>
      </c>
      <c r="BP12" s="122">
        <f t="shared" si="12"/>
        <v>264</v>
      </c>
      <c r="BQ12" s="122">
        <f t="shared" si="12"/>
        <v>10948</v>
      </c>
      <c r="BR12" s="122">
        <f t="shared" si="12"/>
        <v>40981428</v>
      </c>
      <c r="BS12" s="122">
        <f t="shared" ref="BS12" si="70">IFERROR(BR12/BN12,"-")</f>
        <v>5440.2532855436084</v>
      </c>
      <c r="BT12" s="122">
        <f t="shared" si="38"/>
        <v>11448.069295101554</v>
      </c>
      <c r="BU12" s="122">
        <f t="shared" si="13"/>
        <v>65407349</v>
      </c>
      <c r="BV12" s="122">
        <f t="shared" ref="BV12" si="71">IFERROR(BU12/BO12,"-")</f>
        <v>7168.714270056993</v>
      </c>
      <c r="BW12" s="122">
        <f t="shared" si="40"/>
        <v>15001.215366067514</v>
      </c>
      <c r="BX12" s="122">
        <f t="shared" si="14"/>
        <v>2367342</v>
      </c>
      <c r="BY12" s="122">
        <f t="shared" ref="BY12" si="72">IFERROR(BX12/BP12,"-")</f>
        <v>8967.204545454546</v>
      </c>
      <c r="BZ12" s="122">
        <f t="shared" si="42"/>
        <v>18131.46212121212</v>
      </c>
      <c r="CA12" s="122">
        <f t="shared" si="15"/>
        <v>106758665</v>
      </c>
      <c r="CB12" s="122">
        <f t="shared" ref="CB12" si="73">IFERROR(CA12/BQ12,"-")</f>
        <v>9751.4308549506768</v>
      </c>
      <c r="CC12" s="126">
        <f t="shared" si="44"/>
        <v>20775.374862988672</v>
      </c>
      <c r="CD12" s="126">
        <f t="shared" si="16"/>
        <v>2</v>
      </c>
      <c r="CE12" s="166">
        <f t="shared" si="45"/>
        <v>2018</v>
      </c>
      <c r="CF12" s="167">
        <f t="shared" si="46"/>
        <v>43132</v>
      </c>
      <c r="CG12" s="168">
        <f t="shared" si="47"/>
        <v>28</v>
      </c>
      <c r="CH12" s="126">
        <f t="shared" si="17"/>
        <v>924880</v>
      </c>
      <c r="CI12" s="126">
        <f t="shared" si="17"/>
        <v>45168841</v>
      </c>
      <c r="CJ12" s="126">
        <f t="shared" si="17"/>
        <v>85542066</v>
      </c>
      <c r="CK12" s="126">
        <f t="shared" si="17"/>
        <v>45215077</v>
      </c>
      <c r="CL12" s="126">
        <f t="shared" si="17"/>
        <v>56614740</v>
      </c>
      <c r="CM12" s="126">
        <f t="shared" si="17"/>
        <v>1062884767</v>
      </c>
      <c r="CN12" s="126">
        <f t="shared" si="17"/>
        <v>1575125769</v>
      </c>
      <c r="CO12" s="126">
        <f t="shared" si="17"/>
        <v>220756926</v>
      </c>
      <c r="CP12" s="126">
        <f t="shared" si="17"/>
        <v>1070480</v>
      </c>
      <c r="CQ12" s="126">
        <f t="shared" si="17"/>
        <v>2795746</v>
      </c>
      <c r="CR12" s="126">
        <f t="shared" si="17"/>
        <v>86238306</v>
      </c>
      <c r="CS12" s="126">
        <f t="shared" si="17"/>
        <v>136871089</v>
      </c>
      <c r="CT12" s="126">
        <f t="shared" si="17"/>
        <v>4786706</v>
      </c>
      <c r="CU12" s="126">
        <f t="shared" si="17"/>
        <v>227448804</v>
      </c>
      <c r="CV12" s="169"/>
      <c r="CW12" s="128" t="s">
        <v>828</v>
      </c>
      <c r="CX12" s="131" t="s">
        <v>830</v>
      </c>
      <c r="CY12" s="131" t="s">
        <v>832</v>
      </c>
      <c r="CZ12" s="131"/>
      <c r="DA12" s="131" t="str">
        <f>CX12</f>
        <v>South West</v>
      </c>
    </row>
    <row r="13" spans="1:105" x14ac:dyDescent="0.2">
      <c r="A13" s="123" t="str">
        <f t="shared" ref="A13:A14" si="74">B13&amp;C13&amp;D13</f>
        <v>2017-18MARCHEng</v>
      </c>
      <c r="B13" s="97" t="str">
        <f t="shared" si="18"/>
        <v>2017-18</v>
      </c>
      <c r="C13" s="35" t="s">
        <v>820</v>
      </c>
      <c r="D13" s="124" t="str">
        <f t="shared" si="48"/>
        <v>Eng</v>
      </c>
      <c r="F13" s="124" t="str">
        <f t="shared" si="2"/>
        <v>Eng</v>
      </c>
      <c r="H13" s="125">
        <f t="shared" si="3"/>
        <v>1019159</v>
      </c>
      <c r="I13" s="125">
        <f t="shared" si="3"/>
        <v>767156</v>
      </c>
      <c r="J13" s="125">
        <f t="shared" si="3"/>
        <v>10571953</v>
      </c>
      <c r="K13" s="122">
        <f t="shared" ref="K13:K14" si="75">IFERROR(J13/I13,"-")</f>
        <v>13.780708226227782</v>
      </c>
      <c r="L13" s="125">
        <f t="shared" si="20"/>
        <v>1.3944869100939052</v>
      </c>
      <c r="M13" s="125">
        <f t="shared" si="21"/>
        <v>70.664348580992652</v>
      </c>
      <c r="N13" s="125">
        <f t="shared" si="22"/>
        <v>135.59402129423481</v>
      </c>
      <c r="O13" s="125">
        <f t="shared" si="4"/>
        <v>702614</v>
      </c>
      <c r="P13" s="125">
        <f t="shared" si="4"/>
        <v>58932</v>
      </c>
      <c r="Q13" s="125">
        <f t="shared" si="4"/>
        <v>39934</v>
      </c>
      <c r="R13" s="125">
        <f t="shared" si="4"/>
        <v>371274</v>
      </c>
      <c r="S13" s="125">
        <f t="shared" si="4"/>
        <v>172617</v>
      </c>
      <c r="T13" s="125">
        <f t="shared" si="4"/>
        <v>18387</v>
      </c>
      <c r="U13" s="125">
        <f t="shared" si="4"/>
        <v>30323652</v>
      </c>
      <c r="V13" s="125">
        <f t="shared" ref="V13:V14" si="76">IFERROR(U13/P13,"-")</f>
        <v>514.5532478110365</v>
      </c>
      <c r="W13" s="125">
        <f t="shared" si="24"/>
        <v>896.26411796646983</v>
      </c>
      <c r="X13" s="125">
        <f t="shared" si="5"/>
        <v>33814371</v>
      </c>
      <c r="Y13" s="125">
        <f t="shared" ref="Y13:Y14" si="77">IFERROR(X13/Q13,"-")</f>
        <v>846.7564230981119</v>
      </c>
      <c r="Z13" s="125">
        <f t="shared" si="26"/>
        <v>1593.3265137476837</v>
      </c>
      <c r="AA13" s="125">
        <f t="shared" si="6"/>
        <v>617927136</v>
      </c>
      <c r="AB13" s="125">
        <f t="shared" ref="AB13:AB14" si="78">IFERROR(AA13/R13,"-")</f>
        <v>1664.3426041144814</v>
      </c>
      <c r="AC13" s="125">
        <f t="shared" si="28"/>
        <v>3556.6873225703926</v>
      </c>
      <c r="AD13" s="125">
        <f t="shared" si="7"/>
        <v>779196279</v>
      </c>
      <c r="AE13" s="125">
        <f t="shared" ref="AE13:AE14" si="79">IFERROR(AD13/S13,"-")</f>
        <v>4514.0181963537771</v>
      </c>
      <c r="AF13" s="125">
        <f t="shared" si="30"/>
        <v>10776.317454248423</v>
      </c>
      <c r="AG13" s="125">
        <f t="shared" si="8"/>
        <v>107618386</v>
      </c>
      <c r="AH13" s="125">
        <f t="shared" ref="AH13:AH14" si="80">IFERROR(AG13/T13,"-")</f>
        <v>5852.9605699679123</v>
      </c>
      <c r="AI13" s="125">
        <f t="shared" si="32"/>
        <v>13042.332898243325</v>
      </c>
      <c r="AJ13" s="125">
        <f t="shared" si="9"/>
        <v>40249</v>
      </c>
      <c r="AK13" s="125">
        <f t="shared" si="9"/>
        <v>3659</v>
      </c>
      <c r="AL13" s="125">
        <f t="shared" si="9"/>
        <v>12720</v>
      </c>
      <c r="AM13" s="125">
        <f t="shared" si="9"/>
        <v>26142</v>
      </c>
      <c r="AN13" s="125">
        <f t="shared" si="9"/>
        <v>3151</v>
      </c>
      <c r="AO13" s="125">
        <f t="shared" si="9"/>
        <v>20719</v>
      </c>
      <c r="AP13" s="125">
        <f t="shared" si="9"/>
        <v>10477</v>
      </c>
      <c r="AQ13" s="125">
        <f t="shared" si="9"/>
        <v>413976</v>
      </c>
      <c r="AR13" s="125">
        <f t="shared" si="9"/>
        <v>41202</v>
      </c>
      <c r="AS13" s="125">
        <f t="shared" si="9"/>
        <v>207187</v>
      </c>
      <c r="AT13" s="125">
        <f t="shared" si="10"/>
        <v>662365</v>
      </c>
      <c r="AU13" s="125">
        <f t="shared" si="10"/>
        <v>126003</v>
      </c>
      <c r="AV13" s="125">
        <f t="shared" si="10"/>
        <v>98491</v>
      </c>
      <c r="AW13" s="125">
        <f t="shared" si="10"/>
        <v>80161</v>
      </c>
      <c r="AX13" s="125">
        <f t="shared" si="10"/>
        <v>67535</v>
      </c>
      <c r="AY13" s="125">
        <f t="shared" si="10"/>
        <v>526268</v>
      </c>
      <c r="AZ13" s="125">
        <f t="shared" si="10"/>
        <v>423514</v>
      </c>
      <c r="BA13" s="125">
        <f t="shared" si="10"/>
        <v>282076</v>
      </c>
      <c r="BB13" s="125">
        <f t="shared" si="10"/>
        <v>190345</v>
      </c>
      <c r="BC13" s="125">
        <f t="shared" si="10"/>
        <v>31333</v>
      </c>
      <c r="BD13" s="125">
        <f t="shared" si="10"/>
        <v>19958</v>
      </c>
      <c r="BE13" s="122">
        <f t="shared" si="10"/>
        <v>2217</v>
      </c>
      <c r="BF13" s="122">
        <f t="shared" si="10"/>
        <v>717327</v>
      </c>
      <c r="BG13" s="122">
        <f t="shared" ref="BG13:BG14" si="81">IFERROR(BF13/BE13,"-")</f>
        <v>323.55751014884981</v>
      </c>
      <c r="BH13" s="122">
        <f t="shared" si="34"/>
        <v>548.70906630581862</v>
      </c>
      <c r="BI13" s="122">
        <f t="shared" si="11"/>
        <v>33812</v>
      </c>
      <c r="BJ13" s="122">
        <f t="shared" si="11"/>
        <v>1642218</v>
      </c>
      <c r="BK13" s="122">
        <f t="shared" ref="BK13:BK14" si="82">IFERROR(BJ13/BI13,"-")</f>
        <v>48.569087897787767</v>
      </c>
      <c r="BL13" s="122">
        <f t="shared" si="36"/>
        <v>124.45557790133681</v>
      </c>
      <c r="BM13" s="122">
        <f t="shared" si="12"/>
        <v>7482</v>
      </c>
      <c r="BN13" s="122">
        <f t="shared" si="12"/>
        <v>7969</v>
      </c>
      <c r="BO13" s="122">
        <f t="shared" si="12"/>
        <v>9521</v>
      </c>
      <c r="BP13" s="122">
        <f t="shared" si="12"/>
        <v>321</v>
      </c>
      <c r="BQ13" s="122">
        <f t="shared" si="12"/>
        <v>12044</v>
      </c>
      <c r="BR13" s="122">
        <f t="shared" si="12"/>
        <v>45053266</v>
      </c>
      <c r="BS13" s="122">
        <f t="shared" ref="BS13:BS14" si="83">IFERROR(BR13/BN13,"-")</f>
        <v>5653.5658175429789</v>
      </c>
      <c r="BT13" s="122">
        <f t="shared" si="38"/>
        <v>12152.462165892835</v>
      </c>
      <c r="BU13" s="122">
        <f t="shared" si="13"/>
        <v>69840155</v>
      </c>
      <c r="BV13" s="122">
        <f t="shared" ref="BV13:BV14" si="84">IFERROR(BU13/BO13,"-")</f>
        <v>7335.3802121625877</v>
      </c>
      <c r="BW13" s="122">
        <f t="shared" si="40"/>
        <v>15772.63848335259</v>
      </c>
      <c r="BX13" s="122">
        <f t="shared" si="14"/>
        <v>2946967</v>
      </c>
      <c r="BY13" s="122">
        <f t="shared" ref="BY13:BY14" si="85">IFERROR(BX13/BP13,"-")</f>
        <v>9180.5825545171338</v>
      </c>
      <c r="BZ13" s="122">
        <f t="shared" si="42"/>
        <v>17638.507788161995</v>
      </c>
      <c r="CA13" s="122">
        <f t="shared" si="15"/>
        <v>123141239</v>
      </c>
      <c r="CB13" s="122">
        <f t="shared" ref="CB13:CB14" si="86">IFERROR(CA13/BQ13,"-")</f>
        <v>10224.280886748589</v>
      </c>
      <c r="CC13" s="126">
        <f t="shared" si="44"/>
        <v>22542.134091663898</v>
      </c>
      <c r="CD13" s="126">
        <f t="shared" si="16"/>
        <v>3</v>
      </c>
      <c r="CE13" s="166">
        <f t="shared" si="45"/>
        <v>2018</v>
      </c>
      <c r="CF13" s="167">
        <f t="shared" si="46"/>
        <v>43160</v>
      </c>
      <c r="CG13" s="168">
        <f t="shared" si="47"/>
        <v>31</v>
      </c>
      <c r="CH13" s="126">
        <f t="shared" si="17"/>
        <v>1069789</v>
      </c>
      <c r="CI13" s="126">
        <f t="shared" si="17"/>
        <v>54210579</v>
      </c>
      <c r="CJ13" s="126">
        <f t="shared" si="17"/>
        <v>104021767</v>
      </c>
      <c r="CK13" s="126">
        <f t="shared" si="17"/>
        <v>52818637</v>
      </c>
      <c r="CL13" s="126">
        <f t="shared" si="17"/>
        <v>63627901</v>
      </c>
      <c r="CM13" s="126">
        <f t="shared" si="17"/>
        <v>1320505529</v>
      </c>
      <c r="CN13" s="126">
        <f t="shared" si="17"/>
        <v>1860175590</v>
      </c>
      <c r="CO13" s="126">
        <f t="shared" si="17"/>
        <v>239809375</v>
      </c>
      <c r="CP13" s="126">
        <f t="shared" si="17"/>
        <v>1216488</v>
      </c>
      <c r="CQ13" s="126">
        <f t="shared" si="17"/>
        <v>4208092</v>
      </c>
      <c r="CR13" s="126">
        <f t="shared" si="17"/>
        <v>96842971</v>
      </c>
      <c r="CS13" s="126">
        <f t="shared" si="17"/>
        <v>150171291</v>
      </c>
      <c r="CT13" s="126">
        <f t="shared" si="17"/>
        <v>5661961</v>
      </c>
      <c r="CU13" s="126">
        <f t="shared" si="17"/>
        <v>271497463</v>
      </c>
      <c r="CV13" s="169"/>
      <c r="CW13" s="128"/>
      <c r="CX13" s="132" t="s">
        <v>597</v>
      </c>
      <c r="CY13" s="131"/>
      <c r="CZ13" s="131"/>
      <c r="DA13" s="131"/>
    </row>
    <row r="14" spans="1:105" x14ac:dyDescent="0.2">
      <c r="A14" s="123" t="str">
        <f t="shared" si="74"/>
        <v>2018-19APRILEng</v>
      </c>
      <c r="B14" s="97" t="str">
        <f t="shared" si="18"/>
        <v>2018-19</v>
      </c>
      <c r="C14" s="35" t="s">
        <v>822</v>
      </c>
      <c r="D14" s="124" t="str">
        <f t="shared" si="48"/>
        <v>Eng</v>
      </c>
      <c r="F14" s="124" t="str">
        <f t="shared" ref="F14:F19" si="87">D14</f>
        <v>Eng</v>
      </c>
      <c r="H14" s="125">
        <f t="shared" si="3"/>
        <v>888890</v>
      </c>
      <c r="I14" s="125">
        <f t="shared" si="3"/>
        <v>658115</v>
      </c>
      <c r="J14" s="125">
        <f t="shared" si="3"/>
        <v>3850618</v>
      </c>
      <c r="K14" s="122">
        <f t="shared" si="75"/>
        <v>5.8509804517447561</v>
      </c>
      <c r="L14" s="125">
        <f t="shared" si="20"/>
        <v>1.3884047620856537</v>
      </c>
      <c r="M14" s="125">
        <f t="shared" si="21"/>
        <v>30.879641096161006</v>
      </c>
      <c r="N14" s="125">
        <f t="shared" si="22"/>
        <v>90.58076475995837</v>
      </c>
      <c r="O14" s="125">
        <f t="shared" si="4"/>
        <v>660005</v>
      </c>
      <c r="P14" s="125">
        <f t="shared" si="4"/>
        <v>53634</v>
      </c>
      <c r="Q14" s="125">
        <f t="shared" si="4"/>
        <v>36607</v>
      </c>
      <c r="R14" s="125">
        <f t="shared" si="4"/>
        <v>334113</v>
      </c>
      <c r="S14" s="125">
        <f t="shared" si="4"/>
        <v>177872</v>
      </c>
      <c r="T14" s="125">
        <f t="shared" si="4"/>
        <v>19136</v>
      </c>
      <c r="U14" s="125">
        <f t="shared" si="4"/>
        <v>24585908</v>
      </c>
      <c r="V14" s="125">
        <f t="shared" si="76"/>
        <v>458.40153633888951</v>
      </c>
      <c r="W14" s="125">
        <f t="shared" si="24"/>
        <v>805.99261662378342</v>
      </c>
      <c r="X14" s="125">
        <f t="shared" si="5"/>
        <v>26699914</v>
      </c>
      <c r="Y14" s="125">
        <f t="shared" si="77"/>
        <v>729.36635069795398</v>
      </c>
      <c r="Z14" s="125">
        <f t="shared" si="26"/>
        <v>1334.8043816756358</v>
      </c>
      <c r="AA14" s="125">
        <f t="shared" si="6"/>
        <v>405870395</v>
      </c>
      <c r="AB14" s="125">
        <f t="shared" si="78"/>
        <v>1214.7698383481038</v>
      </c>
      <c r="AC14" s="125">
        <f t="shared" si="28"/>
        <v>2500.8455851762728</v>
      </c>
      <c r="AD14" s="125">
        <f t="shared" si="7"/>
        <v>529763190</v>
      </c>
      <c r="AE14" s="125">
        <f t="shared" si="79"/>
        <v>2978.3394238553565</v>
      </c>
      <c r="AF14" s="125">
        <f t="shared" si="30"/>
        <v>6947.9441564720701</v>
      </c>
      <c r="AG14" s="125">
        <f t="shared" si="8"/>
        <v>84529569</v>
      </c>
      <c r="AH14" s="125">
        <f t="shared" si="80"/>
        <v>4417.3060723244143</v>
      </c>
      <c r="AI14" s="125">
        <f t="shared" si="32"/>
        <v>9782.2536580267551</v>
      </c>
      <c r="AJ14" s="125">
        <f t="shared" si="9"/>
        <v>34282</v>
      </c>
      <c r="AK14" s="125">
        <f t="shared" si="9"/>
        <v>2872</v>
      </c>
      <c r="AL14" s="125">
        <f t="shared" si="9"/>
        <v>9513</v>
      </c>
      <c r="AM14" s="125">
        <f t="shared" si="9"/>
        <v>24377</v>
      </c>
      <c r="AN14" s="125">
        <f t="shared" si="9"/>
        <v>3073</v>
      </c>
      <c r="AO14" s="125">
        <f t="shared" si="9"/>
        <v>18824</v>
      </c>
      <c r="AP14" s="125">
        <f t="shared" si="9"/>
        <v>10065</v>
      </c>
      <c r="AQ14" s="125">
        <f t="shared" si="9"/>
        <v>394500</v>
      </c>
      <c r="AR14" s="125">
        <f t="shared" si="9"/>
        <v>38703</v>
      </c>
      <c r="AS14" s="125">
        <f t="shared" si="9"/>
        <v>192520</v>
      </c>
      <c r="AT14" s="125">
        <f t="shared" si="10"/>
        <v>625723</v>
      </c>
      <c r="AU14" s="125">
        <f t="shared" si="10"/>
        <v>115581</v>
      </c>
      <c r="AV14" s="125">
        <f t="shared" si="10"/>
        <v>90677</v>
      </c>
      <c r="AW14" s="125">
        <f t="shared" si="10"/>
        <v>74389</v>
      </c>
      <c r="AX14" s="125">
        <f t="shared" si="10"/>
        <v>62568</v>
      </c>
      <c r="AY14" s="125">
        <f t="shared" si="10"/>
        <v>463639</v>
      </c>
      <c r="AZ14" s="125">
        <f t="shared" si="10"/>
        <v>378217</v>
      </c>
      <c r="BA14" s="125">
        <f t="shared" si="10"/>
        <v>278888</v>
      </c>
      <c r="BB14" s="125">
        <f t="shared" si="10"/>
        <v>193438</v>
      </c>
      <c r="BC14" s="125">
        <f t="shared" si="10"/>
        <v>31936</v>
      </c>
      <c r="BD14" s="125">
        <f t="shared" si="10"/>
        <v>20591</v>
      </c>
      <c r="BE14" s="122">
        <f t="shared" si="10"/>
        <v>1808</v>
      </c>
      <c r="BF14" s="122">
        <f t="shared" si="10"/>
        <v>563934</v>
      </c>
      <c r="BG14" s="122">
        <f t="shared" si="81"/>
        <v>311.9103982300885</v>
      </c>
      <c r="BH14" s="122">
        <f t="shared" si="34"/>
        <v>524.61283185840705</v>
      </c>
      <c r="BI14" s="122">
        <f t="shared" si="11"/>
        <v>31315</v>
      </c>
      <c r="BJ14" s="122">
        <f t="shared" si="11"/>
        <v>1387864</v>
      </c>
      <c r="BK14" s="122">
        <f t="shared" si="82"/>
        <v>44.319463515886952</v>
      </c>
      <c r="BL14" s="122">
        <f t="shared" si="36"/>
        <v>81.599776464952896</v>
      </c>
      <c r="BM14" s="122">
        <f t="shared" si="12"/>
        <v>6117</v>
      </c>
      <c r="BN14" s="122">
        <f t="shared" si="12"/>
        <v>8350</v>
      </c>
      <c r="BO14" s="122">
        <f t="shared" si="12"/>
        <v>9984</v>
      </c>
      <c r="BP14" s="122">
        <f t="shared" si="12"/>
        <v>306</v>
      </c>
      <c r="BQ14" s="122">
        <f t="shared" si="12"/>
        <v>11496</v>
      </c>
      <c r="BR14" s="122">
        <f t="shared" si="12"/>
        <v>37227110</v>
      </c>
      <c r="BS14" s="122">
        <f t="shared" si="83"/>
        <v>4458.3365269461074</v>
      </c>
      <c r="BT14" s="122">
        <f t="shared" si="38"/>
        <v>9303.9524550898204</v>
      </c>
      <c r="BU14" s="122">
        <f t="shared" si="13"/>
        <v>57096284</v>
      </c>
      <c r="BV14" s="122">
        <f t="shared" si="84"/>
        <v>5718.7784455128203</v>
      </c>
      <c r="BW14" s="122">
        <f t="shared" si="40"/>
        <v>12258.794871794871</v>
      </c>
      <c r="BX14" s="122">
        <f t="shared" si="14"/>
        <v>2278392</v>
      </c>
      <c r="BY14" s="122">
        <f t="shared" si="85"/>
        <v>7445.7254901960787</v>
      </c>
      <c r="BZ14" s="122">
        <f t="shared" si="42"/>
        <v>16086.754901960785</v>
      </c>
      <c r="CA14" s="122">
        <f t="shared" si="15"/>
        <v>88433014</v>
      </c>
      <c r="CB14" s="122">
        <f t="shared" si="86"/>
        <v>7692.5029575504523</v>
      </c>
      <c r="CC14" s="126">
        <f t="shared" si="44"/>
        <v>16825.403879610298</v>
      </c>
      <c r="CD14" s="126">
        <f t="shared" si="16"/>
        <v>4</v>
      </c>
      <c r="CE14" s="166">
        <f t="shared" si="45"/>
        <v>2018</v>
      </c>
      <c r="CF14" s="167">
        <f t="shared" si="46"/>
        <v>43191</v>
      </c>
      <c r="CG14" s="168">
        <f t="shared" si="47"/>
        <v>30</v>
      </c>
      <c r="CH14" s="126">
        <f t="shared" si="17"/>
        <v>913730</v>
      </c>
      <c r="CI14" s="126">
        <f t="shared" si="17"/>
        <v>20322355</v>
      </c>
      <c r="CJ14" s="126">
        <f t="shared" si="17"/>
        <v>59612560</v>
      </c>
      <c r="CK14" s="126">
        <f t="shared" si="17"/>
        <v>43228608</v>
      </c>
      <c r="CL14" s="126">
        <f t="shared" si="17"/>
        <v>48863184</v>
      </c>
      <c r="CM14" s="126">
        <f t="shared" si="17"/>
        <v>835565021</v>
      </c>
      <c r="CN14" s="126">
        <f t="shared" si="17"/>
        <v>1235844723</v>
      </c>
      <c r="CO14" s="126">
        <f t="shared" si="17"/>
        <v>187193206</v>
      </c>
      <c r="CP14" s="126">
        <f t="shared" si="17"/>
        <v>948500</v>
      </c>
      <c r="CQ14" s="126">
        <f t="shared" si="17"/>
        <v>2555297</v>
      </c>
      <c r="CR14" s="126">
        <f t="shared" si="17"/>
        <v>77688003</v>
      </c>
      <c r="CS14" s="126">
        <f t="shared" si="17"/>
        <v>122391808</v>
      </c>
      <c r="CT14" s="126">
        <f t="shared" si="17"/>
        <v>4922547</v>
      </c>
      <c r="CU14" s="126">
        <f t="shared" si="17"/>
        <v>193424843</v>
      </c>
      <c r="CV14" s="169"/>
      <c r="CW14" s="128" t="s">
        <v>716</v>
      </c>
      <c r="CX14" s="131" t="s">
        <v>720</v>
      </c>
      <c r="CY14" s="131" t="s">
        <v>695</v>
      </c>
      <c r="CZ14" s="131" t="s">
        <v>694</v>
      </c>
      <c r="DA14" s="131" t="s">
        <v>601</v>
      </c>
    </row>
    <row r="15" spans="1:105" x14ac:dyDescent="0.2">
      <c r="A15" s="123" t="str">
        <f t="shared" ref="A15" si="88">B15&amp;C15&amp;D15</f>
        <v>2018-19MAYEng</v>
      </c>
      <c r="B15" s="97" t="str">
        <f t="shared" si="18"/>
        <v>2018-19</v>
      </c>
      <c r="C15" s="35" t="s">
        <v>868</v>
      </c>
      <c r="D15" s="124" t="str">
        <f t="shared" si="48"/>
        <v>Eng</v>
      </c>
      <c r="F15" s="124" t="str">
        <f t="shared" si="87"/>
        <v>Eng</v>
      </c>
      <c r="H15" s="125">
        <f t="shared" si="3"/>
        <v>974274</v>
      </c>
      <c r="I15" s="125">
        <f t="shared" si="3"/>
        <v>731671</v>
      </c>
      <c r="J15" s="125">
        <f t="shared" si="3"/>
        <v>5947908</v>
      </c>
      <c r="K15" s="122">
        <f t="shared" ref="K15" si="89">IFERROR(J15/I15,"-")</f>
        <v>8.1292110798432624</v>
      </c>
      <c r="L15" s="125">
        <f t="shared" si="20"/>
        <v>1.3879680894828412</v>
      </c>
      <c r="M15" s="125">
        <f t="shared" si="21"/>
        <v>45.253937903784625</v>
      </c>
      <c r="N15" s="125">
        <f t="shared" si="22"/>
        <v>101.63219124442543</v>
      </c>
      <c r="O15" s="125">
        <f t="shared" si="4"/>
        <v>697156</v>
      </c>
      <c r="P15" s="125">
        <f t="shared" si="4"/>
        <v>57336</v>
      </c>
      <c r="Q15" s="125">
        <f t="shared" si="4"/>
        <v>39196</v>
      </c>
      <c r="R15" s="125">
        <f t="shared" si="4"/>
        <v>353865</v>
      </c>
      <c r="S15" s="125">
        <f t="shared" si="4"/>
        <v>186037</v>
      </c>
      <c r="T15" s="125">
        <f t="shared" si="4"/>
        <v>19664</v>
      </c>
      <c r="U15" s="125">
        <f t="shared" si="4"/>
        <v>26671080</v>
      </c>
      <c r="V15" s="125">
        <f t="shared" ref="V15" si="90">IFERROR(U15/P15,"-")</f>
        <v>465.17161992465469</v>
      </c>
      <c r="W15" s="125">
        <f t="shared" si="24"/>
        <v>813.36701199944184</v>
      </c>
      <c r="X15" s="125">
        <f t="shared" si="5"/>
        <v>29324091</v>
      </c>
      <c r="Y15" s="125">
        <f t="shared" ref="Y15" si="91">IFERROR(X15/Q15,"-")</f>
        <v>748.13988672313496</v>
      </c>
      <c r="Z15" s="125">
        <f t="shared" si="26"/>
        <v>1387.9336667006837</v>
      </c>
      <c r="AA15" s="125">
        <f t="shared" si="6"/>
        <v>451884331</v>
      </c>
      <c r="AB15" s="125">
        <f t="shared" ref="AB15" si="92">IFERROR(AA15/R15,"-")</f>
        <v>1276.9963997569694</v>
      </c>
      <c r="AC15" s="125">
        <f t="shared" si="28"/>
        <v>2644.4492956353411</v>
      </c>
      <c r="AD15" s="125">
        <f t="shared" si="7"/>
        <v>649919560</v>
      </c>
      <c r="AE15" s="125">
        <f t="shared" ref="AE15" si="93">IFERROR(AD15/S15,"-")</f>
        <v>3493.4962399952697</v>
      </c>
      <c r="AF15" s="125">
        <f t="shared" si="30"/>
        <v>8185.3753500647717</v>
      </c>
      <c r="AG15" s="125">
        <f t="shared" si="8"/>
        <v>100827168</v>
      </c>
      <c r="AH15" s="125">
        <f t="shared" ref="AH15" si="94">IFERROR(AG15/T15,"-")</f>
        <v>5127.5004068348253</v>
      </c>
      <c r="AI15" s="125">
        <f t="shared" si="32"/>
        <v>11409.165327502034</v>
      </c>
      <c r="AJ15" s="125">
        <f t="shared" si="9"/>
        <v>38045</v>
      </c>
      <c r="AK15" s="125">
        <f t="shared" si="9"/>
        <v>3260</v>
      </c>
      <c r="AL15" s="125">
        <f t="shared" si="9"/>
        <v>11360</v>
      </c>
      <c r="AM15" s="125">
        <f t="shared" si="9"/>
        <v>26979</v>
      </c>
      <c r="AN15" s="125">
        <f t="shared" si="9"/>
        <v>3098</v>
      </c>
      <c r="AO15" s="125">
        <f t="shared" si="9"/>
        <v>20327</v>
      </c>
      <c r="AP15" s="125">
        <f t="shared" si="9"/>
        <v>10528</v>
      </c>
      <c r="AQ15" s="125">
        <f t="shared" si="9"/>
        <v>413048</v>
      </c>
      <c r="AR15" s="125">
        <f t="shared" si="9"/>
        <v>40327</v>
      </c>
      <c r="AS15" s="125">
        <f t="shared" si="9"/>
        <v>205736</v>
      </c>
      <c r="AT15" s="125">
        <f t="shared" si="10"/>
        <v>659111</v>
      </c>
      <c r="AU15" s="125">
        <f t="shared" si="10"/>
        <v>123821</v>
      </c>
      <c r="AV15" s="125">
        <f t="shared" si="10"/>
        <v>96896</v>
      </c>
      <c r="AW15" s="125">
        <f t="shared" si="10"/>
        <v>85429</v>
      </c>
      <c r="AX15" s="125">
        <f t="shared" si="10"/>
        <v>70211</v>
      </c>
      <c r="AY15" s="125">
        <f t="shared" si="10"/>
        <v>495543</v>
      </c>
      <c r="AZ15" s="125">
        <f t="shared" si="10"/>
        <v>401219</v>
      </c>
      <c r="BA15" s="125">
        <f t="shared" si="10"/>
        <v>295744</v>
      </c>
      <c r="BB15" s="125">
        <f t="shared" si="10"/>
        <v>202247</v>
      </c>
      <c r="BC15" s="125">
        <f t="shared" si="10"/>
        <v>33215</v>
      </c>
      <c r="BD15" s="125">
        <f t="shared" si="10"/>
        <v>21060</v>
      </c>
      <c r="BE15" s="122">
        <f t="shared" si="10"/>
        <v>1820</v>
      </c>
      <c r="BF15" s="122">
        <f t="shared" si="10"/>
        <v>577777</v>
      </c>
      <c r="BG15" s="122">
        <f t="shared" ref="BG15" si="95">IFERROR(BF15/BE15,"-")</f>
        <v>317.45989010989013</v>
      </c>
      <c r="BH15" s="122">
        <f t="shared" si="34"/>
        <v>541.8181318681319</v>
      </c>
      <c r="BI15" s="122">
        <f t="shared" si="11"/>
        <v>34051</v>
      </c>
      <c r="BJ15" s="122">
        <f t="shared" si="11"/>
        <v>1608283</v>
      </c>
      <c r="BK15" s="122">
        <f t="shared" ref="BK15" si="96">IFERROR(BJ15/BI15,"-")</f>
        <v>47.231593785791901</v>
      </c>
      <c r="BL15" s="122">
        <f t="shared" si="36"/>
        <v>87.224897947196851</v>
      </c>
      <c r="BM15" s="122">
        <f t="shared" si="12"/>
        <v>6335</v>
      </c>
      <c r="BN15" s="122">
        <f t="shared" si="12"/>
        <v>8358</v>
      </c>
      <c r="BO15" s="122">
        <f t="shared" si="12"/>
        <v>10233</v>
      </c>
      <c r="BP15" s="122">
        <f t="shared" si="12"/>
        <v>275</v>
      </c>
      <c r="BQ15" s="122">
        <f t="shared" si="12"/>
        <v>12312</v>
      </c>
      <c r="BR15" s="122">
        <f t="shared" si="12"/>
        <v>43598607</v>
      </c>
      <c r="BS15" s="122">
        <f t="shared" ref="BS15" si="97">IFERROR(BR15/BN15,"-")</f>
        <v>5216.3923187365399</v>
      </c>
      <c r="BT15" s="122">
        <f t="shared" si="38"/>
        <v>11283.782005264417</v>
      </c>
      <c r="BU15" s="122">
        <f t="shared" si="13"/>
        <v>67120132</v>
      </c>
      <c r="BV15" s="122">
        <f t="shared" ref="BV15" si="98">IFERROR(BU15/BO15,"-")</f>
        <v>6559.1842079546568</v>
      </c>
      <c r="BW15" s="122">
        <f t="shared" si="40"/>
        <v>14041.395192025799</v>
      </c>
      <c r="BX15" s="122">
        <f t="shared" si="14"/>
        <v>2268235</v>
      </c>
      <c r="BY15" s="122">
        <f t="shared" ref="BY15" si="99">IFERROR(BX15/BP15,"-")</f>
        <v>8248.1272727272735</v>
      </c>
      <c r="BZ15" s="122">
        <f t="shared" si="42"/>
        <v>15640.745454545455</v>
      </c>
      <c r="CA15" s="122">
        <f t="shared" si="15"/>
        <v>109718673</v>
      </c>
      <c r="CB15" s="122">
        <f t="shared" ref="CB15" si="100">IFERROR(CA15/BQ15,"-")</f>
        <v>8911.5231481481478</v>
      </c>
      <c r="CC15" s="126">
        <f t="shared" si="44"/>
        <v>19576.317251461987</v>
      </c>
      <c r="CD15" s="126">
        <f t="shared" ref="CD15" si="101">MONTH(1&amp;C15)</f>
        <v>5</v>
      </c>
      <c r="CE15" s="166">
        <f t="shared" si="45"/>
        <v>2018</v>
      </c>
      <c r="CF15" s="167">
        <f t="shared" si="46"/>
        <v>43221</v>
      </c>
      <c r="CG15" s="168">
        <f t="shared" si="47"/>
        <v>31</v>
      </c>
      <c r="CH15" s="126">
        <f t="shared" si="17"/>
        <v>1015536</v>
      </c>
      <c r="CI15" s="126">
        <f t="shared" si="17"/>
        <v>33110994</v>
      </c>
      <c r="CJ15" s="126">
        <f t="shared" si="17"/>
        <v>74361327</v>
      </c>
      <c r="CK15" s="126">
        <f t="shared" si="17"/>
        <v>46635211</v>
      </c>
      <c r="CL15" s="126">
        <f t="shared" si="17"/>
        <v>54401448</v>
      </c>
      <c r="CM15" s="126">
        <f t="shared" si="17"/>
        <v>935778050</v>
      </c>
      <c r="CN15" s="126">
        <f t="shared" si="17"/>
        <v>1522782674</v>
      </c>
      <c r="CO15" s="126">
        <f t="shared" si="17"/>
        <v>224349827</v>
      </c>
      <c r="CP15" s="126">
        <f t="shared" si="17"/>
        <v>986109</v>
      </c>
      <c r="CQ15" s="126">
        <f t="shared" si="17"/>
        <v>2970095</v>
      </c>
      <c r="CR15" s="126">
        <f t="shared" si="17"/>
        <v>94309850</v>
      </c>
      <c r="CS15" s="126">
        <f t="shared" si="17"/>
        <v>143685597</v>
      </c>
      <c r="CT15" s="126">
        <f t="shared" si="17"/>
        <v>4301205</v>
      </c>
      <c r="CU15" s="126">
        <f t="shared" si="17"/>
        <v>241023618</v>
      </c>
      <c r="CV15" s="169"/>
      <c r="CW15" s="128" t="s">
        <v>792</v>
      </c>
      <c r="CX15" s="131" t="s">
        <v>721</v>
      </c>
      <c r="CY15" s="131" t="s">
        <v>699</v>
      </c>
      <c r="CZ15" s="131" t="s">
        <v>694</v>
      </c>
      <c r="DA15" s="131" t="s">
        <v>601</v>
      </c>
    </row>
    <row r="16" spans="1:105" x14ac:dyDescent="0.2">
      <c r="A16" s="123" t="str">
        <f t="shared" ref="A16:A18" si="102">B16&amp;C16&amp;D16</f>
        <v>2018-19JUNEEng</v>
      </c>
      <c r="B16" s="97" t="str">
        <f t="shared" si="18"/>
        <v>2018-19</v>
      </c>
      <c r="C16" s="35" t="s">
        <v>888</v>
      </c>
      <c r="D16" s="124" t="str">
        <f t="shared" si="48"/>
        <v>Eng</v>
      </c>
      <c r="F16" s="124" t="str">
        <f t="shared" si="87"/>
        <v>Eng</v>
      </c>
      <c r="H16" s="125">
        <f t="shared" si="3"/>
        <v>951931</v>
      </c>
      <c r="I16" s="125">
        <f t="shared" si="3"/>
        <v>724568</v>
      </c>
      <c r="J16" s="125">
        <f t="shared" si="3"/>
        <v>7718074</v>
      </c>
      <c r="K16" s="122">
        <f t="shared" ref="K16" si="103">IFERROR(J16/I16,"-")</f>
        <v>10.651966413090284</v>
      </c>
      <c r="L16" s="125">
        <f t="shared" si="20"/>
        <v>1.3883389826765742</v>
      </c>
      <c r="M16" s="125">
        <f t="shared" si="21"/>
        <v>59.14032913404953</v>
      </c>
      <c r="N16" s="125">
        <f t="shared" si="22"/>
        <v>121.55544020713032</v>
      </c>
      <c r="O16" s="125">
        <f t="shared" ref="O16:U25" si="104">SUMIFS(O$133:O$10077,$B$133:$B$10077,$B16,$C$133:$C$10077,$C16)</f>
        <v>670620</v>
      </c>
      <c r="P16" s="125">
        <f t="shared" si="104"/>
        <v>55660</v>
      </c>
      <c r="Q16" s="125">
        <f t="shared" si="104"/>
        <v>37839</v>
      </c>
      <c r="R16" s="125">
        <f t="shared" si="104"/>
        <v>342637</v>
      </c>
      <c r="S16" s="125">
        <f t="shared" si="104"/>
        <v>178398</v>
      </c>
      <c r="T16" s="125">
        <f t="shared" si="104"/>
        <v>17343</v>
      </c>
      <c r="U16" s="125">
        <f t="shared" si="104"/>
        <v>25430254</v>
      </c>
      <c r="V16" s="125">
        <f t="shared" ref="V16" si="105">IFERROR(U16/P16,"-")</f>
        <v>456.88562702120015</v>
      </c>
      <c r="W16" s="125">
        <f t="shared" si="24"/>
        <v>798.40454545454543</v>
      </c>
      <c r="X16" s="125">
        <f t="shared" si="5"/>
        <v>27941142</v>
      </c>
      <c r="Y16" s="125">
        <f t="shared" ref="Y16" si="106">IFERROR(X16/Q16,"-")</f>
        <v>738.42178704511218</v>
      </c>
      <c r="Z16" s="125">
        <f t="shared" si="26"/>
        <v>1359.6207352202753</v>
      </c>
      <c r="AA16" s="125">
        <f t="shared" si="6"/>
        <v>444848249</v>
      </c>
      <c r="AB16" s="125">
        <f t="shared" ref="AB16" si="107">IFERROR(AA16/R16,"-")</f>
        <v>1298.3076813070393</v>
      </c>
      <c r="AC16" s="125">
        <f t="shared" si="28"/>
        <v>2674.4716741040811</v>
      </c>
      <c r="AD16" s="125">
        <f t="shared" si="7"/>
        <v>645470554</v>
      </c>
      <c r="AE16" s="125">
        <f t="shared" ref="AE16" si="108">IFERROR(AD16/S16,"-")</f>
        <v>3618.1490487561518</v>
      </c>
      <c r="AF16" s="125">
        <f t="shared" si="30"/>
        <v>8446.5095572820319</v>
      </c>
      <c r="AG16" s="125">
        <f t="shared" si="8"/>
        <v>92450880</v>
      </c>
      <c r="AH16" s="125">
        <f t="shared" ref="AH16" si="109">IFERROR(AG16/T16,"-")</f>
        <v>5330.7317073170734</v>
      </c>
      <c r="AI16" s="125">
        <f t="shared" si="32"/>
        <v>11737.390186242288</v>
      </c>
      <c r="AJ16" s="125">
        <f t="shared" ref="AJ16:AS25" si="110">SUMIFS(AJ$133:AJ$10077,$B$133:$B$10077,$B16,$C$133:$C$10077,$C16)</f>
        <v>37017</v>
      </c>
      <c r="AK16" s="125">
        <f t="shared" si="110"/>
        <v>3129</v>
      </c>
      <c r="AL16" s="125">
        <f t="shared" si="110"/>
        <v>11601</v>
      </c>
      <c r="AM16" s="125">
        <f t="shared" si="110"/>
        <v>25916</v>
      </c>
      <c r="AN16" s="125">
        <f t="shared" si="110"/>
        <v>2967</v>
      </c>
      <c r="AO16" s="125">
        <f t="shared" si="110"/>
        <v>19320</v>
      </c>
      <c r="AP16" s="125">
        <f t="shared" si="110"/>
        <v>9647</v>
      </c>
      <c r="AQ16" s="125">
        <f t="shared" si="110"/>
        <v>395755</v>
      </c>
      <c r="AR16" s="125">
        <f t="shared" si="110"/>
        <v>38408</v>
      </c>
      <c r="AS16" s="125">
        <f t="shared" si="110"/>
        <v>199440</v>
      </c>
      <c r="AT16" s="125">
        <f t="shared" ref="AT16:BF25" si="111">SUMIFS(AT$133:AT$10077,$B$133:$B$10077,$B16,$C$133:$C$10077,$C16)</f>
        <v>633603</v>
      </c>
      <c r="AU16" s="125">
        <f t="shared" si="111"/>
        <v>120148</v>
      </c>
      <c r="AV16" s="125">
        <f t="shared" si="111"/>
        <v>93813</v>
      </c>
      <c r="AW16" s="125">
        <f t="shared" si="111"/>
        <v>81838</v>
      </c>
      <c r="AX16" s="125">
        <f t="shared" si="111"/>
        <v>67181</v>
      </c>
      <c r="AY16" s="125">
        <f t="shared" si="111"/>
        <v>480860</v>
      </c>
      <c r="AZ16" s="125">
        <f t="shared" si="111"/>
        <v>387455</v>
      </c>
      <c r="BA16" s="125">
        <f t="shared" si="111"/>
        <v>284818</v>
      </c>
      <c r="BB16" s="125">
        <f t="shared" si="111"/>
        <v>193323</v>
      </c>
      <c r="BC16" s="125">
        <f t="shared" si="111"/>
        <v>28856</v>
      </c>
      <c r="BD16" s="125">
        <f t="shared" si="111"/>
        <v>18579</v>
      </c>
      <c r="BE16" s="122">
        <f t="shared" si="111"/>
        <v>1746</v>
      </c>
      <c r="BF16" s="122">
        <f t="shared" si="111"/>
        <v>552194</v>
      </c>
      <c r="BG16" s="122">
        <f t="shared" ref="BG16" si="112">IFERROR(BF16/BE16,"-")</f>
        <v>316.26231386025199</v>
      </c>
      <c r="BH16" s="122">
        <f t="shared" si="34"/>
        <v>550.02634593356242</v>
      </c>
      <c r="BI16" s="122">
        <f t="shared" si="11"/>
        <v>32412</v>
      </c>
      <c r="BJ16" s="122">
        <f t="shared" si="11"/>
        <v>1566992</v>
      </c>
      <c r="BK16" s="122">
        <f t="shared" ref="BK16" si="113">IFERROR(BJ16/BI16,"-")</f>
        <v>48.3460446748118</v>
      </c>
      <c r="BL16" s="122">
        <f t="shared" si="36"/>
        <v>93.844255214118235</v>
      </c>
      <c r="BM16" s="122">
        <f t="shared" ref="BM16:BR25" si="114">SUMIFS(BM$133:BM$10077,$B$133:$B$10077,$B16,$C$133:$C$10077,$C16)</f>
        <v>8449</v>
      </c>
      <c r="BN16" s="122">
        <f t="shared" si="114"/>
        <v>8089</v>
      </c>
      <c r="BO16" s="122">
        <f t="shared" si="114"/>
        <v>9511</v>
      </c>
      <c r="BP16" s="122">
        <f t="shared" si="114"/>
        <v>247</v>
      </c>
      <c r="BQ16" s="122">
        <f t="shared" si="114"/>
        <v>11501</v>
      </c>
      <c r="BR16" s="122">
        <f t="shared" si="114"/>
        <v>42716051</v>
      </c>
      <c r="BS16" s="122">
        <f t="shared" ref="BS16" si="115">IFERROR(BR16/BN16,"-")</f>
        <v>5280.7579428853996</v>
      </c>
      <c r="BT16" s="122">
        <f t="shared" si="38"/>
        <v>11449.551860551366</v>
      </c>
      <c r="BU16" s="122">
        <f t="shared" si="13"/>
        <v>64151732</v>
      </c>
      <c r="BV16" s="122">
        <f t="shared" ref="BV16" si="116">IFERROR(BU16/BO16,"-")</f>
        <v>6745.0038902323622</v>
      </c>
      <c r="BW16" s="122">
        <f t="shared" si="40"/>
        <v>14401.161392072338</v>
      </c>
      <c r="BX16" s="122">
        <f t="shared" si="14"/>
        <v>2196919</v>
      </c>
      <c r="BY16" s="122">
        <f t="shared" ref="BY16" si="117">IFERROR(BX16/BP16,"-")</f>
        <v>8894.4089068825906</v>
      </c>
      <c r="BZ16" s="122">
        <f t="shared" si="42"/>
        <v>20306.663967611337</v>
      </c>
      <c r="CA16" s="122">
        <f t="shared" si="15"/>
        <v>102386891</v>
      </c>
      <c r="CB16" s="122">
        <f t="shared" ref="CB16" si="118">IFERROR(CA16/BQ16,"-")</f>
        <v>8902.4337883662283</v>
      </c>
      <c r="CC16" s="126">
        <f t="shared" si="44"/>
        <v>19676.080688635771</v>
      </c>
      <c r="CD16" s="126">
        <f t="shared" ref="CD16" si="119">MONTH(1&amp;C16)</f>
        <v>6</v>
      </c>
      <c r="CE16" s="166">
        <f t="shared" si="45"/>
        <v>2018</v>
      </c>
      <c r="CF16" s="167">
        <f t="shared" si="46"/>
        <v>43252</v>
      </c>
      <c r="CG16" s="168">
        <f t="shared" ref="CG16" si="120">DAY(DATE(LEFT($B16,4)+IF(CD16&lt;4,1,0),$CD16+1,1)-1)</f>
        <v>30</v>
      </c>
      <c r="CH16" s="126">
        <f t="shared" ref="CH16:CU25" si="121">SUMIFS(CH$133:CH$10077,$B$133:$B$10077,$B16,$C$133:$C$10077,$C16)</f>
        <v>1005946</v>
      </c>
      <c r="CI16" s="126">
        <f t="shared" si="121"/>
        <v>42851190</v>
      </c>
      <c r="CJ16" s="126">
        <f t="shared" si="121"/>
        <v>88075182.200000003</v>
      </c>
      <c r="CK16" s="126">
        <f t="shared" si="121"/>
        <v>44439197</v>
      </c>
      <c r="CL16" s="126">
        <f t="shared" si="121"/>
        <v>51446689</v>
      </c>
      <c r="CM16" s="126">
        <f t="shared" si="121"/>
        <v>916372951</v>
      </c>
      <c r="CN16" s="126">
        <f t="shared" si="121"/>
        <v>1506840412</v>
      </c>
      <c r="CO16" s="126">
        <f t="shared" si="121"/>
        <v>203561558</v>
      </c>
      <c r="CP16" s="126">
        <f t="shared" si="121"/>
        <v>960346</v>
      </c>
      <c r="CQ16" s="126">
        <f t="shared" si="121"/>
        <v>3041680</v>
      </c>
      <c r="CR16" s="126">
        <f t="shared" si="121"/>
        <v>92615425</v>
      </c>
      <c r="CS16" s="126">
        <f t="shared" si="121"/>
        <v>136969446</v>
      </c>
      <c r="CT16" s="126">
        <f t="shared" si="121"/>
        <v>5015746</v>
      </c>
      <c r="CU16" s="126">
        <f t="shared" si="121"/>
        <v>226294604</v>
      </c>
      <c r="CV16" s="169"/>
      <c r="CW16" s="128" t="s">
        <v>588</v>
      </c>
      <c r="CX16" s="131" t="s">
        <v>726</v>
      </c>
      <c r="CY16" s="131" t="s">
        <v>682</v>
      </c>
      <c r="CZ16" s="131" t="s">
        <v>831</v>
      </c>
      <c r="DA16" s="131" t="s">
        <v>829</v>
      </c>
    </row>
    <row r="17" spans="1:105" x14ac:dyDescent="0.2">
      <c r="A17" s="123" t="str">
        <f t="shared" si="102"/>
        <v>2018-19JULYEng</v>
      </c>
      <c r="B17" s="97" t="str">
        <f t="shared" si="18"/>
        <v>2018-19</v>
      </c>
      <c r="C17" s="35" t="s">
        <v>891</v>
      </c>
      <c r="D17" s="124" t="str">
        <f t="shared" si="48"/>
        <v>Eng</v>
      </c>
      <c r="F17" s="124" t="str">
        <f t="shared" si="87"/>
        <v>Eng</v>
      </c>
      <c r="H17" s="125">
        <f t="shared" si="3"/>
        <v>1041118</v>
      </c>
      <c r="I17" s="125">
        <f t="shared" si="3"/>
        <v>787060</v>
      </c>
      <c r="J17" s="125">
        <f t="shared" si="3"/>
        <v>9949536</v>
      </c>
      <c r="K17" s="122">
        <f t="shared" ref="K17" si="122">IFERROR(J17/I17,"-")</f>
        <v>12.641394556958808</v>
      </c>
      <c r="L17" s="125">
        <f t="shared" si="20"/>
        <v>1.3704647676161918</v>
      </c>
      <c r="M17" s="125">
        <f t="shared" si="21"/>
        <v>70.161513734658101</v>
      </c>
      <c r="N17" s="125">
        <f t="shared" si="22"/>
        <v>132.78858066729347</v>
      </c>
      <c r="O17" s="125">
        <f t="shared" si="104"/>
        <v>705370</v>
      </c>
      <c r="P17" s="125">
        <f t="shared" si="104"/>
        <v>57921</v>
      </c>
      <c r="Q17" s="125">
        <f t="shared" si="104"/>
        <v>39095</v>
      </c>
      <c r="R17" s="125">
        <f t="shared" si="104"/>
        <v>365771</v>
      </c>
      <c r="S17" s="125">
        <f t="shared" si="104"/>
        <v>182297</v>
      </c>
      <c r="T17" s="125">
        <f t="shared" si="104"/>
        <v>15528</v>
      </c>
      <c r="U17" s="125">
        <f t="shared" si="104"/>
        <v>26463434</v>
      </c>
      <c r="V17" s="125">
        <f t="shared" ref="V17" si="123">IFERROR(U17/P17,"-")</f>
        <v>456.88841698175099</v>
      </c>
      <c r="W17" s="125">
        <f t="shared" si="24"/>
        <v>794.84948464287561</v>
      </c>
      <c r="X17" s="125">
        <f t="shared" si="5"/>
        <v>28479725</v>
      </c>
      <c r="Y17" s="125">
        <f t="shared" ref="Y17" si="124">IFERROR(X17/Q17,"-")</f>
        <v>728.47486890906771</v>
      </c>
      <c r="Z17" s="125">
        <f t="shared" si="26"/>
        <v>1359.1283028520272</v>
      </c>
      <c r="AA17" s="125">
        <f t="shared" si="6"/>
        <v>496880015</v>
      </c>
      <c r="AB17" s="125">
        <f t="shared" ref="AB17" si="125">IFERROR(AA17/R17,"-")</f>
        <v>1358.4456258150592</v>
      </c>
      <c r="AC17" s="125">
        <f t="shared" si="28"/>
        <v>2825.7569790934767</v>
      </c>
      <c r="AD17" s="125">
        <f t="shared" si="7"/>
        <v>731789965</v>
      </c>
      <c r="AE17" s="125">
        <f t="shared" ref="AE17" si="126">IFERROR(AD17/S17,"-")</f>
        <v>4014.2732189778221</v>
      </c>
      <c r="AF17" s="125">
        <f t="shared" si="30"/>
        <v>9540.0001371388444</v>
      </c>
      <c r="AG17" s="125">
        <f t="shared" si="8"/>
        <v>86109718</v>
      </c>
      <c r="AH17" s="125">
        <f t="shared" ref="AH17" si="127">IFERROR(AG17/T17,"-")</f>
        <v>5545.4480937661001</v>
      </c>
      <c r="AI17" s="125">
        <f t="shared" si="32"/>
        <v>12129.424072642967</v>
      </c>
      <c r="AJ17" s="125">
        <f t="shared" si="110"/>
        <v>39958</v>
      </c>
      <c r="AK17" s="125">
        <f t="shared" si="110"/>
        <v>3454</v>
      </c>
      <c r="AL17" s="125">
        <f t="shared" si="110"/>
        <v>12252</v>
      </c>
      <c r="AM17" s="125">
        <f t="shared" si="110"/>
        <v>28318</v>
      </c>
      <c r="AN17" s="125">
        <f t="shared" si="110"/>
        <v>3267</v>
      </c>
      <c r="AO17" s="125">
        <f t="shared" si="110"/>
        <v>20985</v>
      </c>
      <c r="AP17" s="125">
        <f t="shared" si="110"/>
        <v>7331</v>
      </c>
      <c r="AQ17" s="125">
        <f t="shared" si="110"/>
        <v>414139</v>
      </c>
      <c r="AR17" s="125">
        <f t="shared" si="110"/>
        <v>37287</v>
      </c>
      <c r="AS17" s="125">
        <f t="shared" si="110"/>
        <v>213986</v>
      </c>
      <c r="AT17" s="125">
        <f t="shared" si="111"/>
        <v>665412</v>
      </c>
      <c r="AU17" s="125">
        <f t="shared" si="111"/>
        <v>123858</v>
      </c>
      <c r="AV17" s="125">
        <f t="shared" si="111"/>
        <v>96193</v>
      </c>
      <c r="AW17" s="125">
        <f t="shared" si="111"/>
        <v>83747</v>
      </c>
      <c r="AX17" s="125">
        <f t="shared" si="111"/>
        <v>66389</v>
      </c>
      <c r="AY17" s="125">
        <f t="shared" si="111"/>
        <v>512547</v>
      </c>
      <c r="AZ17" s="125">
        <f t="shared" si="111"/>
        <v>411694</v>
      </c>
      <c r="BA17" s="125">
        <f t="shared" si="111"/>
        <v>296303</v>
      </c>
      <c r="BB17" s="125">
        <f t="shared" si="111"/>
        <v>199742</v>
      </c>
      <c r="BC17" s="125">
        <f t="shared" si="111"/>
        <v>25687</v>
      </c>
      <c r="BD17" s="125">
        <f t="shared" si="111"/>
        <v>16686</v>
      </c>
      <c r="BE17" s="122">
        <f t="shared" si="111"/>
        <v>1968</v>
      </c>
      <c r="BF17" s="122">
        <f t="shared" si="111"/>
        <v>643787</v>
      </c>
      <c r="BG17" s="122">
        <f t="shared" ref="BG17" si="128">IFERROR(BF17/BE17,"-")</f>
        <v>327.1275406504065</v>
      </c>
      <c r="BH17" s="122">
        <f t="shared" si="34"/>
        <v>531.41768292682923</v>
      </c>
      <c r="BI17" s="122">
        <f t="shared" si="11"/>
        <v>36247</v>
      </c>
      <c r="BJ17" s="122">
        <f t="shared" si="11"/>
        <v>2004737</v>
      </c>
      <c r="BK17" s="122">
        <f t="shared" ref="BK17" si="129">IFERROR(BJ17/BI17,"-")</f>
        <v>55.307666841393768</v>
      </c>
      <c r="BL17" s="122">
        <f t="shared" si="36"/>
        <v>100.63710100146218</v>
      </c>
      <c r="BM17" s="122">
        <f t="shared" si="114"/>
        <v>4151</v>
      </c>
      <c r="BN17" s="122">
        <f t="shared" si="114"/>
        <v>10273</v>
      </c>
      <c r="BO17" s="122">
        <f t="shared" si="114"/>
        <v>9299</v>
      </c>
      <c r="BP17" s="122">
        <f t="shared" si="114"/>
        <v>258</v>
      </c>
      <c r="BQ17" s="122">
        <f t="shared" si="114"/>
        <v>12082</v>
      </c>
      <c r="BR17" s="122">
        <f t="shared" si="114"/>
        <v>54039110</v>
      </c>
      <c r="BS17" s="122">
        <f t="shared" ref="BS17" si="130">IFERROR(BR17/BN17,"-")</f>
        <v>5260.3046821765793</v>
      </c>
      <c r="BT17" s="122">
        <f t="shared" si="38"/>
        <v>10941.412732405335</v>
      </c>
      <c r="BU17" s="122">
        <f t="shared" si="13"/>
        <v>65723329</v>
      </c>
      <c r="BV17" s="122">
        <f t="shared" ref="BV17" si="131">IFERROR(BU17/BO17,"-")</f>
        <v>7067.7846004946769</v>
      </c>
      <c r="BW17" s="122">
        <f t="shared" si="40"/>
        <v>14850.523819765565</v>
      </c>
      <c r="BX17" s="122">
        <f t="shared" si="14"/>
        <v>2069599</v>
      </c>
      <c r="BY17" s="122">
        <f t="shared" ref="BY17" si="132">IFERROR(BX17/BP17,"-")</f>
        <v>8021.7015503875973</v>
      </c>
      <c r="BZ17" s="122">
        <f t="shared" si="42"/>
        <v>17475.852713178294</v>
      </c>
      <c r="CA17" s="122">
        <f t="shared" si="15"/>
        <v>113067198</v>
      </c>
      <c r="CB17" s="122">
        <f t="shared" ref="CB17" si="133">IFERROR(CA17/BQ17,"-")</f>
        <v>9358.3179937096502</v>
      </c>
      <c r="CC17" s="126">
        <f t="shared" si="44"/>
        <v>20408.239860950172</v>
      </c>
      <c r="CD17" s="126">
        <f t="shared" ref="CD17" si="134">MONTH(1&amp;C17)</f>
        <v>7</v>
      </c>
      <c r="CE17" s="166">
        <f t="shared" ref="CE17" si="135">LEFT($B17,4)+IF(CD17&lt;4,1,0)</f>
        <v>2018</v>
      </c>
      <c r="CF17" s="167">
        <f t="shared" ref="CF17" si="136">DATE(LEFT($B17,4)+IF(CD17&lt;4,1,0),CD17,1)</f>
        <v>43282</v>
      </c>
      <c r="CG17" s="168">
        <f t="shared" ref="CG17" si="137">DAY(DATE(LEFT($B17,4)+IF(CD17&lt;4,1,0),$CD17+1,1)-1)</f>
        <v>31</v>
      </c>
      <c r="CH17" s="126">
        <f t="shared" si="121"/>
        <v>1078638</v>
      </c>
      <c r="CI17" s="126">
        <f t="shared" si="121"/>
        <v>55221321</v>
      </c>
      <c r="CJ17" s="126">
        <f t="shared" si="121"/>
        <v>104512580.3</v>
      </c>
      <c r="CK17" s="126">
        <f t="shared" si="121"/>
        <v>46038477</v>
      </c>
      <c r="CL17" s="126">
        <f t="shared" si="121"/>
        <v>53135121</v>
      </c>
      <c r="CM17" s="126">
        <f t="shared" si="121"/>
        <v>1033579956</v>
      </c>
      <c r="CN17" s="126">
        <f t="shared" si="121"/>
        <v>1739113405</v>
      </c>
      <c r="CO17" s="126">
        <f t="shared" si="121"/>
        <v>188345697</v>
      </c>
      <c r="CP17" s="126">
        <f t="shared" si="121"/>
        <v>1045830</v>
      </c>
      <c r="CQ17" s="126">
        <f t="shared" si="121"/>
        <v>3647793</v>
      </c>
      <c r="CR17" s="126">
        <f t="shared" si="121"/>
        <v>112401133</v>
      </c>
      <c r="CS17" s="126">
        <f t="shared" si="121"/>
        <v>138095021</v>
      </c>
      <c r="CT17" s="126">
        <f t="shared" si="121"/>
        <v>4508770</v>
      </c>
      <c r="CU17" s="126">
        <f t="shared" si="121"/>
        <v>246572354</v>
      </c>
      <c r="CV17" s="169"/>
      <c r="CW17" s="128" t="s">
        <v>585</v>
      </c>
      <c r="CX17" s="131" t="s">
        <v>230</v>
      </c>
      <c r="CY17" s="131" t="s">
        <v>685</v>
      </c>
      <c r="CZ17" s="131" t="s">
        <v>684</v>
      </c>
      <c r="DA17" s="131" t="s">
        <v>81</v>
      </c>
    </row>
    <row r="18" spans="1:105" x14ac:dyDescent="0.2">
      <c r="A18" s="123" t="str">
        <f t="shared" si="102"/>
        <v>2018-19AUGUSTEng</v>
      </c>
      <c r="B18" s="97" t="str">
        <f t="shared" si="18"/>
        <v>2018-19</v>
      </c>
      <c r="C18" s="35" t="s">
        <v>681</v>
      </c>
      <c r="D18" s="124" t="str">
        <f t="shared" si="48"/>
        <v>Eng</v>
      </c>
      <c r="F18" s="124" t="str">
        <f t="shared" si="87"/>
        <v>Eng</v>
      </c>
      <c r="H18" s="125">
        <f t="shared" si="3"/>
        <v>950952</v>
      </c>
      <c r="I18" s="125">
        <f t="shared" si="3"/>
        <v>712156</v>
      </c>
      <c r="J18" s="125">
        <f t="shared" si="3"/>
        <v>5012850</v>
      </c>
      <c r="K18" s="122">
        <f t="shared" ref="K18" si="138">IFERROR(J18/I18,"-")</f>
        <v>7.0389774150607449</v>
      </c>
      <c r="L18" s="125">
        <f t="shared" si="20"/>
        <v>1.3226638545487224</v>
      </c>
      <c r="M18" s="125">
        <f t="shared" si="21"/>
        <v>40.971346165727731</v>
      </c>
      <c r="N18" s="125">
        <f t="shared" si="22"/>
        <v>95.03642741197153</v>
      </c>
      <c r="O18" s="125">
        <f t="shared" si="104"/>
        <v>672694</v>
      </c>
      <c r="P18" s="125">
        <f t="shared" si="104"/>
        <v>52471</v>
      </c>
      <c r="Q18" s="125">
        <f t="shared" si="104"/>
        <v>35213</v>
      </c>
      <c r="R18" s="125">
        <f t="shared" si="104"/>
        <v>349960</v>
      </c>
      <c r="S18" s="125">
        <f t="shared" si="104"/>
        <v>175580</v>
      </c>
      <c r="T18" s="125">
        <f t="shared" si="104"/>
        <v>14789</v>
      </c>
      <c r="U18" s="125">
        <f t="shared" si="104"/>
        <v>22936457</v>
      </c>
      <c r="V18" s="125">
        <f t="shared" ref="V18" si="139">IFERROR(U18/P18,"-")</f>
        <v>437.12635551066302</v>
      </c>
      <c r="W18" s="125">
        <f t="shared" si="24"/>
        <v>765.97612014255492</v>
      </c>
      <c r="X18" s="125">
        <f t="shared" si="5"/>
        <v>24309368</v>
      </c>
      <c r="Y18" s="125">
        <f t="shared" ref="Y18" si="140">IFERROR(X18/Q18,"-")</f>
        <v>690.35208587737486</v>
      </c>
      <c r="Z18" s="125">
        <f t="shared" si="26"/>
        <v>1295.6080992815153</v>
      </c>
      <c r="AA18" s="125">
        <f t="shared" si="6"/>
        <v>434550749</v>
      </c>
      <c r="AB18" s="125">
        <f t="shared" ref="AB18" si="141">IFERROR(AA18/R18,"-")</f>
        <v>1241.7154789118756</v>
      </c>
      <c r="AC18" s="125">
        <f t="shared" si="28"/>
        <v>2553.002871756772</v>
      </c>
      <c r="AD18" s="125">
        <f t="shared" si="7"/>
        <v>604240009</v>
      </c>
      <c r="AE18" s="125">
        <f t="shared" ref="AE18" si="142">IFERROR(AD18/S18,"-")</f>
        <v>3441.3942875042717</v>
      </c>
      <c r="AF18" s="125">
        <f t="shared" si="30"/>
        <v>8081.5455974484566</v>
      </c>
      <c r="AG18" s="125">
        <f t="shared" si="8"/>
        <v>70443214</v>
      </c>
      <c r="AH18" s="125">
        <f t="shared" ref="AH18" si="143">IFERROR(AG18/T18,"-")</f>
        <v>4763.216850361755</v>
      </c>
      <c r="AI18" s="125">
        <f t="shared" si="32"/>
        <v>10573.669078369057</v>
      </c>
      <c r="AJ18" s="125">
        <f t="shared" si="110"/>
        <v>35129</v>
      </c>
      <c r="AK18" s="125">
        <f t="shared" si="110"/>
        <v>3102</v>
      </c>
      <c r="AL18" s="125">
        <f t="shared" si="110"/>
        <v>10556</v>
      </c>
      <c r="AM18" s="125">
        <f t="shared" si="110"/>
        <v>26680</v>
      </c>
      <c r="AN18" s="125">
        <f t="shared" si="110"/>
        <v>3062</v>
      </c>
      <c r="AO18" s="125">
        <f t="shared" si="110"/>
        <v>18409</v>
      </c>
      <c r="AP18" s="125">
        <f t="shared" si="110"/>
        <v>7309</v>
      </c>
      <c r="AQ18" s="125">
        <f t="shared" si="110"/>
        <v>399825</v>
      </c>
      <c r="AR18" s="125">
        <f t="shared" si="110"/>
        <v>36834</v>
      </c>
      <c r="AS18" s="125">
        <f t="shared" si="110"/>
        <v>200906</v>
      </c>
      <c r="AT18" s="125">
        <f t="shared" si="111"/>
        <v>637565</v>
      </c>
      <c r="AU18" s="125">
        <f t="shared" si="111"/>
        <v>114993</v>
      </c>
      <c r="AV18" s="125">
        <f t="shared" si="111"/>
        <v>88397</v>
      </c>
      <c r="AW18" s="125">
        <f t="shared" si="111"/>
        <v>77403</v>
      </c>
      <c r="AX18" s="125">
        <f t="shared" si="111"/>
        <v>60618</v>
      </c>
      <c r="AY18" s="125">
        <f t="shared" si="111"/>
        <v>486207</v>
      </c>
      <c r="AZ18" s="125">
        <f t="shared" si="111"/>
        <v>392193</v>
      </c>
      <c r="BA18" s="125">
        <f t="shared" si="111"/>
        <v>281457</v>
      </c>
      <c r="BB18" s="125">
        <f t="shared" si="111"/>
        <v>191494</v>
      </c>
      <c r="BC18" s="125">
        <f t="shared" si="111"/>
        <v>23670</v>
      </c>
      <c r="BD18" s="125">
        <f t="shared" si="111"/>
        <v>15807</v>
      </c>
      <c r="BE18" s="122">
        <f t="shared" si="111"/>
        <v>1891</v>
      </c>
      <c r="BF18" s="122">
        <f t="shared" si="111"/>
        <v>627766</v>
      </c>
      <c r="BG18" s="122">
        <f t="shared" ref="BG18" si="144">IFERROR(BF18/BE18,"-")</f>
        <v>331.97567424643046</v>
      </c>
      <c r="BH18" s="122">
        <f t="shared" si="34"/>
        <v>522.24907456372284</v>
      </c>
      <c r="BI18" s="122">
        <f t="shared" si="11"/>
        <v>33475</v>
      </c>
      <c r="BJ18" s="122">
        <f t="shared" si="11"/>
        <v>1441373</v>
      </c>
      <c r="BK18" s="122">
        <f t="shared" ref="BK18" si="145">IFERROR(BJ18/BI18,"-")</f>
        <v>43.058192681105304</v>
      </c>
      <c r="BL18" s="122">
        <f t="shared" si="36"/>
        <v>83.008483943241231</v>
      </c>
      <c r="BM18" s="122">
        <f t="shared" si="114"/>
        <v>5084</v>
      </c>
      <c r="BN18" s="122">
        <f t="shared" si="114"/>
        <v>10347</v>
      </c>
      <c r="BO18" s="122">
        <f t="shared" si="114"/>
        <v>11989</v>
      </c>
      <c r="BP18" s="122">
        <f t="shared" si="114"/>
        <v>236</v>
      </c>
      <c r="BQ18" s="122">
        <f t="shared" si="114"/>
        <v>11609</v>
      </c>
      <c r="BR18" s="122">
        <f t="shared" si="114"/>
        <v>49893416</v>
      </c>
      <c r="BS18" s="122">
        <f t="shared" ref="BS18" si="146">IFERROR(BR18/BN18,"-")</f>
        <v>4822.0175896395094</v>
      </c>
      <c r="BT18" s="122">
        <f t="shared" si="38"/>
        <v>10250.262394897072</v>
      </c>
      <c r="BU18" s="122">
        <f t="shared" si="13"/>
        <v>70477100</v>
      </c>
      <c r="BV18" s="122">
        <f t="shared" ref="BV18" si="147">IFERROR(BU18/BO18,"-")</f>
        <v>5878.4802735841185</v>
      </c>
      <c r="BW18" s="122">
        <f t="shared" si="40"/>
        <v>12396.357828009008</v>
      </c>
      <c r="BX18" s="122">
        <f t="shared" si="14"/>
        <v>2000268</v>
      </c>
      <c r="BY18" s="122">
        <f t="shared" ref="BY18" si="148">IFERROR(BX18/BP18,"-")</f>
        <v>8475.7118644067796</v>
      </c>
      <c r="BZ18" s="122">
        <f t="shared" si="42"/>
        <v>16448.860169491527</v>
      </c>
      <c r="CA18" s="122">
        <f t="shared" si="15"/>
        <v>99594609</v>
      </c>
      <c r="CB18" s="122">
        <f t="shared" ref="CB18" si="149">IFERROR(CA18/BQ18,"-")</f>
        <v>8579.0859677836161</v>
      </c>
      <c r="CC18" s="126">
        <f t="shared" si="44"/>
        <v>19033.24093375829</v>
      </c>
      <c r="CD18" s="126">
        <f t="shared" ref="CD18" si="150">MONTH(1&amp;C18)</f>
        <v>8</v>
      </c>
      <c r="CE18" s="166">
        <f t="shared" ref="CE18" si="151">LEFT($B18,4)+IF(CD18&lt;4,1,0)</f>
        <v>2018</v>
      </c>
      <c r="CF18" s="167">
        <f t="shared" ref="CF18" si="152">DATE(LEFT($B18,4)+IF(CD18&lt;4,1,0),CD18,1)</f>
        <v>43313</v>
      </c>
      <c r="CG18" s="168">
        <f t="shared" ref="CG18" si="153">DAY(DATE(LEFT($B18,4)+IF(CD18&lt;4,1,0),$CD18+1,1)-1)</f>
        <v>31</v>
      </c>
      <c r="CH18" s="126">
        <f t="shared" si="121"/>
        <v>941943</v>
      </c>
      <c r="CI18" s="126">
        <f t="shared" si="121"/>
        <v>29177990</v>
      </c>
      <c r="CJ18" s="126">
        <f t="shared" si="121"/>
        <v>67680762</v>
      </c>
      <c r="CK18" s="126">
        <f t="shared" si="121"/>
        <v>40191533</v>
      </c>
      <c r="CL18" s="126">
        <f t="shared" si="121"/>
        <v>45622248</v>
      </c>
      <c r="CM18" s="126">
        <f t="shared" si="121"/>
        <v>893448885</v>
      </c>
      <c r="CN18" s="126">
        <f t="shared" si="121"/>
        <v>1418957776</v>
      </c>
      <c r="CO18" s="126">
        <f t="shared" si="121"/>
        <v>156373992</v>
      </c>
      <c r="CP18" s="126">
        <f t="shared" si="121"/>
        <v>987573</v>
      </c>
      <c r="CQ18" s="126">
        <f t="shared" si="121"/>
        <v>2778709</v>
      </c>
      <c r="CR18" s="126">
        <f t="shared" si="121"/>
        <v>106059465</v>
      </c>
      <c r="CS18" s="126">
        <f t="shared" si="121"/>
        <v>148619934</v>
      </c>
      <c r="CT18" s="126">
        <f t="shared" si="121"/>
        <v>3881931</v>
      </c>
      <c r="CU18" s="126">
        <f t="shared" si="121"/>
        <v>220956894</v>
      </c>
      <c r="CV18" s="169"/>
      <c r="CW18" s="128" t="s">
        <v>582</v>
      </c>
      <c r="CX18" s="131" t="s">
        <v>6</v>
      </c>
      <c r="CY18" s="131" t="s">
        <v>688</v>
      </c>
      <c r="CZ18" s="131" t="s">
        <v>687</v>
      </c>
      <c r="DA18" s="131" t="s">
        <v>5</v>
      </c>
    </row>
    <row r="19" spans="1:105" x14ac:dyDescent="0.2">
      <c r="A19" s="123" t="str">
        <f t="shared" ref="A19" si="154">B19&amp;C19&amp;D19</f>
        <v>2018-19SEPTEMBEREng</v>
      </c>
      <c r="B19" s="97" t="str">
        <f t="shared" ref="B19:B25" si="155">IF($C19="April",LEFT($B18,4)+1&amp;"-"&amp;RIGHT($B18,2)+1,$B18)</f>
        <v>2018-19</v>
      </c>
      <c r="C19" s="35" t="s">
        <v>707</v>
      </c>
      <c r="D19" s="124" t="str">
        <f t="shared" si="48"/>
        <v>Eng</v>
      </c>
      <c r="F19" s="124" t="str">
        <f t="shared" si="87"/>
        <v>Eng</v>
      </c>
      <c r="H19" s="125">
        <f t="shared" si="3"/>
        <v>946330</v>
      </c>
      <c r="I19" s="125">
        <f t="shared" si="3"/>
        <v>711145</v>
      </c>
      <c r="J19" s="125">
        <f t="shared" si="3"/>
        <v>5657003</v>
      </c>
      <c r="K19" s="122">
        <f t="shared" ref="K19" si="156">IFERROR(J19/I19,"-")</f>
        <v>7.9547813737001594</v>
      </c>
      <c r="L19" s="125">
        <f t="shared" ref="L19" si="157">IFERROR(CH19/I19,"-")</f>
        <v>1.3144731383894985</v>
      </c>
      <c r="M19" s="125">
        <f t="shared" ref="M19" si="158">IFERROR(CI19/I19,"-")</f>
        <v>45.156654409438303</v>
      </c>
      <c r="N19" s="125">
        <f t="shared" ref="N19" si="159">IFERROR(CJ19/I19,"-")</f>
        <v>99.29938395123358</v>
      </c>
      <c r="O19" s="125">
        <f t="shared" si="104"/>
        <v>661628</v>
      </c>
      <c r="P19" s="125">
        <f t="shared" si="104"/>
        <v>51758</v>
      </c>
      <c r="Q19" s="125">
        <f t="shared" si="104"/>
        <v>34913</v>
      </c>
      <c r="R19" s="125">
        <f t="shared" si="104"/>
        <v>352559</v>
      </c>
      <c r="S19" s="125">
        <f t="shared" si="104"/>
        <v>169154</v>
      </c>
      <c r="T19" s="125">
        <f t="shared" si="104"/>
        <v>13802</v>
      </c>
      <c r="U19" s="125">
        <f t="shared" si="104"/>
        <v>22771500</v>
      </c>
      <c r="V19" s="125">
        <f t="shared" ref="V19" si="160">IFERROR(U19/P19,"-")</f>
        <v>439.96097221685534</v>
      </c>
      <c r="W19" s="125">
        <f t="shared" ref="W19" si="161">IFERROR(CK19/P19,"-")</f>
        <v>765.97555933382284</v>
      </c>
      <c r="X19" s="125">
        <f t="shared" si="5"/>
        <v>24119317</v>
      </c>
      <c r="Y19" s="125">
        <f t="shared" ref="Y19" si="162">IFERROR(X19/Q19,"-")</f>
        <v>690.84057514392919</v>
      </c>
      <c r="Z19" s="125">
        <f t="shared" ref="Z19" si="163">IFERROR(CL19/Q19,"-")</f>
        <v>1299.7142325208374</v>
      </c>
      <c r="AA19" s="125">
        <f t="shared" si="6"/>
        <v>458665027</v>
      </c>
      <c r="AB19" s="125">
        <f t="shared" ref="AB19" si="164">IFERROR(AA19/R19,"-")</f>
        <v>1300.9596322884963</v>
      </c>
      <c r="AC19" s="125">
        <f t="shared" ref="AC19" si="165">IFERROR(CM19/R19,"-")</f>
        <v>2666.5974347556012</v>
      </c>
      <c r="AD19" s="125">
        <f t="shared" si="7"/>
        <v>634039409</v>
      </c>
      <c r="AE19" s="125">
        <f t="shared" ref="AE19" si="166">IFERROR(AD19/S19,"-")</f>
        <v>3748.2968714898848</v>
      </c>
      <c r="AF19" s="125">
        <f t="shared" ref="AF19" si="167">IFERROR(CN19/S19,"-")</f>
        <v>8770.962158742921</v>
      </c>
      <c r="AG19" s="125">
        <f t="shared" si="8"/>
        <v>69764903</v>
      </c>
      <c r="AH19" s="125">
        <f t="shared" ref="AH19" si="168">IFERROR(AG19/T19,"-")</f>
        <v>5054.6951891030285</v>
      </c>
      <c r="AI19" s="125">
        <f t="shared" ref="AI19" si="169">IFERROR(CO19/T19,"-")</f>
        <v>11468.528691493986</v>
      </c>
      <c r="AJ19" s="125">
        <f t="shared" si="110"/>
        <v>34246</v>
      </c>
      <c r="AK19" s="125">
        <f t="shared" si="110"/>
        <v>3239</v>
      </c>
      <c r="AL19" s="125">
        <f t="shared" si="110"/>
        <v>10106</v>
      </c>
      <c r="AM19" s="125">
        <f t="shared" si="110"/>
        <v>26209</v>
      </c>
      <c r="AN19" s="125">
        <f t="shared" si="110"/>
        <v>3034</v>
      </c>
      <c r="AO19" s="125">
        <f t="shared" si="110"/>
        <v>17867</v>
      </c>
      <c r="AP19" s="125">
        <f t="shared" si="110"/>
        <v>6802</v>
      </c>
      <c r="AQ19" s="125">
        <f t="shared" si="110"/>
        <v>395340</v>
      </c>
      <c r="AR19" s="125">
        <f t="shared" si="110"/>
        <v>35674</v>
      </c>
      <c r="AS19" s="125">
        <f t="shared" si="110"/>
        <v>196368</v>
      </c>
      <c r="AT19" s="125">
        <f t="shared" si="111"/>
        <v>627382</v>
      </c>
      <c r="AU19" s="125">
        <f t="shared" si="111"/>
        <v>113156</v>
      </c>
      <c r="AV19" s="125">
        <f t="shared" si="111"/>
        <v>86842</v>
      </c>
      <c r="AW19" s="125">
        <f t="shared" si="111"/>
        <v>76809</v>
      </c>
      <c r="AX19" s="125">
        <f t="shared" si="111"/>
        <v>59973</v>
      </c>
      <c r="AY19" s="125">
        <f t="shared" si="111"/>
        <v>490857</v>
      </c>
      <c r="AZ19" s="125">
        <f t="shared" si="111"/>
        <v>395214</v>
      </c>
      <c r="BA19" s="125">
        <f t="shared" si="111"/>
        <v>273991</v>
      </c>
      <c r="BB19" s="125">
        <f t="shared" si="111"/>
        <v>184305</v>
      </c>
      <c r="BC19" s="125">
        <f t="shared" si="111"/>
        <v>22613</v>
      </c>
      <c r="BD19" s="125">
        <f t="shared" si="111"/>
        <v>14868</v>
      </c>
      <c r="BE19" s="122">
        <f t="shared" si="111"/>
        <v>1839</v>
      </c>
      <c r="BF19" s="122">
        <f t="shared" si="111"/>
        <v>578327</v>
      </c>
      <c r="BG19" s="122">
        <f t="shared" ref="BG19" si="170">IFERROR(BF19/BE19,"-")</f>
        <v>314.479064709081</v>
      </c>
      <c r="BH19" s="122">
        <f t="shared" ref="BH19" si="171">IFERROR(CP19/BE19,"-")</f>
        <v>541.92332789559543</v>
      </c>
      <c r="BI19" s="122">
        <f t="shared" si="11"/>
        <v>33748</v>
      </c>
      <c r="BJ19" s="122">
        <f t="shared" si="11"/>
        <v>1478348</v>
      </c>
      <c r="BK19" s="122">
        <f t="shared" ref="BK19" si="172">IFERROR(BJ19/BI19,"-")</f>
        <v>43.805499585160604</v>
      </c>
      <c r="BL19" s="122">
        <f t="shared" ref="BL19" si="173">IFERROR(CQ19/BI19,"-")</f>
        <v>84.705641815811305</v>
      </c>
      <c r="BM19" s="122">
        <f t="shared" si="114"/>
        <v>4619</v>
      </c>
      <c r="BN19" s="122">
        <f t="shared" si="114"/>
        <v>8877</v>
      </c>
      <c r="BO19" s="122">
        <f t="shared" si="114"/>
        <v>10922</v>
      </c>
      <c r="BP19" s="122">
        <f t="shared" si="114"/>
        <v>223</v>
      </c>
      <c r="BQ19" s="122">
        <f t="shared" si="114"/>
        <v>10623</v>
      </c>
      <c r="BR19" s="122">
        <f t="shared" si="114"/>
        <v>45902828</v>
      </c>
      <c r="BS19" s="122">
        <f t="shared" ref="BS19" si="174">IFERROR(BR19/BN19,"-")</f>
        <v>5170.9843415568321</v>
      </c>
      <c r="BT19" s="122">
        <f t="shared" ref="BT19" si="175">IFERROR(CR19/BN19,"-")</f>
        <v>10856.61022868086</v>
      </c>
      <c r="BU19" s="122">
        <f t="shared" si="13"/>
        <v>75272755</v>
      </c>
      <c r="BV19" s="122">
        <f t="shared" ref="BV19" si="176">IFERROR(BU19/BO19,"-")</f>
        <v>6891.8471891594945</v>
      </c>
      <c r="BW19" s="122">
        <f t="shared" ref="BW19" si="177">IFERROR(CS19/BO19,"-")</f>
        <v>14446.111426478667</v>
      </c>
      <c r="BX19" s="122">
        <f t="shared" si="14"/>
        <v>1984388</v>
      </c>
      <c r="BY19" s="122">
        <f t="shared" ref="BY19" si="178">IFERROR(BX19/BP19,"-")</f>
        <v>8898.6008968609858</v>
      </c>
      <c r="BZ19" s="122">
        <f t="shared" ref="BZ19" si="179">IFERROR(CT19/BP19,"-")</f>
        <v>18938.852017937221</v>
      </c>
      <c r="CA19" s="122">
        <f t="shared" si="15"/>
        <v>97736715</v>
      </c>
      <c r="CB19" s="122">
        <f t="shared" ref="CB19" si="180">IFERROR(CA19/BQ19,"-")</f>
        <v>9200.4815024004511</v>
      </c>
      <c r="CC19" s="126">
        <f t="shared" ref="CC19" si="181">IFERROR(CU19/BQ19,"-")</f>
        <v>20212.950014120306</v>
      </c>
      <c r="CD19" s="126">
        <f t="shared" ref="CD19" si="182">MONTH(1&amp;C19)</f>
        <v>9</v>
      </c>
      <c r="CE19" s="166">
        <f t="shared" ref="CE19" si="183">LEFT($B19,4)+IF(CD19&lt;4,1,0)</f>
        <v>2018</v>
      </c>
      <c r="CF19" s="167">
        <f t="shared" ref="CF19" si="184">DATE(LEFT($B19,4)+IF(CD19&lt;4,1,0),CD19,1)</f>
        <v>43344</v>
      </c>
      <c r="CG19" s="168">
        <f t="shared" ref="CG19" si="185">DAY(DATE(LEFT($B19,4)+IF(CD19&lt;4,1,0),$CD19+1,1)-1)</f>
        <v>30</v>
      </c>
      <c r="CH19" s="126">
        <f t="shared" si="121"/>
        <v>934781</v>
      </c>
      <c r="CI19" s="126">
        <f t="shared" si="121"/>
        <v>32112929</v>
      </c>
      <c r="CJ19" s="126">
        <f t="shared" si="121"/>
        <v>70616260.400000006</v>
      </c>
      <c r="CK19" s="126">
        <f t="shared" si="121"/>
        <v>39645363</v>
      </c>
      <c r="CL19" s="126">
        <f t="shared" si="121"/>
        <v>45376923</v>
      </c>
      <c r="CM19" s="126">
        <f t="shared" si="121"/>
        <v>940132925</v>
      </c>
      <c r="CN19" s="126">
        <f t="shared" si="121"/>
        <v>1483643333</v>
      </c>
      <c r="CO19" s="126">
        <f t="shared" si="121"/>
        <v>158288633</v>
      </c>
      <c r="CP19" s="126">
        <f t="shared" si="121"/>
        <v>996597</v>
      </c>
      <c r="CQ19" s="126">
        <f t="shared" si="121"/>
        <v>2858646</v>
      </c>
      <c r="CR19" s="126">
        <f t="shared" si="121"/>
        <v>96374129</v>
      </c>
      <c r="CS19" s="126">
        <f t="shared" si="121"/>
        <v>157780429</v>
      </c>
      <c r="CT19" s="126">
        <f t="shared" si="121"/>
        <v>4223364</v>
      </c>
      <c r="CU19" s="126">
        <f t="shared" si="121"/>
        <v>214722168</v>
      </c>
      <c r="CV19" s="169"/>
      <c r="CW19" s="128" t="s">
        <v>583</v>
      </c>
      <c r="CX19" s="131" t="s">
        <v>384</v>
      </c>
      <c r="CY19" s="131" t="s">
        <v>690</v>
      </c>
      <c r="CZ19" s="131" t="s">
        <v>687</v>
      </c>
      <c r="DA19" s="131" t="s">
        <v>5</v>
      </c>
    </row>
    <row r="20" spans="1:105" x14ac:dyDescent="0.2">
      <c r="A20" s="123" t="str">
        <f t="shared" ref="A20" si="186">B20&amp;C20&amp;D20</f>
        <v>2018-19OCTOBEREng</v>
      </c>
      <c r="B20" s="97" t="str">
        <f t="shared" si="155"/>
        <v>2018-19</v>
      </c>
      <c r="C20" s="35" t="s">
        <v>765</v>
      </c>
      <c r="D20" s="124" t="str">
        <f t="shared" si="48"/>
        <v>Eng</v>
      </c>
      <c r="F20" s="124" t="str">
        <f t="shared" ref="F20" si="187">D20</f>
        <v>Eng</v>
      </c>
      <c r="H20" s="125">
        <f t="shared" si="3"/>
        <v>984984</v>
      </c>
      <c r="I20" s="125">
        <f t="shared" si="3"/>
        <v>729064</v>
      </c>
      <c r="J20" s="125">
        <f t="shared" si="3"/>
        <v>5185527</v>
      </c>
      <c r="K20" s="122">
        <f t="shared" ref="K20" si="188">IFERROR(J20/I20,"-")</f>
        <v>7.1125813371665592</v>
      </c>
      <c r="L20" s="125">
        <f t="shared" ref="L20" si="189">IFERROR(CH20/I20,"-")</f>
        <v>2.3720935336266775</v>
      </c>
      <c r="M20" s="125">
        <f t="shared" ref="M20" si="190">IFERROR(CI20/I20,"-")</f>
        <v>41.897214373498073</v>
      </c>
      <c r="N20" s="125">
        <f t="shared" ref="N20" si="191">IFERROR(CJ20/I20,"-")</f>
        <v>93.815084821085662</v>
      </c>
      <c r="O20" s="125">
        <f t="shared" si="104"/>
        <v>695417</v>
      </c>
      <c r="P20" s="125">
        <f t="shared" si="104"/>
        <v>54919</v>
      </c>
      <c r="Q20" s="125">
        <f t="shared" si="104"/>
        <v>37500</v>
      </c>
      <c r="R20" s="125">
        <f t="shared" si="104"/>
        <v>371497</v>
      </c>
      <c r="S20" s="125">
        <f t="shared" si="104"/>
        <v>177085</v>
      </c>
      <c r="T20" s="125">
        <f t="shared" si="104"/>
        <v>13274</v>
      </c>
      <c r="U20" s="125">
        <f t="shared" si="104"/>
        <v>23781387</v>
      </c>
      <c r="V20" s="125">
        <f t="shared" ref="V20" si="192">IFERROR(U20/P20,"-")</f>
        <v>433.02658460642039</v>
      </c>
      <c r="W20" s="125">
        <f t="shared" ref="W20" si="193">IFERROR(CK20/P20,"-")</f>
        <v>752.58213004606785</v>
      </c>
      <c r="X20" s="125">
        <f t="shared" si="5"/>
        <v>25239048</v>
      </c>
      <c r="Y20" s="125">
        <f t="shared" ref="Y20" si="194">IFERROR(X20/Q20,"-")</f>
        <v>673.04128000000003</v>
      </c>
      <c r="Z20" s="125">
        <f t="shared" ref="Z20" si="195">IFERROR(CL20/Q20,"-")</f>
        <v>1251.7493386666667</v>
      </c>
      <c r="AA20" s="125">
        <f t="shared" si="6"/>
        <v>474354183</v>
      </c>
      <c r="AB20" s="125">
        <f t="shared" ref="AB20" si="196">IFERROR(AA20/R20,"-")</f>
        <v>1276.8721766259216</v>
      </c>
      <c r="AC20" s="125">
        <f t="shared" ref="AC20" si="197">IFERROR(CM20/R20,"-")</f>
        <v>2608.3238195732401</v>
      </c>
      <c r="AD20" s="125">
        <f t="shared" si="7"/>
        <v>642858800</v>
      </c>
      <c r="AE20" s="125">
        <f t="shared" ref="AE20" si="198">IFERROR(AD20/S20,"-")</f>
        <v>3630.2272919784286</v>
      </c>
      <c r="AF20" s="125">
        <f t="shared" ref="AF20" si="199">IFERROR(CN20/S20,"-")</f>
        <v>8516.5397950136939</v>
      </c>
      <c r="AG20" s="125">
        <f t="shared" si="8"/>
        <v>66643545</v>
      </c>
      <c r="AH20" s="125">
        <f t="shared" ref="AH20" si="200">IFERROR(AG20/T20,"-")</f>
        <v>5020.6075787253276</v>
      </c>
      <c r="AI20" s="125">
        <f t="shared" ref="AI20" si="201">IFERROR(CO20/T20,"-")</f>
        <v>11512.45088142233</v>
      </c>
      <c r="AJ20" s="125">
        <f t="shared" si="110"/>
        <v>37236</v>
      </c>
      <c r="AK20" s="125">
        <f t="shared" si="110"/>
        <v>3667</v>
      </c>
      <c r="AL20" s="125">
        <f t="shared" si="110"/>
        <v>11340</v>
      </c>
      <c r="AM20" s="125">
        <f t="shared" si="110"/>
        <v>27509</v>
      </c>
      <c r="AN20" s="125">
        <f t="shared" si="110"/>
        <v>3366</v>
      </c>
      <c r="AO20" s="125">
        <f t="shared" si="110"/>
        <v>18863</v>
      </c>
      <c r="AP20" s="125">
        <f t="shared" si="110"/>
        <v>5273</v>
      </c>
      <c r="AQ20" s="125">
        <f t="shared" si="110"/>
        <v>414522</v>
      </c>
      <c r="AR20" s="125">
        <f t="shared" si="110"/>
        <v>38587</v>
      </c>
      <c r="AS20" s="125">
        <f t="shared" si="110"/>
        <v>205072</v>
      </c>
      <c r="AT20" s="125">
        <f t="shared" si="111"/>
        <v>658181</v>
      </c>
      <c r="AU20" s="125">
        <f t="shared" si="111"/>
        <v>120024</v>
      </c>
      <c r="AV20" s="125">
        <f t="shared" si="111"/>
        <v>91990</v>
      </c>
      <c r="AW20" s="125">
        <f t="shared" si="111"/>
        <v>82076</v>
      </c>
      <c r="AX20" s="125">
        <f t="shared" si="111"/>
        <v>64019</v>
      </c>
      <c r="AY20" s="125">
        <f t="shared" si="111"/>
        <v>514396</v>
      </c>
      <c r="AZ20" s="125">
        <f t="shared" si="111"/>
        <v>414228</v>
      </c>
      <c r="BA20" s="125">
        <f t="shared" si="111"/>
        <v>285198</v>
      </c>
      <c r="BB20" s="125">
        <f t="shared" si="111"/>
        <v>192555</v>
      </c>
      <c r="BC20" s="125">
        <f t="shared" si="111"/>
        <v>22291</v>
      </c>
      <c r="BD20" s="125">
        <f t="shared" si="111"/>
        <v>14177</v>
      </c>
      <c r="BE20" s="122">
        <f t="shared" si="111"/>
        <v>1949</v>
      </c>
      <c r="BF20" s="122">
        <f t="shared" si="111"/>
        <v>596988</v>
      </c>
      <c r="BG20" s="122">
        <f t="shared" ref="BG20" si="202">IFERROR(BF20/BE20,"-")</f>
        <v>306.30477167778349</v>
      </c>
      <c r="BH20" s="122">
        <f t="shared" ref="BH20" si="203">IFERROR(CP20/BE20,"-")</f>
        <v>532.48978963571062</v>
      </c>
      <c r="BI20" s="122">
        <f t="shared" si="11"/>
        <v>35768</v>
      </c>
      <c r="BJ20" s="122">
        <f t="shared" si="11"/>
        <v>1493173</v>
      </c>
      <c r="BK20" s="122">
        <f t="shared" ref="BK20" si="204">IFERROR(BJ20/BI20,"-")</f>
        <v>41.746057928874976</v>
      </c>
      <c r="BL20" s="122">
        <f t="shared" ref="BL20" si="205">IFERROR(CQ20/BI20,"-")</f>
        <v>79.91590248266607</v>
      </c>
      <c r="BM20" s="122">
        <f t="shared" si="114"/>
        <v>4563</v>
      </c>
      <c r="BN20" s="122">
        <f t="shared" si="114"/>
        <v>8944</v>
      </c>
      <c r="BO20" s="122">
        <f t="shared" si="114"/>
        <v>11641</v>
      </c>
      <c r="BP20" s="122">
        <f t="shared" si="114"/>
        <v>270</v>
      </c>
      <c r="BQ20" s="122">
        <f t="shared" si="114"/>
        <v>11934</v>
      </c>
      <c r="BR20" s="122">
        <f t="shared" si="114"/>
        <v>45146362</v>
      </c>
      <c r="BS20" s="122">
        <f t="shared" ref="BS20" si="206">IFERROR(BR20/BN20,"-")</f>
        <v>5047.6701699463329</v>
      </c>
      <c r="BT20" s="122">
        <f t="shared" ref="BT20" si="207">IFERROR(CR20/BN20,"-")</f>
        <v>11003.578041144901</v>
      </c>
      <c r="BU20" s="122">
        <f t="shared" si="13"/>
        <v>79824791</v>
      </c>
      <c r="BV20" s="122">
        <f t="shared" ref="BV20" si="208">IFERROR(BU20/BO20,"-")</f>
        <v>6857.2108066317323</v>
      </c>
      <c r="BW20" s="122">
        <f t="shared" ref="BW20" si="209">IFERROR(CS20/BO20,"-")</f>
        <v>14264.585430804913</v>
      </c>
      <c r="BX20" s="122">
        <f t="shared" si="14"/>
        <v>2766336</v>
      </c>
      <c r="BY20" s="122">
        <f t="shared" ref="BY20" si="210">IFERROR(BX20/BP20,"-")</f>
        <v>10245.68888888889</v>
      </c>
      <c r="BZ20" s="122">
        <f t="shared" ref="BZ20" si="211">IFERROR(CT20/BP20,"-")</f>
        <v>20126.062962962962</v>
      </c>
      <c r="CA20" s="122">
        <f t="shared" si="15"/>
        <v>106957399</v>
      </c>
      <c r="CB20" s="122">
        <f t="shared" ref="CB20" si="212">IFERROR(CA20/BQ20,"-")</f>
        <v>8962.4098374392488</v>
      </c>
      <c r="CC20" s="126">
        <f t="shared" ref="CC20" si="213">IFERROR(CU20/BQ20,"-")</f>
        <v>19428.59946371711</v>
      </c>
      <c r="CD20" s="126">
        <f t="shared" ref="CD20" si="214">MONTH(1&amp;C20)</f>
        <v>10</v>
      </c>
      <c r="CE20" s="166">
        <f t="shared" ref="CE20" si="215">LEFT($B20,4)+IF(CD20&lt;4,1,0)</f>
        <v>2018</v>
      </c>
      <c r="CF20" s="167">
        <f t="shared" ref="CF20" si="216">DATE(LEFT($B20,4)+IF(CD20&lt;4,1,0),CD20,1)</f>
        <v>43374</v>
      </c>
      <c r="CG20" s="168">
        <f t="shared" ref="CG20" si="217">DAY(DATE(LEFT($B20,4)+IF(CD20&lt;4,1,0),$CD20+1,1)-1)</f>
        <v>31</v>
      </c>
      <c r="CH20" s="126">
        <f t="shared" si="121"/>
        <v>1729408</v>
      </c>
      <c r="CI20" s="126">
        <f t="shared" si="121"/>
        <v>30545750.699999999</v>
      </c>
      <c r="CJ20" s="126">
        <f t="shared" si="121"/>
        <v>68397201</v>
      </c>
      <c r="CK20" s="126">
        <f t="shared" si="121"/>
        <v>41331058</v>
      </c>
      <c r="CL20" s="126">
        <f t="shared" si="121"/>
        <v>46940600.200000003</v>
      </c>
      <c r="CM20" s="126">
        <f t="shared" si="121"/>
        <v>968984474</v>
      </c>
      <c r="CN20" s="126">
        <f t="shared" si="121"/>
        <v>1508151449.5999999</v>
      </c>
      <c r="CO20" s="126">
        <f t="shared" si="121"/>
        <v>152816273</v>
      </c>
      <c r="CP20" s="126">
        <f t="shared" si="121"/>
        <v>1037822.6</v>
      </c>
      <c r="CQ20" s="126">
        <f t="shared" si="121"/>
        <v>2858432</v>
      </c>
      <c r="CR20" s="126">
        <f t="shared" si="121"/>
        <v>98416002</v>
      </c>
      <c r="CS20" s="126">
        <f t="shared" si="121"/>
        <v>166054039</v>
      </c>
      <c r="CT20" s="126">
        <f t="shared" si="121"/>
        <v>5434037</v>
      </c>
      <c r="CU20" s="126">
        <f t="shared" si="121"/>
        <v>231860906</v>
      </c>
      <c r="CV20" s="169"/>
      <c r="CW20" s="128" t="s">
        <v>587</v>
      </c>
      <c r="CX20" s="131" t="s">
        <v>100</v>
      </c>
      <c r="CY20" s="131" t="s">
        <v>703</v>
      </c>
      <c r="CZ20" s="131" t="s">
        <v>831</v>
      </c>
      <c r="DA20" s="131" t="s">
        <v>829</v>
      </c>
    </row>
    <row r="21" spans="1:105" x14ac:dyDescent="0.2">
      <c r="A21" s="123" t="str">
        <f t="shared" ref="A21" si="218">B21&amp;C21&amp;D21</f>
        <v>2018-19NOVEMBEREng</v>
      </c>
      <c r="B21" s="97" t="str">
        <f t="shared" si="155"/>
        <v>2018-19</v>
      </c>
      <c r="C21" s="35" t="s">
        <v>771</v>
      </c>
      <c r="D21" s="124" t="str">
        <f t="shared" si="48"/>
        <v>Eng</v>
      </c>
      <c r="F21" s="124" t="str">
        <f t="shared" ref="F21" si="219">D21</f>
        <v>Eng</v>
      </c>
      <c r="H21" s="125">
        <f t="shared" si="3"/>
        <v>988103</v>
      </c>
      <c r="I21" s="125">
        <f t="shared" si="3"/>
        <v>724474</v>
      </c>
      <c r="J21" s="125">
        <f t="shared" si="3"/>
        <v>4504320</v>
      </c>
      <c r="K21" s="122">
        <f t="shared" ref="K21" si="220">IFERROR(J21/I21,"-")</f>
        <v>6.2173659786272522</v>
      </c>
      <c r="L21" s="125">
        <f t="shared" ref="L21" si="221">IFERROR(CH21/I21,"-")</f>
        <v>1.3064043706192354</v>
      </c>
      <c r="M21" s="125">
        <f t="shared" ref="M21" si="222">IFERROR(CI21/I21,"-")</f>
        <v>35.839015616847533</v>
      </c>
      <c r="N21" s="125">
        <f t="shared" ref="N21" si="223">IFERROR(CJ21/I21,"-")</f>
        <v>82.418343515433264</v>
      </c>
      <c r="O21" s="125">
        <f t="shared" si="104"/>
        <v>699281</v>
      </c>
      <c r="P21" s="125">
        <f t="shared" si="104"/>
        <v>56361</v>
      </c>
      <c r="Q21" s="125">
        <f t="shared" si="104"/>
        <v>38434</v>
      </c>
      <c r="R21" s="125">
        <f t="shared" si="104"/>
        <v>379496</v>
      </c>
      <c r="S21" s="125">
        <f t="shared" si="104"/>
        <v>172169</v>
      </c>
      <c r="T21" s="125">
        <f t="shared" si="104"/>
        <v>12641</v>
      </c>
      <c r="U21" s="125">
        <f t="shared" si="104"/>
        <v>24281818</v>
      </c>
      <c r="V21" s="125">
        <f t="shared" ref="V21" si="224">IFERROR(U21/P21,"-")</f>
        <v>430.82659995386882</v>
      </c>
      <c r="W21" s="125">
        <f t="shared" ref="W21" si="225">IFERROR(CK21/P21,"-")</f>
        <v>751.58295629956888</v>
      </c>
      <c r="X21" s="125">
        <f t="shared" si="5"/>
        <v>25777443</v>
      </c>
      <c r="Y21" s="125">
        <f t="shared" ref="Y21" si="226">IFERROR(X21/Q21,"-")</f>
        <v>670.69373471405527</v>
      </c>
      <c r="Z21" s="125">
        <f t="shared" ref="Z21" si="227">IFERROR(CL21/Q21,"-")</f>
        <v>1254.5596086798148</v>
      </c>
      <c r="AA21" s="125">
        <f t="shared" si="6"/>
        <v>499467782</v>
      </c>
      <c r="AB21" s="125">
        <f t="shared" ref="AB21" si="228">IFERROR(AA21/R21,"-")</f>
        <v>1316.1345099816599</v>
      </c>
      <c r="AC21" s="125">
        <f t="shared" ref="AC21" si="229">IFERROR(CM21/R21,"-")</f>
        <v>2693.3016917174355</v>
      </c>
      <c r="AD21" s="125">
        <f t="shared" si="7"/>
        <v>653553336</v>
      </c>
      <c r="AE21" s="125">
        <f t="shared" ref="AE21" si="230">IFERROR(AD21/S21,"-")</f>
        <v>3795.9989080496489</v>
      </c>
      <c r="AF21" s="125">
        <f t="shared" ref="AF21" si="231">IFERROR(CN21/S21,"-")</f>
        <v>8909.5476828000392</v>
      </c>
      <c r="AG21" s="125">
        <f t="shared" si="8"/>
        <v>64949575</v>
      </c>
      <c r="AH21" s="125">
        <f t="shared" ref="AH21" si="232">IFERROR(AG21/T21,"-")</f>
        <v>5138.0092555968677</v>
      </c>
      <c r="AI21" s="125">
        <f t="shared" ref="AI21" si="233">IFERROR(CO21/T21,"-")</f>
        <v>11828.279139308599</v>
      </c>
      <c r="AJ21" s="125">
        <f t="shared" si="110"/>
        <v>38634</v>
      </c>
      <c r="AK21" s="125">
        <f t="shared" si="110"/>
        <v>4350</v>
      </c>
      <c r="AL21" s="125">
        <f t="shared" si="110"/>
        <v>12372</v>
      </c>
      <c r="AM21" s="125">
        <f t="shared" si="110"/>
        <v>25658</v>
      </c>
      <c r="AN21" s="125">
        <f t="shared" si="110"/>
        <v>3109</v>
      </c>
      <c r="AO21" s="125">
        <f t="shared" si="110"/>
        <v>18803</v>
      </c>
      <c r="AP21" s="125">
        <f t="shared" si="110"/>
        <v>5654</v>
      </c>
      <c r="AQ21" s="125">
        <f t="shared" si="110"/>
        <v>417084</v>
      </c>
      <c r="AR21" s="125">
        <f t="shared" si="110"/>
        <v>37864</v>
      </c>
      <c r="AS21" s="125">
        <f t="shared" si="110"/>
        <v>205699</v>
      </c>
      <c r="AT21" s="125">
        <f t="shared" si="111"/>
        <v>660647</v>
      </c>
      <c r="AU21" s="125">
        <f t="shared" si="111"/>
        <v>122614</v>
      </c>
      <c r="AV21" s="125">
        <f t="shared" si="111"/>
        <v>94135</v>
      </c>
      <c r="AW21" s="125">
        <f t="shared" si="111"/>
        <v>83510</v>
      </c>
      <c r="AX21" s="125">
        <f t="shared" si="111"/>
        <v>65146</v>
      </c>
      <c r="AY21" s="125">
        <f t="shared" si="111"/>
        <v>525697</v>
      </c>
      <c r="AZ21" s="125">
        <f t="shared" si="111"/>
        <v>421437</v>
      </c>
      <c r="BA21" s="125">
        <f t="shared" si="111"/>
        <v>281672</v>
      </c>
      <c r="BB21" s="125">
        <f t="shared" si="111"/>
        <v>186876</v>
      </c>
      <c r="BC21" s="125">
        <f t="shared" si="111"/>
        <v>20013</v>
      </c>
      <c r="BD21" s="125">
        <f t="shared" si="111"/>
        <v>12764</v>
      </c>
      <c r="BE21" s="122">
        <f t="shared" si="111"/>
        <v>2112</v>
      </c>
      <c r="BF21" s="122">
        <f t="shared" si="111"/>
        <v>669105</v>
      </c>
      <c r="BG21" s="122">
        <f t="shared" ref="BG21" si="234">IFERROR(BF21/BE21,"-")</f>
        <v>316.81107954545456</v>
      </c>
      <c r="BH21" s="122">
        <f t="shared" ref="BH21" si="235">IFERROR(CP21/BE21,"-")</f>
        <v>536.703125</v>
      </c>
      <c r="BI21" s="122">
        <f t="shared" si="11"/>
        <v>36258</v>
      </c>
      <c r="BJ21" s="122">
        <f t="shared" si="11"/>
        <v>1508877</v>
      </c>
      <c r="BK21" s="122">
        <f t="shared" ref="BK21" si="236">IFERROR(BJ21/BI21,"-")</f>
        <v>41.615009101439682</v>
      </c>
      <c r="BL21" s="122">
        <f t="shared" ref="BL21" si="237">IFERROR(CQ21/BI21,"-")</f>
        <v>78.464780186441615</v>
      </c>
      <c r="BM21" s="122">
        <f t="shared" si="114"/>
        <v>3787</v>
      </c>
      <c r="BN21" s="122">
        <f t="shared" si="114"/>
        <v>8867</v>
      </c>
      <c r="BO21" s="122">
        <f t="shared" si="114"/>
        <v>10217</v>
      </c>
      <c r="BP21" s="122">
        <f t="shared" si="114"/>
        <v>237</v>
      </c>
      <c r="BQ21" s="122">
        <f t="shared" si="114"/>
        <v>12482</v>
      </c>
      <c r="BR21" s="122">
        <f t="shared" si="114"/>
        <v>43590930</v>
      </c>
      <c r="BS21" s="122">
        <f t="shared" ref="BS21" si="238">IFERROR(BR21/BN21,"-")</f>
        <v>4916.0854855080634</v>
      </c>
      <c r="BT21" s="122">
        <f t="shared" ref="BT21" si="239">IFERROR(CR21/BN21,"-")</f>
        <v>10299.191113116047</v>
      </c>
      <c r="BU21" s="122">
        <f t="shared" si="13"/>
        <v>70973045</v>
      </c>
      <c r="BV21" s="122">
        <f t="shared" ref="BV21" si="240">IFERROR(BU21/BO21,"-")</f>
        <v>6946.5640599001663</v>
      </c>
      <c r="BW21" s="122">
        <f t="shared" ref="BW21" si="241">IFERROR(CS21/BO21,"-")</f>
        <v>14370.243476558677</v>
      </c>
      <c r="BX21" s="122">
        <f t="shared" si="14"/>
        <v>1843134</v>
      </c>
      <c r="BY21" s="122">
        <f t="shared" ref="BY21" si="242">IFERROR(BX21/BP21,"-")</f>
        <v>7776.9367088607596</v>
      </c>
      <c r="BZ21" s="122">
        <f t="shared" ref="BZ21" si="243">IFERROR(CT21/BP21,"-")</f>
        <v>15413.789029535865</v>
      </c>
      <c r="CA21" s="122">
        <f t="shared" si="15"/>
        <v>113146657</v>
      </c>
      <c r="CB21" s="122">
        <f t="shared" ref="CB21" si="244">IFERROR(CA21/BQ21,"-")</f>
        <v>9064.7858516263423</v>
      </c>
      <c r="CC21" s="126">
        <f t="shared" ref="CC21" si="245">IFERROR(CU21/BQ21,"-")</f>
        <v>19315.910270789936</v>
      </c>
      <c r="CD21" s="126">
        <f t="shared" ref="CD21" si="246">MONTH(1&amp;C21)</f>
        <v>11</v>
      </c>
      <c r="CE21" s="166">
        <f t="shared" ref="CE21" si="247">LEFT($B21,4)+IF(CD21&lt;4,1,0)</f>
        <v>2018</v>
      </c>
      <c r="CF21" s="167">
        <f t="shared" ref="CF21" si="248">DATE(LEFT($B21,4)+IF(CD21&lt;4,1,0),CD21,1)</f>
        <v>43405</v>
      </c>
      <c r="CG21" s="168">
        <f t="shared" ref="CG21" si="249">DAY(DATE(LEFT($B21,4)+IF(CD21&lt;4,1,0),$CD21+1,1)-1)</f>
        <v>30</v>
      </c>
      <c r="CH21" s="126">
        <f t="shared" si="121"/>
        <v>946456</v>
      </c>
      <c r="CI21" s="126">
        <f t="shared" si="121"/>
        <v>25964435</v>
      </c>
      <c r="CJ21" s="126">
        <f t="shared" si="121"/>
        <v>59709947</v>
      </c>
      <c r="CK21" s="126">
        <f t="shared" si="121"/>
        <v>42359967</v>
      </c>
      <c r="CL21" s="126">
        <f t="shared" si="121"/>
        <v>48217744</v>
      </c>
      <c r="CM21" s="126">
        <f t="shared" si="121"/>
        <v>1022097218.8</v>
      </c>
      <c r="CN21" s="126">
        <f t="shared" si="121"/>
        <v>1533947915</v>
      </c>
      <c r="CO21" s="126">
        <f t="shared" si="121"/>
        <v>149521276.59999999</v>
      </c>
      <c r="CP21" s="126">
        <f t="shared" si="121"/>
        <v>1133517</v>
      </c>
      <c r="CQ21" s="126">
        <f t="shared" si="121"/>
        <v>2844976</v>
      </c>
      <c r="CR21" s="126">
        <f t="shared" si="121"/>
        <v>91322927.599999994</v>
      </c>
      <c r="CS21" s="126">
        <f t="shared" si="121"/>
        <v>146820777.59999999</v>
      </c>
      <c r="CT21" s="126">
        <f t="shared" si="121"/>
        <v>3653068</v>
      </c>
      <c r="CU21" s="126">
        <f t="shared" si="121"/>
        <v>241101192</v>
      </c>
      <c r="CV21" s="169"/>
      <c r="CW21" s="128" t="s">
        <v>586</v>
      </c>
      <c r="CX21" s="131" t="s">
        <v>504</v>
      </c>
      <c r="CY21" s="131" t="s">
        <v>701</v>
      </c>
      <c r="CZ21" s="131" t="s">
        <v>831</v>
      </c>
      <c r="DA21" s="131" t="s">
        <v>829</v>
      </c>
    </row>
    <row r="22" spans="1:105" x14ac:dyDescent="0.2">
      <c r="A22" s="123" t="str">
        <f t="shared" ref="A22" si="250">B22&amp;C22&amp;D22</f>
        <v>2018-19DECEMBEREng</v>
      </c>
      <c r="B22" s="97" t="str">
        <f t="shared" si="155"/>
        <v>2018-19</v>
      </c>
      <c r="C22" s="35" t="s">
        <v>776</v>
      </c>
      <c r="D22" s="124" t="str">
        <f t="shared" si="48"/>
        <v>Eng</v>
      </c>
      <c r="F22" s="124" t="str">
        <f t="shared" ref="F22" si="251">D22</f>
        <v>Eng</v>
      </c>
      <c r="H22" s="125">
        <f t="shared" si="3"/>
        <v>1043393</v>
      </c>
      <c r="I22" s="125">
        <f t="shared" si="3"/>
        <v>765762</v>
      </c>
      <c r="J22" s="125">
        <f t="shared" si="3"/>
        <v>4400565</v>
      </c>
      <c r="K22" s="122">
        <f t="shared" ref="K22" si="252">IFERROR(J22/I22,"-")</f>
        <v>5.7466484364593695</v>
      </c>
      <c r="L22" s="125">
        <f t="shared" ref="L22" si="253">IFERROR(CH22/I22,"-")</f>
        <v>1.22003311733933</v>
      </c>
      <c r="M22" s="125">
        <f t="shared" ref="M22" si="254">IFERROR(CI22/I22,"-")</f>
        <v>32.047403762526741</v>
      </c>
      <c r="N22" s="125">
        <f t="shared" ref="N22" si="255">IFERROR(CJ22/I22,"-")</f>
        <v>82.080391818868009</v>
      </c>
      <c r="O22" s="125">
        <f t="shared" si="104"/>
        <v>743943</v>
      </c>
      <c r="P22" s="125">
        <f t="shared" si="104"/>
        <v>60046</v>
      </c>
      <c r="Q22" s="125">
        <f t="shared" si="104"/>
        <v>41096</v>
      </c>
      <c r="R22" s="125">
        <f t="shared" si="104"/>
        <v>408693</v>
      </c>
      <c r="S22" s="125">
        <f t="shared" si="104"/>
        <v>176296</v>
      </c>
      <c r="T22" s="125">
        <f t="shared" si="104"/>
        <v>15072</v>
      </c>
      <c r="U22" s="125">
        <f t="shared" si="104"/>
        <v>25570516</v>
      </c>
      <c r="V22" s="125">
        <f t="shared" ref="V22" si="256">IFERROR(U22/P22,"-")</f>
        <v>425.84878260000664</v>
      </c>
      <c r="W22" s="125">
        <f t="shared" ref="W22" si="257">IFERROR(CK22/P22,"-")</f>
        <v>743.69195949771847</v>
      </c>
      <c r="X22" s="125">
        <f t="shared" si="5"/>
        <v>26963288</v>
      </c>
      <c r="Y22" s="125">
        <f t="shared" ref="Y22" si="258">IFERROR(X22/Q22,"-")</f>
        <v>656.10492505353318</v>
      </c>
      <c r="Z22" s="125">
        <f t="shared" ref="Z22" si="259">IFERROR(CL22/Q22,"-")</f>
        <v>1228.4020050613199</v>
      </c>
      <c r="AA22" s="125">
        <f t="shared" si="6"/>
        <v>548297719</v>
      </c>
      <c r="AB22" s="125">
        <f t="shared" ref="AB22" si="260">IFERROR(AA22/R22,"-")</f>
        <v>1341.588231264054</v>
      </c>
      <c r="AC22" s="125">
        <f t="shared" ref="AC22" si="261">IFERROR(CM22/R22,"-")</f>
        <v>2780.6487143161248</v>
      </c>
      <c r="AD22" s="125">
        <f t="shared" si="7"/>
        <v>699307711</v>
      </c>
      <c r="AE22" s="125">
        <f t="shared" ref="AE22" si="262">IFERROR(AD22/S22,"-")</f>
        <v>3966.6680525933657</v>
      </c>
      <c r="AF22" s="125">
        <f t="shared" ref="AF22" si="263">IFERROR(CN22/S22,"-")</f>
        <v>9383.4152289331578</v>
      </c>
      <c r="AG22" s="125">
        <f t="shared" si="8"/>
        <v>76152440</v>
      </c>
      <c r="AH22" s="125">
        <f t="shared" ref="AH22" si="264">IFERROR(AG22/T22,"-")</f>
        <v>5052.576963906582</v>
      </c>
      <c r="AI22" s="125">
        <f t="shared" ref="AI22" si="265">IFERROR(CO22/T22,"-")</f>
        <v>11378.545740445861</v>
      </c>
      <c r="AJ22" s="125">
        <f t="shared" si="110"/>
        <v>43336</v>
      </c>
      <c r="AK22" s="125">
        <f t="shared" si="110"/>
        <v>4924</v>
      </c>
      <c r="AL22" s="125">
        <f t="shared" si="110"/>
        <v>14518</v>
      </c>
      <c r="AM22" s="125">
        <f t="shared" si="110"/>
        <v>27079</v>
      </c>
      <c r="AN22" s="125">
        <f t="shared" si="110"/>
        <v>3354</v>
      </c>
      <c r="AO22" s="125">
        <f t="shared" si="110"/>
        <v>20540</v>
      </c>
      <c r="AP22" s="125">
        <f t="shared" si="110"/>
        <v>7338</v>
      </c>
      <c r="AQ22" s="125">
        <f t="shared" si="110"/>
        <v>439086</v>
      </c>
      <c r="AR22" s="125">
        <f t="shared" si="110"/>
        <v>37759</v>
      </c>
      <c r="AS22" s="125">
        <f t="shared" si="110"/>
        <v>223762</v>
      </c>
      <c r="AT22" s="125">
        <f t="shared" si="111"/>
        <v>700607</v>
      </c>
      <c r="AU22" s="125">
        <f t="shared" si="111"/>
        <v>131217</v>
      </c>
      <c r="AV22" s="125">
        <f t="shared" si="111"/>
        <v>100169</v>
      </c>
      <c r="AW22" s="125">
        <f t="shared" si="111"/>
        <v>89569</v>
      </c>
      <c r="AX22" s="125">
        <f t="shared" si="111"/>
        <v>69464</v>
      </c>
      <c r="AY22" s="125">
        <f t="shared" si="111"/>
        <v>565525</v>
      </c>
      <c r="AZ22" s="125">
        <f t="shared" si="111"/>
        <v>452087</v>
      </c>
      <c r="BA22" s="125">
        <f t="shared" si="111"/>
        <v>286976</v>
      </c>
      <c r="BB22" s="125">
        <f t="shared" si="111"/>
        <v>191896</v>
      </c>
      <c r="BC22" s="125">
        <f t="shared" si="111"/>
        <v>26430</v>
      </c>
      <c r="BD22" s="125">
        <f t="shared" si="111"/>
        <v>17740</v>
      </c>
      <c r="BE22" s="122">
        <f t="shared" si="111"/>
        <v>2223</v>
      </c>
      <c r="BF22" s="122">
        <f t="shared" si="111"/>
        <v>687351</v>
      </c>
      <c r="BG22" s="122">
        <f t="shared" ref="BG22" si="266">IFERROR(BF22/BE22,"-")</f>
        <v>309.19973009446693</v>
      </c>
      <c r="BH22" s="122">
        <f t="shared" ref="BH22" si="267">IFERROR(CP22/BE22,"-")</f>
        <v>519.68511021142604</v>
      </c>
      <c r="BI22" s="122">
        <f t="shared" si="11"/>
        <v>39030</v>
      </c>
      <c r="BJ22" s="122">
        <f t="shared" si="11"/>
        <v>1577815</v>
      </c>
      <c r="BK22" s="122">
        <f t="shared" ref="BK22" si="268">IFERROR(BJ22/BI22,"-")</f>
        <v>40.425698180886499</v>
      </c>
      <c r="BL22" s="122">
        <f t="shared" ref="BL22" si="269">IFERROR(CQ22/BI22,"-")</f>
        <v>74.487163720215221</v>
      </c>
      <c r="BM22" s="122">
        <f t="shared" si="114"/>
        <v>3817</v>
      </c>
      <c r="BN22" s="122">
        <f t="shared" si="114"/>
        <v>9111</v>
      </c>
      <c r="BO22" s="122">
        <f t="shared" si="114"/>
        <v>9859</v>
      </c>
      <c r="BP22" s="122">
        <f t="shared" si="114"/>
        <v>266</v>
      </c>
      <c r="BQ22" s="122">
        <f t="shared" si="114"/>
        <v>13024</v>
      </c>
      <c r="BR22" s="122">
        <f t="shared" si="114"/>
        <v>41017567</v>
      </c>
      <c r="BS22" s="122">
        <f t="shared" ref="BS22" si="270">IFERROR(BR22/BN22,"-")</f>
        <v>4501.9829875974101</v>
      </c>
      <c r="BT22" s="122">
        <f t="shared" ref="BT22" si="271">IFERROR(CR22/BN22,"-")</f>
        <v>9435.0653715289209</v>
      </c>
      <c r="BU22" s="122">
        <f t="shared" si="13"/>
        <v>65614758</v>
      </c>
      <c r="BV22" s="122">
        <f t="shared" ref="BV22" si="272">IFERROR(BU22/BO22,"-")</f>
        <v>6655.315752104676</v>
      </c>
      <c r="BW22" s="122">
        <f t="shared" ref="BW22" si="273">IFERROR(CS22/BO22,"-")</f>
        <v>13925.859113500355</v>
      </c>
      <c r="BX22" s="122">
        <f t="shared" si="14"/>
        <v>2105706</v>
      </c>
      <c r="BY22" s="122">
        <f t="shared" ref="BY22" si="274">IFERROR(BX22/BP22,"-")</f>
        <v>7916.187969924812</v>
      </c>
      <c r="BZ22" s="122">
        <f t="shared" ref="BZ22" si="275">IFERROR(CT22/BP22,"-")</f>
        <v>16015.793233082706</v>
      </c>
      <c r="CA22" s="122">
        <f t="shared" si="15"/>
        <v>105114541</v>
      </c>
      <c r="CB22" s="122">
        <f t="shared" ref="CB22" si="276">IFERROR(CA22/BQ22,"-")</f>
        <v>8070.8339219901718</v>
      </c>
      <c r="CC22" s="126">
        <f t="shared" ref="CC22" si="277">IFERROR(CU22/BQ22,"-")</f>
        <v>17411.19507063882</v>
      </c>
      <c r="CD22" s="126">
        <f t="shared" ref="CD22" si="278">MONTH(1&amp;C22)</f>
        <v>12</v>
      </c>
      <c r="CE22" s="166">
        <f t="shared" ref="CE22" si="279">LEFT($B22,4)+IF(CD22&lt;4,1,0)</f>
        <v>2018</v>
      </c>
      <c r="CF22" s="167">
        <f t="shared" ref="CF22" si="280">DATE(LEFT($B22,4)+IF(CD22&lt;4,1,0),CD22,1)</f>
        <v>43435</v>
      </c>
      <c r="CG22" s="168">
        <f t="shared" ref="CG22" si="281">DAY(DATE(LEFT($B22,4)+IF(CD22&lt;4,1,0),$CD22+1,1)-1)</f>
        <v>31</v>
      </c>
      <c r="CH22" s="126">
        <f t="shared" si="121"/>
        <v>934255</v>
      </c>
      <c r="CI22" s="126">
        <f t="shared" si="121"/>
        <v>24540684</v>
      </c>
      <c r="CJ22" s="126">
        <f t="shared" si="121"/>
        <v>62854045</v>
      </c>
      <c r="CK22" s="126">
        <f t="shared" si="121"/>
        <v>44655727.400000006</v>
      </c>
      <c r="CL22" s="126">
        <f t="shared" si="121"/>
        <v>50482408.799999997</v>
      </c>
      <c r="CM22" s="126">
        <f t="shared" si="121"/>
        <v>1136431665</v>
      </c>
      <c r="CN22" s="126">
        <f t="shared" si="121"/>
        <v>1654258571.2</v>
      </c>
      <c r="CO22" s="126">
        <f t="shared" si="121"/>
        <v>171497441.40000001</v>
      </c>
      <c r="CP22" s="126">
        <f t="shared" si="121"/>
        <v>1155260</v>
      </c>
      <c r="CQ22" s="126">
        <f t="shared" si="121"/>
        <v>2907234</v>
      </c>
      <c r="CR22" s="126">
        <f t="shared" si="121"/>
        <v>85962880.599999994</v>
      </c>
      <c r="CS22" s="126">
        <f t="shared" si="121"/>
        <v>137295045</v>
      </c>
      <c r="CT22" s="126">
        <f t="shared" si="121"/>
        <v>4260201</v>
      </c>
      <c r="CU22" s="126">
        <f t="shared" si="121"/>
        <v>226763404.59999999</v>
      </c>
      <c r="CV22" s="169"/>
      <c r="CW22" s="128" t="s">
        <v>589</v>
      </c>
      <c r="CX22" s="131" t="s">
        <v>722</v>
      </c>
      <c r="CY22" s="131" t="s">
        <v>705</v>
      </c>
      <c r="CZ22" s="131" t="s">
        <v>832</v>
      </c>
      <c r="DA22" s="131" t="s">
        <v>830</v>
      </c>
    </row>
    <row r="23" spans="1:105" x14ac:dyDescent="0.2">
      <c r="A23" s="123" t="str">
        <f t="shared" ref="A23" si="282">B23&amp;C23&amp;D23</f>
        <v>2018-19JANUARYEng</v>
      </c>
      <c r="B23" s="97" t="str">
        <f t="shared" si="155"/>
        <v>2018-19</v>
      </c>
      <c r="C23" s="35" t="s">
        <v>814</v>
      </c>
      <c r="D23" s="124" t="str">
        <f t="shared" si="48"/>
        <v>Eng</v>
      </c>
      <c r="F23" s="124" t="str">
        <f t="shared" ref="F23" si="283">D23</f>
        <v>Eng</v>
      </c>
      <c r="H23" s="125">
        <f t="shared" si="3"/>
        <v>1029574</v>
      </c>
      <c r="I23" s="125">
        <f t="shared" si="3"/>
        <v>762939</v>
      </c>
      <c r="J23" s="125">
        <f t="shared" si="3"/>
        <v>3764314</v>
      </c>
      <c r="K23" s="122">
        <f t="shared" ref="K23" si="284">IFERROR(J23/I23,"-")</f>
        <v>4.9339645764602409</v>
      </c>
      <c r="L23" s="125">
        <f t="shared" ref="L23" si="285">IFERROR(CH23/I23,"-")</f>
        <v>1.1323578949300011</v>
      </c>
      <c r="M23" s="125">
        <f t="shared" ref="M23" si="286">IFERROR(CI23/I23,"-")</f>
        <v>26.672431216650349</v>
      </c>
      <c r="N23" s="125">
        <f t="shared" ref="N23" si="287">IFERROR(CJ23/I23,"-")</f>
        <v>74.88369607530862</v>
      </c>
      <c r="O23" s="125">
        <f t="shared" si="104"/>
        <v>744948</v>
      </c>
      <c r="P23" s="125">
        <f t="shared" si="104"/>
        <v>59966</v>
      </c>
      <c r="Q23" s="125">
        <f t="shared" si="104"/>
        <v>41010</v>
      </c>
      <c r="R23" s="125">
        <f t="shared" si="104"/>
        <v>410051</v>
      </c>
      <c r="S23" s="125">
        <f t="shared" si="104"/>
        <v>171665</v>
      </c>
      <c r="T23" s="125">
        <f t="shared" si="104"/>
        <v>14585</v>
      </c>
      <c r="U23" s="125">
        <f t="shared" si="104"/>
        <v>25667566</v>
      </c>
      <c r="V23" s="125">
        <f t="shared" ref="V23" si="288">IFERROR(U23/P23,"-")</f>
        <v>428.03532001467499</v>
      </c>
      <c r="W23" s="125">
        <f t="shared" ref="W23" si="289">IFERROR(CK23/P23,"-")</f>
        <v>739.99434679651802</v>
      </c>
      <c r="X23" s="125">
        <f t="shared" si="5"/>
        <v>27702265</v>
      </c>
      <c r="Y23" s="125">
        <f t="shared" ref="Y23" si="290">IFERROR(X23/Q23,"-")</f>
        <v>675.50024384296512</v>
      </c>
      <c r="Z23" s="125">
        <f t="shared" ref="Z23" si="291">IFERROR(CL23/Q23,"-")</f>
        <v>1255.937083638137</v>
      </c>
      <c r="AA23" s="125">
        <f t="shared" si="6"/>
        <v>564904395</v>
      </c>
      <c r="AB23" s="125">
        <f t="shared" ref="AB23" si="292">IFERROR(AA23/R23,"-")</f>
        <v>1377.644232058939</v>
      </c>
      <c r="AC23" s="125">
        <f t="shared" ref="AC23" si="293">IFERROR(CM23/R23,"-")</f>
        <v>2858.7681044552996</v>
      </c>
      <c r="AD23" s="125">
        <f t="shared" si="7"/>
        <v>697315488</v>
      </c>
      <c r="AE23" s="125">
        <f t="shared" ref="AE23" si="294">IFERROR(AD23/S23,"-")</f>
        <v>4062.0714065185098</v>
      </c>
      <c r="AF23" s="125">
        <f t="shared" ref="AF23" si="295">IFERROR(CN23/S23,"-")</f>
        <v>9609.8703113622469</v>
      </c>
      <c r="AG23" s="125">
        <f t="shared" si="8"/>
        <v>75005942</v>
      </c>
      <c r="AH23" s="125">
        <f t="shared" ref="AH23" si="296">IFERROR(AG23/T23,"-")</f>
        <v>5142.6768597874525</v>
      </c>
      <c r="AI23" s="125">
        <f t="shared" ref="AI23" si="297">IFERROR(CO23/T23,"-")</f>
        <v>11760.20905039424</v>
      </c>
      <c r="AJ23" s="125">
        <f t="shared" si="110"/>
        <v>43038</v>
      </c>
      <c r="AK23" s="125">
        <f t="shared" si="110"/>
        <v>4385</v>
      </c>
      <c r="AL23" s="125">
        <f t="shared" si="110"/>
        <v>15337</v>
      </c>
      <c r="AM23" s="125">
        <f t="shared" si="110"/>
        <v>27987</v>
      </c>
      <c r="AN23" s="125">
        <f t="shared" si="110"/>
        <v>3274</v>
      </c>
      <c r="AO23" s="125">
        <f t="shared" si="110"/>
        <v>20042</v>
      </c>
      <c r="AP23" s="125">
        <f t="shared" si="110"/>
        <v>7130</v>
      </c>
      <c r="AQ23" s="125">
        <f t="shared" si="110"/>
        <v>442896</v>
      </c>
      <c r="AR23" s="125">
        <f t="shared" si="110"/>
        <v>40079</v>
      </c>
      <c r="AS23" s="125">
        <f t="shared" si="110"/>
        <v>218935</v>
      </c>
      <c r="AT23" s="125">
        <f t="shared" si="111"/>
        <v>701910</v>
      </c>
      <c r="AU23" s="125">
        <f t="shared" si="111"/>
        <v>131930</v>
      </c>
      <c r="AV23" s="125">
        <f t="shared" si="111"/>
        <v>101059</v>
      </c>
      <c r="AW23" s="125">
        <f t="shared" si="111"/>
        <v>89918</v>
      </c>
      <c r="AX23" s="125">
        <f t="shared" si="111"/>
        <v>69924</v>
      </c>
      <c r="AY23" s="125">
        <f t="shared" si="111"/>
        <v>568756</v>
      </c>
      <c r="AZ23" s="125">
        <f t="shared" si="111"/>
        <v>453513</v>
      </c>
      <c r="BA23" s="125">
        <f t="shared" si="111"/>
        <v>277713</v>
      </c>
      <c r="BB23" s="125">
        <f t="shared" si="111"/>
        <v>184132</v>
      </c>
      <c r="BC23" s="125">
        <f t="shared" si="111"/>
        <v>23387</v>
      </c>
      <c r="BD23" s="125">
        <f t="shared" si="111"/>
        <v>15511</v>
      </c>
      <c r="BE23" s="122">
        <f t="shared" si="111"/>
        <v>2293</v>
      </c>
      <c r="BF23" s="122">
        <f t="shared" si="111"/>
        <v>694526</v>
      </c>
      <c r="BG23" s="122">
        <f t="shared" ref="BG23" si="298">IFERROR(BF23/BE23,"-")</f>
        <v>302.88966419537724</v>
      </c>
      <c r="BH23" s="122">
        <f t="shared" ref="BH23" si="299">IFERROR(CP23/BE23,"-")</f>
        <v>530.59965111208021</v>
      </c>
      <c r="BI23" s="122">
        <f t="shared" si="11"/>
        <v>39051</v>
      </c>
      <c r="BJ23" s="122">
        <f t="shared" si="11"/>
        <v>1545771</v>
      </c>
      <c r="BK23" s="122">
        <f t="shared" ref="BK23" si="300">IFERROR(BJ23/BI23,"-")</f>
        <v>39.583390950295765</v>
      </c>
      <c r="BL23" s="122">
        <f t="shared" ref="BL23" si="301">IFERROR(CQ23/BI23,"-")</f>
        <v>73.624260582315429</v>
      </c>
      <c r="BM23" s="122">
        <f t="shared" si="114"/>
        <v>4208</v>
      </c>
      <c r="BN23" s="122">
        <f t="shared" si="114"/>
        <v>10453</v>
      </c>
      <c r="BO23" s="122">
        <f t="shared" si="114"/>
        <v>12490</v>
      </c>
      <c r="BP23" s="122">
        <f t="shared" si="114"/>
        <v>238</v>
      </c>
      <c r="BQ23" s="122">
        <f t="shared" si="114"/>
        <v>12951</v>
      </c>
      <c r="BR23" s="122">
        <f t="shared" si="114"/>
        <v>48073813</v>
      </c>
      <c r="BS23" s="122">
        <f t="shared" ref="BS23" si="302">IFERROR(BR23/BN23,"-")</f>
        <v>4599.044580503205</v>
      </c>
      <c r="BT23" s="122">
        <f t="shared" ref="BT23" si="303">IFERROR(CR23/BN23,"-")</f>
        <v>9641.7647565292264</v>
      </c>
      <c r="BU23" s="122">
        <f t="shared" si="13"/>
        <v>78529670</v>
      </c>
      <c r="BV23" s="122">
        <f t="shared" ref="BV23" si="304">IFERROR(BU23/BO23,"-")</f>
        <v>6287.4035228182547</v>
      </c>
      <c r="BW23" s="122">
        <f t="shared" ref="BW23" si="305">IFERROR(CS23/BO23,"-")</f>
        <v>13280.954235388312</v>
      </c>
      <c r="BX23" s="122">
        <f t="shared" si="14"/>
        <v>1882436</v>
      </c>
      <c r="BY23" s="122">
        <f t="shared" ref="BY23" si="306">IFERROR(BX23/BP23,"-")</f>
        <v>7909.3949579831933</v>
      </c>
      <c r="BZ23" s="122">
        <f t="shared" ref="BZ23" si="307">IFERROR(CT23/BP23,"-")</f>
        <v>16864.710084033613</v>
      </c>
      <c r="CA23" s="122">
        <f t="shared" si="15"/>
        <v>108807790</v>
      </c>
      <c r="CB23" s="122">
        <f t="shared" ref="CB23" si="308">IFERROR(CA23/BQ23,"-")</f>
        <v>8401.4971816848119</v>
      </c>
      <c r="CC23" s="126">
        <f t="shared" ref="CC23" si="309">IFERROR(CU23/BQ23,"-")</f>
        <v>17761.245926955449</v>
      </c>
      <c r="CD23" s="126">
        <f t="shared" ref="CD23" si="310">MONTH(1&amp;C23)</f>
        <v>1</v>
      </c>
      <c r="CE23" s="166">
        <f t="shared" ref="CE23" si="311">LEFT($B23,4)+IF(CD23&lt;4,1,0)</f>
        <v>2019</v>
      </c>
      <c r="CF23" s="167">
        <f t="shared" ref="CF23" si="312">DATE(LEFT($B23,4)+IF(CD23&lt;4,1,0),CD23,1)</f>
        <v>43466</v>
      </c>
      <c r="CG23" s="168">
        <f t="shared" ref="CG23" si="313">DAY(DATE(LEFT($B23,4)+IF(CD23&lt;4,1,0),$CD23+1,1)-1)</f>
        <v>31</v>
      </c>
      <c r="CH23" s="126">
        <f t="shared" si="121"/>
        <v>863920</v>
      </c>
      <c r="CI23" s="126">
        <f t="shared" si="121"/>
        <v>20349438</v>
      </c>
      <c r="CJ23" s="126">
        <f t="shared" si="121"/>
        <v>57131692.199999884</v>
      </c>
      <c r="CK23" s="126">
        <f t="shared" si="121"/>
        <v>44374501</v>
      </c>
      <c r="CL23" s="126">
        <f t="shared" si="121"/>
        <v>51505979.799999997</v>
      </c>
      <c r="CM23" s="126">
        <f t="shared" si="121"/>
        <v>1172240720</v>
      </c>
      <c r="CN23" s="126">
        <f t="shared" si="121"/>
        <v>1649678387</v>
      </c>
      <c r="CO23" s="126">
        <f t="shared" si="121"/>
        <v>171522649</v>
      </c>
      <c r="CP23" s="126">
        <f t="shared" si="121"/>
        <v>1216665</v>
      </c>
      <c r="CQ23" s="126">
        <f t="shared" si="121"/>
        <v>2875101</v>
      </c>
      <c r="CR23" s="126">
        <f t="shared" si="121"/>
        <v>100785367</v>
      </c>
      <c r="CS23" s="126">
        <f t="shared" si="121"/>
        <v>165879118.40000001</v>
      </c>
      <c r="CT23" s="126">
        <f t="shared" si="121"/>
        <v>4013801</v>
      </c>
      <c r="CU23" s="126">
        <f t="shared" si="121"/>
        <v>230025896</v>
      </c>
      <c r="CV23" s="169"/>
      <c r="CW23" s="128" t="s">
        <v>717</v>
      </c>
      <c r="CX23" s="131" t="s">
        <v>723</v>
      </c>
      <c r="CY23" s="131" t="s">
        <v>697</v>
      </c>
      <c r="CZ23" s="131" t="s">
        <v>694</v>
      </c>
      <c r="DA23" s="131" t="s">
        <v>601</v>
      </c>
    </row>
    <row r="24" spans="1:105" x14ac:dyDescent="0.2">
      <c r="A24" s="123" t="str">
        <f t="shared" ref="A24" si="314">B24&amp;C24&amp;D24</f>
        <v>2018-19FEBRUARYEng</v>
      </c>
      <c r="B24" s="97" t="str">
        <f t="shared" si="155"/>
        <v>2018-19</v>
      </c>
      <c r="C24" s="35" t="s">
        <v>819</v>
      </c>
      <c r="D24" s="124" t="str">
        <f t="shared" si="48"/>
        <v>Eng</v>
      </c>
      <c r="F24" s="124" t="str">
        <f t="shared" ref="F24" si="315">D24</f>
        <v>Eng</v>
      </c>
      <c r="H24" s="125">
        <f t="shared" si="3"/>
        <v>934929</v>
      </c>
      <c r="I24" s="125">
        <f t="shared" si="3"/>
        <v>695509</v>
      </c>
      <c r="J24" s="125">
        <f t="shared" si="3"/>
        <v>4900800</v>
      </c>
      <c r="K24" s="122">
        <f t="shared" ref="K24" si="316">IFERROR(J24/I24,"-")</f>
        <v>7.0463502269560854</v>
      </c>
      <c r="L24" s="125">
        <f t="shared" ref="L24" si="317">IFERROR(CH24/I24,"-")</f>
        <v>1.1331571554070472</v>
      </c>
      <c r="M24" s="125">
        <f t="shared" ref="M24" si="318">IFERROR(CI24/I24,"-")</f>
        <v>41.206934777263847</v>
      </c>
      <c r="N24" s="125">
        <f t="shared" ref="N24" si="319">IFERROR(CJ24/I24,"-")</f>
        <v>91.271723299051487</v>
      </c>
      <c r="O24" s="125">
        <f t="shared" si="104"/>
        <v>664789</v>
      </c>
      <c r="P24" s="125">
        <f t="shared" si="104"/>
        <v>54546</v>
      </c>
      <c r="Q24" s="125">
        <f t="shared" si="104"/>
        <v>37474</v>
      </c>
      <c r="R24" s="125">
        <f t="shared" si="104"/>
        <v>365862</v>
      </c>
      <c r="S24" s="125">
        <f t="shared" si="104"/>
        <v>152093</v>
      </c>
      <c r="T24" s="125">
        <f t="shared" si="104"/>
        <v>12907</v>
      </c>
      <c r="U24" s="125">
        <f t="shared" si="104"/>
        <v>23850900</v>
      </c>
      <c r="V24" s="125">
        <f t="shared" ref="V24" si="320">IFERROR(U24/P24,"-")</f>
        <v>437.26212737872623</v>
      </c>
      <c r="W24" s="125">
        <f t="shared" ref="W24" si="321">IFERROR(CK24/P24,"-")</f>
        <v>761.28539214607849</v>
      </c>
      <c r="X24" s="125">
        <f t="shared" si="5"/>
        <v>25597984</v>
      </c>
      <c r="Y24" s="125">
        <f t="shared" ref="Y24" si="322">IFERROR(X24/Q24,"-")</f>
        <v>683.08651331589897</v>
      </c>
      <c r="Z24" s="125">
        <f t="shared" ref="Z24" si="323">IFERROR(CL24/Q24,"-")</f>
        <v>1256.2701606447138</v>
      </c>
      <c r="AA24" s="125">
        <f t="shared" si="6"/>
        <v>518496724</v>
      </c>
      <c r="AB24" s="125">
        <f t="shared" ref="AB24" si="324">IFERROR(AA24/R24,"-")</f>
        <v>1417.1920669542067</v>
      </c>
      <c r="AC24" s="125">
        <f t="shared" ref="AC24" si="325">IFERROR(CM24/R24,"-")</f>
        <v>2937.2747238029638</v>
      </c>
      <c r="AD24" s="125">
        <f t="shared" si="7"/>
        <v>659971430</v>
      </c>
      <c r="AE24" s="125">
        <f t="shared" ref="AE24" si="326">IFERROR(AD24/S24,"-")</f>
        <v>4339.2623592144282</v>
      </c>
      <c r="AF24" s="125">
        <f t="shared" ref="AF24" si="327">IFERROR(CN24/S24,"-")</f>
        <v>10274.88880093101</v>
      </c>
      <c r="AG24" s="125">
        <f t="shared" si="8"/>
        <v>69499836</v>
      </c>
      <c r="AH24" s="125">
        <f t="shared" ref="AH24" si="328">IFERROR(AG24/T24,"-")</f>
        <v>5384.6622762841871</v>
      </c>
      <c r="AI24" s="125">
        <f t="shared" ref="AI24" si="329">IFERROR(CO24/T24,"-")</f>
        <v>12048.819012938715</v>
      </c>
      <c r="AJ24" s="125">
        <f t="shared" si="110"/>
        <v>38841</v>
      </c>
      <c r="AK24" s="125">
        <f t="shared" si="110"/>
        <v>3801</v>
      </c>
      <c r="AL24" s="125">
        <f t="shared" si="110"/>
        <v>13296</v>
      </c>
      <c r="AM24" s="125">
        <f t="shared" si="110"/>
        <v>23939</v>
      </c>
      <c r="AN24" s="125">
        <f t="shared" si="110"/>
        <v>2883</v>
      </c>
      <c r="AO24" s="125">
        <f t="shared" si="110"/>
        <v>18861</v>
      </c>
      <c r="AP24" s="125">
        <f t="shared" si="110"/>
        <v>5991</v>
      </c>
      <c r="AQ24" s="125">
        <f t="shared" si="110"/>
        <v>392666</v>
      </c>
      <c r="AR24" s="125">
        <f t="shared" si="110"/>
        <v>35770</v>
      </c>
      <c r="AS24" s="125">
        <f t="shared" si="110"/>
        <v>197512</v>
      </c>
      <c r="AT24" s="125">
        <f t="shared" si="111"/>
        <v>625948</v>
      </c>
      <c r="AU24" s="125">
        <f t="shared" si="111"/>
        <v>119264</v>
      </c>
      <c r="AV24" s="125">
        <f t="shared" si="111"/>
        <v>91431</v>
      </c>
      <c r="AW24" s="125">
        <f t="shared" si="111"/>
        <v>81749</v>
      </c>
      <c r="AX24" s="125">
        <f t="shared" si="111"/>
        <v>63623</v>
      </c>
      <c r="AY24" s="125">
        <f t="shared" si="111"/>
        <v>510121</v>
      </c>
      <c r="AZ24" s="125">
        <f t="shared" si="111"/>
        <v>404658</v>
      </c>
      <c r="BA24" s="125">
        <f t="shared" si="111"/>
        <v>248719</v>
      </c>
      <c r="BB24" s="125">
        <f t="shared" si="111"/>
        <v>163290</v>
      </c>
      <c r="BC24" s="125">
        <f t="shared" si="111"/>
        <v>20464</v>
      </c>
      <c r="BD24" s="125">
        <f t="shared" si="111"/>
        <v>13710</v>
      </c>
      <c r="BE24" s="122">
        <f t="shared" si="111"/>
        <v>2017</v>
      </c>
      <c r="BF24" s="122">
        <f t="shared" si="111"/>
        <v>644189</v>
      </c>
      <c r="BG24" s="122">
        <f t="shared" ref="BG24" si="330">IFERROR(BF24/BE24,"-")</f>
        <v>319.37977193852254</v>
      </c>
      <c r="BH24" s="122">
        <f t="shared" ref="BH24" si="331">IFERROR(CP24/BE24,"-")</f>
        <v>536.8149727317799</v>
      </c>
      <c r="BI24" s="122">
        <f t="shared" si="11"/>
        <v>34860</v>
      </c>
      <c r="BJ24" s="122">
        <f t="shared" si="11"/>
        <v>1458913</v>
      </c>
      <c r="BK24" s="122">
        <f t="shared" ref="BK24" si="332">IFERROR(BJ24/BI24,"-")</f>
        <v>41.850631095811821</v>
      </c>
      <c r="BL24" s="122">
        <f t="shared" ref="BL24" si="333">IFERROR(CQ24/BI24,"-")</f>
        <v>80.479489386115887</v>
      </c>
      <c r="BM24" s="122">
        <f t="shared" si="114"/>
        <v>4642</v>
      </c>
      <c r="BN24" s="122">
        <f t="shared" si="114"/>
        <v>8886</v>
      </c>
      <c r="BO24" s="122">
        <f t="shared" si="114"/>
        <v>10424</v>
      </c>
      <c r="BP24" s="122">
        <f t="shared" si="114"/>
        <v>162</v>
      </c>
      <c r="BQ24" s="122">
        <f t="shared" si="114"/>
        <v>11194</v>
      </c>
      <c r="BR24" s="122">
        <f t="shared" si="114"/>
        <v>41639379</v>
      </c>
      <c r="BS24" s="122">
        <f t="shared" ref="BS24" si="334">IFERROR(BR24/BN24,"-")</f>
        <v>4685.9530722484806</v>
      </c>
      <c r="BT24" s="122">
        <f t="shared" ref="BT24" si="335">IFERROR(CR24/BN24,"-")</f>
        <v>10059.157888813865</v>
      </c>
      <c r="BU24" s="122">
        <f t="shared" si="13"/>
        <v>67164384</v>
      </c>
      <c r="BV24" s="122">
        <f t="shared" ref="BV24" si="336">IFERROR(BU24/BO24,"-")</f>
        <v>6443.2448196469686</v>
      </c>
      <c r="BW24" s="122">
        <f t="shared" ref="BW24" si="337">IFERROR(CS24/BO24,"-")</f>
        <v>13893.730468150423</v>
      </c>
      <c r="BX24" s="122">
        <f t="shared" si="14"/>
        <v>1319110</v>
      </c>
      <c r="BY24" s="122">
        <f t="shared" ref="BY24" si="338">IFERROR(BX24/BP24,"-")</f>
        <v>8142.6543209876545</v>
      </c>
      <c r="BZ24" s="122">
        <f t="shared" ref="BZ24" si="339">IFERROR(CT24/BP24,"-")</f>
        <v>15194.691358024691</v>
      </c>
      <c r="CA24" s="122">
        <f t="shared" si="15"/>
        <v>94197363</v>
      </c>
      <c r="CB24" s="122">
        <f t="shared" ref="CB24" si="340">IFERROR(CA24/BQ24,"-")</f>
        <v>8414.9868679649808</v>
      </c>
      <c r="CC24" s="126">
        <f t="shared" ref="CC24" si="341">IFERROR(CU24/BQ24,"-")</f>
        <v>18430.208772556725</v>
      </c>
      <c r="CD24" s="126">
        <f t="shared" ref="CD24" si="342">MONTH(1&amp;C24)</f>
        <v>2</v>
      </c>
      <c r="CE24" s="166">
        <f t="shared" ref="CE24" si="343">LEFT($B24,4)+IF(CD24&lt;4,1,0)</f>
        <v>2019</v>
      </c>
      <c r="CF24" s="167">
        <f t="shared" ref="CF24" si="344">DATE(LEFT($B24,4)+IF(CD24&lt;4,1,0),CD24,1)</f>
        <v>43497</v>
      </c>
      <c r="CG24" s="168">
        <f t="shared" ref="CG24" si="345">DAY(DATE(LEFT($B24,4)+IF(CD24&lt;4,1,0),$CD24+1,1)-1)</f>
        <v>28</v>
      </c>
      <c r="CH24" s="126">
        <f t="shared" si="121"/>
        <v>788121</v>
      </c>
      <c r="CI24" s="126">
        <f t="shared" si="121"/>
        <v>28659794</v>
      </c>
      <c r="CJ24" s="126">
        <f t="shared" si="121"/>
        <v>63480305</v>
      </c>
      <c r="CK24" s="126">
        <f t="shared" si="121"/>
        <v>41525073</v>
      </c>
      <c r="CL24" s="126">
        <f t="shared" si="121"/>
        <v>47077468</v>
      </c>
      <c r="CM24" s="126">
        <f t="shared" si="121"/>
        <v>1074637205</v>
      </c>
      <c r="CN24" s="126">
        <f t="shared" si="121"/>
        <v>1562738662.4000001</v>
      </c>
      <c r="CO24" s="126">
        <f t="shared" si="121"/>
        <v>155514107</v>
      </c>
      <c r="CP24" s="126">
        <f t="shared" si="121"/>
        <v>1082755.8</v>
      </c>
      <c r="CQ24" s="126">
        <f t="shared" si="121"/>
        <v>2805515</v>
      </c>
      <c r="CR24" s="126">
        <f t="shared" si="121"/>
        <v>89385677</v>
      </c>
      <c r="CS24" s="126">
        <f t="shared" si="121"/>
        <v>144828246.40000001</v>
      </c>
      <c r="CT24" s="126">
        <f t="shared" si="121"/>
        <v>2461540</v>
      </c>
      <c r="CU24" s="126">
        <f t="shared" si="121"/>
        <v>206307757</v>
      </c>
      <c r="CV24" s="169"/>
      <c r="CW24" s="128" t="s">
        <v>584</v>
      </c>
      <c r="CX24" s="131" t="s">
        <v>258</v>
      </c>
      <c r="CY24" s="131" t="s">
        <v>692</v>
      </c>
      <c r="CZ24" s="131" t="s">
        <v>687</v>
      </c>
      <c r="DA24" s="131" t="s">
        <v>5</v>
      </c>
    </row>
    <row r="25" spans="1:105" x14ac:dyDescent="0.2">
      <c r="A25" s="123" t="str">
        <f t="shared" ref="A25" si="346">B25&amp;C25&amp;D25</f>
        <v>2018-19MARCHEng</v>
      </c>
      <c r="B25" s="97" t="str">
        <f t="shared" si="155"/>
        <v>2018-19</v>
      </c>
      <c r="C25" s="35" t="s">
        <v>820</v>
      </c>
      <c r="D25" s="124" t="str">
        <f t="shared" si="48"/>
        <v>Eng</v>
      </c>
      <c r="F25" s="124" t="str">
        <f t="shared" ref="F25" si="347">D25</f>
        <v>Eng</v>
      </c>
      <c r="H25" s="125">
        <f t="shared" si="3"/>
        <v>993630</v>
      </c>
      <c r="I25" s="125">
        <f t="shared" si="3"/>
        <v>738590</v>
      </c>
      <c r="J25" s="125">
        <f t="shared" si="3"/>
        <v>3939269</v>
      </c>
      <c r="K25" s="122">
        <f t="shared" ref="K25" si="348">IFERROR(J25/I25,"-")</f>
        <v>5.3334989642426782</v>
      </c>
      <c r="L25" s="125">
        <f t="shared" ref="L25" si="349">IFERROR(CH25/I25,"-")</f>
        <v>1.1367077810422561</v>
      </c>
      <c r="M25" s="125">
        <f t="shared" ref="M25" si="350">IFERROR(CI25/I25,"-")</f>
        <v>31.273068955712912</v>
      </c>
      <c r="N25" s="125">
        <f t="shared" ref="N25" si="351">IFERROR(CJ25/I25,"-")</f>
        <v>82.196653082224245</v>
      </c>
      <c r="O25" s="125">
        <f t="shared" si="104"/>
        <v>725906</v>
      </c>
      <c r="P25" s="125">
        <f t="shared" si="104"/>
        <v>59562</v>
      </c>
      <c r="Q25" s="125">
        <f t="shared" si="104"/>
        <v>40640</v>
      </c>
      <c r="R25" s="125">
        <f t="shared" si="104"/>
        <v>390852</v>
      </c>
      <c r="S25" s="125">
        <f t="shared" si="104"/>
        <v>174696</v>
      </c>
      <c r="T25" s="125">
        <f t="shared" si="104"/>
        <v>15247</v>
      </c>
      <c r="U25" s="125">
        <f t="shared" si="104"/>
        <v>24995641</v>
      </c>
      <c r="V25" s="125">
        <f t="shared" ref="V25" si="352">IFERROR(U25/P25,"-")</f>
        <v>419.6575165373896</v>
      </c>
      <c r="W25" s="125">
        <f t="shared" ref="W25" si="353">IFERROR(CK25/P25,"-")</f>
        <v>731.49563480071185</v>
      </c>
      <c r="X25" s="125">
        <f t="shared" si="5"/>
        <v>26257534</v>
      </c>
      <c r="Y25" s="125">
        <f t="shared" ref="Y25" si="354">IFERROR(X25/Q25,"-")</f>
        <v>646.10073818897638</v>
      </c>
      <c r="Z25" s="125">
        <f t="shared" ref="Z25" si="355">IFERROR(CL25/Q25,"-")</f>
        <v>1194.098375984252</v>
      </c>
      <c r="AA25" s="125">
        <f t="shared" si="6"/>
        <v>498184165</v>
      </c>
      <c r="AB25" s="125">
        <f t="shared" ref="AB25" si="356">IFERROR(AA25/R25,"-")</f>
        <v>1274.6107605948032</v>
      </c>
      <c r="AC25" s="125">
        <f t="shared" ref="AC25" si="357">IFERROR(CM25/R25,"-")</f>
        <v>2591.8616279307766</v>
      </c>
      <c r="AD25" s="125">
        <f t="shared" si="7"/>
        <v>643610861</v>
      </c>
      <c r="AE25" s="125">
        <f t="shared" ref="AE25" si="358">IFERROR(AD25/S25,"-")</f>
        <v>3684.1762890964878</v>
      </c>
      <c r="AF25" s="125">
        <f t="shared" ref="AF25" si="359">IFERROR(CN25/S25,"-")</f>
        <v>8711.401274213491</v>
      </c>
      <c r="AG25" s="125">
        <f t="shared" si="8"/>
        <v>73634943</v>
      </c>
      <c r="AH25" s="125">
        <f t="shared" ref="AH25" si="360">IFERROR(AG25/T25,"-")</f>
        <v>4829.4709123106186</v>
      </c>
      <c r="AI25" s="125">
        <f t="shared" ref="AI25" si="361">IFERROR(CO25/T25,"-")</f>
        <v>11025.259067357512</v>
      </c>
      <c r="AJ25" s="125">
        <f t="shared" si="110"/>
        <v>40960</v>
      </c>
      <c r="AK25" s="125">
        <f t="shared" si="110"/>
        <v>3653</v>
      </c>
      <c r="AL25" s="125">
        <f t="shared" si="110"/>
        <v>13372</v>
      </c>
      <c r="AM25" s="125">
        <f t="shared" si="110"/>
        <v>21635</v>
      </c>
      <c r="AN25" s="125">
        <f t="shared" si="110"/>
        <v>3173</v>
      </c>
      <c r="AO25" s="125">
        <f t="shared" si="110"/>
        <v>20762</v>
      </c>
      <c r="AP25" s="125">
        <f t="shared" si="110"/>
        <v>7274</v>
      </c>
      <c r="AQ25" s="125">
        <f t="shared" si="110"/>
        <v>428094</v>
      </c>
      <c r="AR25" s="125">
        <f t="shared" si="110"/>
        <v>40211</v>
      </c>
      <c r="AS25" s="125">
        <f t="shared" si="110"/>
        <v>216641</v>
      </c>
      <c r="AT25" s="125">
        <f t="shared" si="111"/>
        <v>684946</v>
      </c>
      <c r="AU25" s="125">
        <f t="shared" si="111"/>
        <v>130135</v>
      </c>
      <c r="AV25" s="125">
        <f t="shared" si="111"/>
        <v>99815</v>
      </c>
      <c r="AW25" s="125">
        <f t="shared" si="111"/>
        <v>88668</v>
      </c>
      <c r="AX25" s="125">
        <f t="shared" si="111"/>
        <v>68858</v>
      </c>
      <c r="AY25" s="125">
        <f t="shared" si="111"/>
        <v>538928</v>
      </c>
      <c r="AZ25" s="125">
        <f t="shared" si="111"/>
        <v>431172</v>
      </c>
      <c r="BA25" s="125">
        <f t="shared" si="111"/>
        <v>281881</v>
      </c>
      <c r="BB25" s="125">
        <f t="shared" si="111"/>
        <v>187511</v>
      </c>
      <c r="BC25" s="125">
        <f t="shared" si="111"/>
        <v>24256</v>
      </c>
      <c r="BD25" s="125">
        <f t="shared" si="111"/>
        <v>16167</v>
      </c>
      <c r="BE25" s="122">
        <f t="shared" si="111"/>
        <v>2136</v>
      </c>
      <c r="BF25" s="122">
        <f t="shared" si="111"/>
        <v>646460</v>
      </c>
      <c r="BG25" s="122">
        <f t="shared" ref="BG25" si="362">IFERROR(BF25/BE25,"-")</f>
        <v>302.64981273408239</v>
      </c>
      <c r="BH25" s="122">
        <f t="shared" ref="BH25" si="363">IFERROR(CP25/BE25,"-")</f>
        <v>508.90917602996257</v>
      </c>
      <c r="BI25" s="122">
        <f t="shared" si="11"/>
        <v>38331</v>
      </c>
      <c r="BJ25" s="122">
        <f t="shared" si="11"/>
        <v>1498871</v>
      </c>
      <c r="BK25" s="122">
        <f t="shared" ref="BK25" si="364">IFERROR(BJ25/BI25,"-")</f>
        <v>39.103362813388642</v>
      </c>
      <c r="BL25" s="122">
        <f t="shared" ref="BL25" si="365">IFERROR(CQ25/BI25,"-")</f>
        <v>74.742845216665359</v>
      </c>
      <c r="BM25" s="122">
        <f t="shared" si="114"/>
        <v>5090</v>
      </c>
      <c r="BN25" s="122">
        <f t="shared" si="114"/>
        <v>10062</v>
      </c>
      <c r="BO25" s="122">
        <f t="shared" si="114"/>
        <v>11382</v>
      </c>
      <c r="BP25" s="122">
        <f t="shared" si="114"/>
        <v>164</v>
      </c>
      <c r="BQ25" s="122">
        <f t="shared" si="114"/>
        <v>11785</v>
      </c>
      <c r="BR25" s="122">
        <f t="shared" si="114"/>
        <v>42812273</v>
      </c>
      <c r="BS25" s="122">
        <f t="shared" ref="BS25" si="366">IFERROR(BR25/BN25,"-")</f>
        <v>4254.8472470681772</v>
      </c>
      <c r="BT25" s="122">
        <f t="shared" ref="BT25" si="367">IFERROR(CR25/BN25,"-")</f>
        <v>8962.9012124826077</v>
      </c>
      <c r="BU25" s="122">
        <f t="shared" si="13"/>
        <v>62406936</v>
      </c>
      <c r="BV25" s="122">
        <f t="shared" ref="BV25" si="368">IFERROR(BU25/BO25,"-")</f>
        <v>5482.949920927781</v>
      </c>
      <c r="BW25" s="122">
        <f t="shared" ref="BW25" si="369">IFERROR(CS25/BO25,"-")</f>
        <v>11497.929362150764</v>
      </c>
      <c r="BX25" s="122">
        <f t="shared" si="14"/>
        <v>1179967</v>
      </c>
      <c r="BY25" s="122">
        <f t="shared" ref="BY25" si="370">IFERROR(BX25/BP25,"-")</f>
        <v>7194.9207317073169</v>
      </c>
      <c r="BZ25" s="122">
        <f t="shared" ref="BZ25" si="371">IFERROR(CT25/BP25,"-")</f>
        <v>14016.640243902439</v>
      </c>
      <c r="CA25" s="122">
        <f t="shared" si="15"/>
        <v>92762388</v>
      </c>
      <c r="CB25" s="122">
        <f t="shared" ref="CB25" si="372">IFERROR(CA25/BQ25,"-")</f>
        <v>7871.2251166737378</v>
      </c>
      <c r="CC25" s="126">
        <f t="shared" ref="CC25" si="373">IFERROR(CU25/BQ25,"-")</f>
        <v>16985.257955027577</v>
      </c>
      <c r="CD25" s="126">
        <f t="shared" ref="CD25" si="374">MONTH(1&amp;C25)</f>
        <v>3</v>
      </c>
      <c r="CE25" s="166">
        <f t="shared" ref="CE25" si="375">LEFT($B25,4)+IF(CD25&lt;4,1,0)</f>
        <v>2019</v>
      </c>
      <c r="CF25" s="167">
        <f t="shared" ref="CF25" si="376">DATE(LEFT($B25,4)+IF(CD25&lt;4,1,0),CD25,1)</f>
        <v>43525</v>
      </c>
      <c r="CG25" s="168">
        <f t="shared" ref="CG25" si="377">DAY(DATE(LEFT($B25,4)+IF(CD25&lt;4,1,0),$CD25+1,1)-1)</f>
        <v>31</v>
      </c>
      <c r="CH25" s="126">
        <f t="shared" si="121"/>
        <v>839561</v>
      </c>
      <c r="CI25" s="126">
        <f t="shared" si="121"/>
        <v>23097976</v>
      </c>
      <c r="CJ25" s="126">
        <f t="shared" si="121"/>
        <v>60709626</v>
      </c>
      <c r="CK25" s="126">
        <f t="shared" si="121"/>
        <v>43569343</v>
      </c>
      <c r="CL25" s="126">
        <f t="shared" si="121"/>
        <v>48528158</v>
      </c>
      <c r="CM25" s="126">
        <f t="shared" si="121"/>
        <v>1013034301</v>
      </c>
      <c r="CN25" s="126">
        <f t="shared" si="121"/>
        <v>1521846957</v>
      </c>
      <c r="CO25" s="126">
        <f t="shared" si="121"/>
        <v>168102125</v>
      </c>
      <c r="CP25" s="126">
        <f t="shared" si="121"/>
        <v>1087030</v>
      </c>
      <c r="CQ25" s="126">
        <f t="shared" si="121"/>
        <v>2864968</v>
      </c>
      <c r="CR25" s="126">
        <f t="shared" si="121"/>
        <v>90184712</v>
      </c>
      <c r="CS25" s="126">
        <f t="shared" si="121"/>
        <v>130869432</v>
      </c>
      <c r="CT25" s="126">
        <f t="shared" si="121"/>
        <v>2298729</v>
      </c>
      <c r="CU25" s="126">
        <f t="shared" si="121"/>
        <v>200171265</v>
      </c>
      <c r="CV25" s="169"/>
    </row>
    <row r="26" spans="1:105" x14ac:dyDescent="0.2">
      <c r="A26" s="112"/>
      <c r="H26" s="125"/>
      <c r="I26" s="125"/>
      <c r="J26" s="125"/>
      <c r="K26" s="122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6"/>
      <c r="CD26" s="126"/>
      <c r="CE26" s="170"/>
      <c r="CF26" s="170"/>
      <c r="CG26" s="171"/>
    </row>
    <row r="27" spans="1:105" x14ac:dyDescent="0.2">
      <c r="A27" s="140" t="str">
        <f>B27&amp;C27&amp;D27</f>
        <v>2017-18AUGUSTY54</v>
      </c>
      <c r="B27" s="134" t="s">
        <v>680</v>
      </c>
      <c r="C27" s="135" t="s">
        <v>681</v>
      </c>
      <c r="D27" s="135" t="s">
        <v>687</v>
      </c>
      <c r="E27" s="135" t="s">
        <v>5</v>
      </c>
      <c r="F27" s="141" t="str">
        <f t="shared" ref="F27:F118" si="378">D27</f>
        <v>Y54</v>
      </c>
      <c r="G27" s="135"/>
      <c r="H27" s="136">
        <f t="shared" ref="H27:J46" si="379">SUMIFS(H$133:H$10077,$B$133:$B$10077,$B27,$C$133:$C$10077,$C27,$D$133:$D$10077,$D27)</f>
        <v>99343</v>
      </c>
      <c r="I27" s="136">
        <f t="shared" si="379"/>
        <v>75832</v>
      </c>
      <c r="J27" s="136">
        <f t="shared" si="379"/>
        <v>1466629</v>
      </c>
      <c r="K27" s="137">
        <f>IFERROR(J27/I27,"-")</f>
        <v>19.340502690157191</v>
      </c>
      <c r="L27" s="136">
        <f>IFERROR(CH27/I27,"-")</f>
        <v>1</v>
      </c>
      <c r="M27" s="136">
        <f>IFERROR(CI27/I27,"-")</f>
        <v>98</v>
      </c>
      <c r="N27" s="136">
        <f>IFERROR(CJ27/I27,"-")</f>
        <v>203</v>
      </c>
      <c r="O27" s="136">
        <f t="shared" ref="O27:U36" si="380">SUMIFS(O$133:O$10077,$B$133:$B$10077,$B27,$C$133:$C$10077,$C27,$D$133:$D$10077,$D27)</f>
        <v>0</v>
      </c>
      <c r="P27" s="136">
        <f t="shared" si="380"/>
        <v>5973</v>
      </c>
      <c r="Q27" s="136">
        <f t="shared" si="380"/>
        <v>4181</v>
      </c>
      <c r="R27" s="136">
        <f t="shared" si="380"/>
        <v>37433</v>
      </c>
      <c r="S27" s="136">
        <f t="shared" si="380"/>
        <v>18239</v>
      </c>
      <c r="T27" s="136">
        <f t="shared" si="380"/>
        <v>2359</v>
      </c>
      <c r="U27" s="136">
        <f t="shared" si="380"/>
        <v>3627802</v>
      </c>
      <c r="V27" s="136">
        <f t="shared" si="23"/>
        <v>607.3668173447179</v>
      </c>
      <c r="W27" s="136">
        <f>IFERROR(CK27/P27,"-")</f>
        <v>959</v>
      </c>
      <c r="X27" s="136">
        <f t="shared" ref="X27:X46" si="381">SUMIFS(X$133:X$10077,$B$133:$B$10077,$B27,$C$133:$C$10077,$C27,$D$133:$D$10077,$D27)</f>
        <v>3926783</v>
      </c>
      <c r="Y27" s="136">
        <f t="shared" si="25"/>
        <v>939.19708203778998</v>
      </c>
      <c r="Z27" s="136">
        <f>IFERROR(CL27/Q27,"-")</f>
        <v>1765</v>
      </c>
      <c r="AA27" s="136">
        <f t="shared" ref="AA27:AA46" si="382">SUMIFS(AA$133:AA$10077,$B$133:$B$10077,$B27,$C$133:$C$10077,$C27,$D$133:$D$10077,$D27)</f>
        <v>54641393</v>
      </c>
      <c r="AB27" s="136">
        <f t="shared" si="27"/>
        <v>1459.7118318061603</v>
      </c>
      <c r="AC27" s="136">
        <f>IFERROR(CM27/R27,"-")</f>
        <v>3354</v>
      </c>
      <c r="AD27" s="136">
        <f t="shared" ref="AD27:AD46" si="383">SUMIFS(AD$133:AD$10077,$B$133:$B$10077,$B27,$C$133:$C$10077,$C27,$D$133:$D$10077,$D27)</f>
        <v>46719293</v>
      </c>
      <c r="AE27" s="136">
        <f>IFERROR(AD27/S27,"-")</f>
        <v>2561.5051812051101</v>
      </c>
      <c r="AF27" s="136">
        <f>IFERROR(CN27/S27,"-")</f>
        <v>5849</v>
      </c>
      <c r="AG27" s="136">
        <f t="shared" ref="AG27:AG46" si="384">SUMIFS(AG$133:AG$10077,$B$133:$B$10077,$B27,$C$133:$C$10077,$C27,$D$133:$D$10077,$D27)</f>
        <v>11918626</v>
      </c>
      <c r="AH27" s="136">
        <f>IFERROR(AG27/T27,"-")</f>
        <v>5052.4061042814756</v>
      </c>
      <c r="AI27" s="136">
        <f>IFERROR(CO27/T27,"-")</f>
        <v>9261</v>
      </c>
      <c r="AJ27" s="136">
        <f t="shared" ref="AJ27:AS36" si="385">SUMIFS(AJ$133:AJ$10077,$B$133:$B$10077,$B27,$C$133:$C$10077,$C27,$D$133:$D$10077,$D27)</f>
        <v>0</v>
      </c>
      <c r="AK27" s="136">
        <f t="shared" si="385"/>
        <v>0</v>
      </c>
      <c r="AL27" s="136">
        <f t="shared" si="385"/>
        <v>0</v>
      </c>
      <c r="AM27" s="136">
        <f t="shared" si="385"/>
        <v>0</v>
      </c>
      <c r="AN27" s="136">
        <f t="shared" si="385"/>
        <v>0</v>
      </c>
      <c r="AO27" s="136">
        <f t="shared" si="385"/>
        <v>0</v>
      </c>
      <c r="AP27" s="136">
        <f t="shared" si="385"/>
        <v>0</v>
      </c>
      <c r="AQ27" s="136">
        <f t="shared" si="385"/>
        <v>47271</v>
      </c>
      <c r="AR27" s="136">
        <f t="shared" si="385"/>
        <v>5598</v>
      </c>
      <c r="AS27" s="136">
        <f t="shared" si="385"/>
        <v>17661</v>
      </c>
      <c r="AT27" s="136">
        <f t="shared" ref="AT27:BF36" si="386">SUMIFS(AT$133:AT$10077,$B$133:$B$10077,$B27,$C$133:$C$10077,$C27,$D$133:$D$10077,$D27)</f>
        <v>70530</v>
      </c>
      <c r="AU27" s="136">
        <f t="shared" si="386"/>
        <v>12125</v>
      </c>
      <c r="AV27" s="136">
        <f t="shared" si="386"/>
        <v>10524</v>
      </c>
      <c r="AW27" s="136">
        <f t="shared" si="386"/>
        <v>8474</v>
      </c>
      <c r="AX27" s="136">
        <f t="shared" si="386"/>
        <v>7508</v>
      </c>
      <c r="AY27" s="136">
        <f t="shared" si="386"/>
        <v>52232</v>
      </c>
      <c r="AZ27" s="136">
        <f t="shared" si="386"/>
        <v>44938</v>
      </c>
      <c r="BA27" s="136">
        <f t="shared" si="386"/>
        <v>26150</v>
      </c>
      <c r="BB27" s="136">
        <f t="shared" si="386"/>
        <v>20740</v>
      </c>
      <c r="BC27" s="136">
        <f t="shared" si="386"/>
        <v>3367</v>
      </c>
      <c r="BD27" s="136">
        <f t="shared" si="386"/>
        <v>2579</v>
      </c>
      <c r="BE27" s="137">
        <f t="shared" si="386"/>
        <v>0</v>
      </c>
      <c r="BF27" s="137">
        <f t="shared" si="386"/>
        <v>0</v>
      </c>
      <c r="BG27" s="137" t="str">
        <f>IFERROR(BF27/BE27,"-")</f>
        <v>-</v>
      </c>
      <c r="BH27" s="137" t="str">
        <f>IFERROR(CP27/BE27,"-")</f>
        <v>-</v>
      </c>
      <c r="BI27" s="137">
        <f t="shared" ref="BI27:BJ46" si="387">SUMIFS(BI$133:BI$10077,$B$133:$B$10077,$B27,$C$133:$C$10077,$C27,$D$133:$D$10077,$D27)</f>
        <v>1355</v>
      </c>
      <c r="BJ27" s="137">
        <f t="shared" si="387"/>
        <v>55934</v>
      </c>
      <c r="BK27" s="137">
        <f>IFERROR(BJ27/BI27,"-")</f>
        <v>41.27970479704797</v>
      </c>
      <c r="BL27" s="137">
        <f>IFERROR(CQ27/BI27,"-")</f>
        <v>94</v>
      </c>
      <c r="BM27" s="137">
        <f t="shared" ref="BM27:BR36" si="388">SUMIFS(BM$133:BM$10077,$B$133:$B$10077,$B27,$C$133:$C$10077,$C27,$D$133:$D$10077,$D27)</f>
        <v>192</v>
      </c>
      <c r="BN27" s="137">
        <f t="shared" si="388"/>
        <v>2722</v>
      </c>
      <c r="BO27" s="137">
        <f t="shared" si="388"/>
        <v>1314</v>
      </c>
      <c r="BP27" s="137">
        <f t="shared" si="388"/>
        <v>100</v>
      </c>
      <c r="BQ27" s="137">
        <f t="shared" si="388"/>
        <v>895</v>
      </c>
      <c r="BR27" s="137">
        <f t="shared" si="388"/>
        <v>11920690</v>
      </c>
      <c r="BS27" s="137">
        <f t="shared" si="37"/>
        <v>4379.3864805290232</v>
      </c>
      <c r="BT27" s="137">
        <f>IFERROR(CR27/BN27,"-")</f>
        <v>8741</v>
      </c>
      <c r="BU27" s="137">
        <f t="shared" ref="BU27:BU46" si="389">SUMIFS(BU$133:BU$10077,$B$133:$B$10077,$B27,$C$133:$C$10077,$C27,$D$133:$D$10077,$D27)</f>
        <v>6173884</v>
      </c>
      <c r="BV27" s="137">
        <f>IFERROR(BU27/BO27,"-")</f>
        <v>4698.5418569254189</v>
      </c>
      <c r="BW27" s="137">
        <f>IFERROR(CS27/BO27,"-")</f>
        <v>10027</v>
      </c>
      <c r="BX27" s="137">
        <f t="shared" ref="BX27:BX46" si="390">SUMIFS(BX$133:BX$10077,$B$133:$B$10077,$B27,$C$133:$C$10077,$C27,$D$133:$D$10077,$D27)</f>
        <v>559592</v>
      </c>
      <c r="BY27" s="137">
        <f>IFERROR(BX27/BP27,"-")</f>
        <v>5595.92</v>
      </c>
      <c r="BZ27" s="137">
        <f>IFERROR(CT27/BP27,"-")</f>
        <v>12455</v>
      </c>
      <c r="CA27" s="137">
        <f t="shared" ref="CA27:CA46" si="391">SUMIFS(CA$133:CA$10077,$B$133:$B$10077,$B27,$C$133:$C$10077,$C27,$D$133:$D$10077,$D27)</f>
        <v>4816254</v>
      </c>
      <c r="CB27" s="137">
        <f t="shared" si="43"/>
        <v>5381.28938547486</v>
      </c>
      <c r="CC27" s="138">
        <f>IFERROR(CU27/BQ27,"-")</f>
        <v>12379</v>
      </c>
      <c r="CD27" s="138">
        <f t="shared" ref="CD27:CD35" si="392">MONTH(1&amp;C27)</f>
        <v>8</v>
      </c>
      <c r="CE27" s="166">
        <f>LEFT($B27,4)+IF(CD27&lt;4,1,0)</f>
        <v>2017</v>
      </c>
      <c r="CF27" s="167">
        <f>DATE($CE27,$CD27,1)</f>
        <v>42948</v>
      </c>
      <c r="CG27" s="168">
        <f>DAY(DATE($CE27,$CD27+1,1)-1)</f>
        <v>31</v>
      </c>
      <c r="CH27" s="138">
        <f t="shared" ref="CH27:CU36" si="393">SUMIFS(CH$133:CH$10077,$B$133:$B$10077,$B27,$C$133:$C$10077,$C27,$D$133:$D$10077,$D27)</f>
        <v>75832</v>
      </c>
      <c r="CI27" s="138">
        <f t="shared" si="393"/>
        <v>7431536</v>
      </c>
      <c r="CJ27" s="138">
        <f t="shared" si="393"/>
        <v>15393896</v>
      </c>
      <c r="CK27" s="138">
        <f t="shared" si="393"/>
        <v>5728107</v>
      </c>
      <c r="CL27" s="138">
        <f t="shared" si="393"/>
        <v>7379465</v>
      </c>
      <c r="CM27" s="138">
        <f t="shared" si="393"/>
        <v>125550282</v>
      </c>
      <c r="CN27" s="138">
        <f t="shared" si="393"/>
        <v>106679911</v>
      </c>
      <c r="CO27" s="138">
        <f t="shared" si="393"/>
        <v>21846699</v>
      </c>
      <c r="CP27" s="138">
        <f t="shared" si="393"/>
        <v>0</v>
      </c>
      <c r="CQ27" s="138">
        <f t="shared" si="393"/>
        <v>127370</v>
      </c>
      <c r="CR27" s="138">
        <f t="shared" si="393"/>
        <v>23793002</v>
      </c>
      <c r="CS27" s="138">
        <f t="shared" si="393"/>
        <v>13175478</v>
      </c>
      <c r="CT27" s="138">
        <f t="shared" si="393"/>
        <v>1245500</v>
      </c>
      <c r="CU27" s="138">
        <f t="shared" si="393"/>
        <v>11079205</v>
      </c>
      <c r="CV27" s="169"/>
    </row>
    <row r="28" spans="1:105" x14ac:dyDescent="0.2">
      <c r="A28" s="123" t="str">
        <f t="shared" ref="A28:A32" si="394">B28&amp;C28&amp;D28</f>
        <v>2017-18SEPTEMBERY54</v>
      </c>
      <c r="B28" s="97" t="str">
        <f t="shared" ref="B28:B39" si="395">IF($C28="April",LEFT($B27,4)+1&amp;"-"&amp;RIGHT($B27,2)+1,$B27)</f>
        <v>2017-18</v>
      </c>
      <c r="C28" s="35" t="s">
        <v>707</v>
      </c>
      <c r="D28" s="124" t="str">
        <f>D27</f>
        <v>Y54</v>
      </c>
      <c r="E28" s="124" t="str">
        <f>E27</f>
        <v>North</v>
      </c>
      <c r="F28" s="124" t="str">
        <f t="shared" si="378"/>
        <v>Y54</v>
      </c>
      <c r="H28" s="125">
        <f t="shared" si="379"/>
        <v>214621</v>
      </c>
      <c r="I28" s="125">
        <f t="shared" si="379"/>
        <v>161528</v>
      </c>
      <c r="J28" s="125">
        <f t="shared" si="379"/>
        <v>5831449</v>
      </c>
      <c r="K28" s="122">
        <f t="shared" ref="K28:K31" si="396">IFERROR(J28/I28,"-")</f>
        <v>36.101784210786981</v>
      </c>
      <c r="L28" s="125">
        <f t="shared" ref="L28:L39" si="397">IFERROR(CH28/I28,"-")</f>
        <v>1.6004160269426972</v>
      </c>
      <c r="M28" s="125">
        <f t="shared" ref="M28:M39" si="398">IFERROR(CI28/I28,"-")</f>
        <v>114.26323609528998</v>
      </c>
      <c r="N28" s="125">
        <f t="shared" ref="N28:N39" si="399">IFERROR(CJ28/I28,"-")</f>
        <v>189.07696498439898</v>
      </c>
      <c r="O28" s="125">
        <f t="shared" si="380"/>
        <v>63236</v>
      </c>
      <c r="P28" s="125">
        <f t="shared" si="380"/>
        <v>16027</v>
      </c>
      <c r="Q28" s="125">
        <f t="shared" si="380"/>
        <v>11972</v>
      </c>
      <c r="R28" s="125">
        <f t="shared" si="380"/>
        <v>78400</v>
      </c>
      <c r="S28" s="125">
        <f t="shared" si="380"/>
        <v>34981</v>
      </c>
      <c r="T28" s="125">
        <f t="shared" si="380"/>
        <v>4097</v>
      </c>
      <c r="U28" s="125">
        <f t="shared" si="380"/>
        <v>8128662</v>
      </c>
      <c r="V28" s="125">
        <f t="shared" si="23"/>
        <v>507.18549946964498</v>
      </c>
      <c r="W28" s="125">
        <f t="shared" ref="W28:W39" si="400">IFERROR(CK28/P28,"-")</f>
        <v>889.1838148125039</v>
      </c>
      <c r="X28" s="125">
        <f t="shared" si="381"/>
        <v>8838812</v>
      </c>
      <c r="Y28" s="125">
        <f t="shared" si="25"/>
        <v>738.29034413631803</v>
      </c>
      <c r="Z28" s="125">
        <f t="shared" ref="Z28:Z39" si="401">IFERROR(CL28/Q28,"-")</f>
        <v>1389.5955562980287</v>
      </c>
      <c r="AA28" s="125">
        <f t="shared" si="382"/>
        <v>111042201</v>
      </c>
      <c r="AB28" s="125">
        <f t="shared" si="27"/>
        <v>1416.3546045918367</v>
      </c>
      <c r="AC28" s="125">
        <f t="shared" ref="AC28:AC39" si="402">IFERROR(CM28/R28,"-")</f>
        <v>3104.8877040816328</v>
      </c>
      <c r="AD28" s="125">
        <f t="shared" si="383"/>
        <v>104212689</v>
      </c>
      <c r="AE28" s="125">
        <f t="shared" ref="AE28:AE94" si="403">IFERROR(AD28/S28,"-")</f>
        <v>2979.1226380034877</v>
      </c>
      <c r="AF28" s="125">
        <f t="shared" ref="AF28:AF39" si="404">IFERROR(CN28/S28,"-")</f>
        <v>6894.5195963523056</v>
      </c>
      <c r="AG28" s="125">
        <f t="shared" si="384"/>
        <v>21401389</v>
      </c>
      <c r="AH28" s="125">
        <f t="shared" ref="AH28:AH94" si="405">IFERROR(AG28/T28,"-")</f>
        <v>5223.6731754942639</v>
      </c>
      <c r="AI28" s="125">
        <f t="shared" ref="AI28:AI39" si="406">IFERROR(CO28/T28,"-")</f>
        <v>10282.779594825482</v>
      </c>
      <c r="AJ28" s="125">
        <f t="shared" si="385"/>
        <v>4281</v>
      </c>
      <c r="AK28" s="125">
        <f t="shared" si="385"/>
        <v>1544</v>
      </c>
      <c r="AL28" s="125">
        <f t="shared" si="385"/>
        <v>119</v>
      </c>
      <c r="AM28" s="125">
        <f t="shared" si="385"/>
        <v>3421</v>
      </c>
      <c r="AN28" s="125">
        <f t="shared" si="385"/>
        <v>2596</v>
      </c>
      <c r="AO28" s="125">
        <f t="shared" si="385"/>
        <v>22</v>
      </c>
      <c r="AP28" s="125">
        <f t="shared" si="385"/>
        <v>1806</v>
      </c>
      <c r="AQ28" s="125">
        <f t="shared" si="385"/>
        <v>97809</v>
      </c>
      <c r="AR28" s="125">
        <f t="shared" si="385"/>
        <v>12817</v>
      </c>
      <c r="AS28" s="125">
        <f t="shared" si="385"/>
        <v>35607</v>
      </c>
      <c r="AT28" s="125">
        <f t="shared" si="386"/>
        <v>146233</v>
      </c>
      <c r="AU28" s="125">
        <f t="shared" si="386"/>
        <v>33806</v>
      </c>
      <c r="AV28" s="125">
        <f t="shared" si="386"/>
        <v>28038</v>
      </c>
      <c r="AW28" s="125">
        <f t="shared" si="386"/>
        <v>24987</v>
      </c>
      <c r="AX28" s="125">
        <f t="shared" si="386"/>
        <v>21178</v>
      </c>
      <c r="AY28" s="125">
        <f t="shared" si="386"/>
        <v>116233</v>
      </c>
      <c r="AZ28" s="125">
        <f t="shared" si="386"/>
        <v>95060</v>
      </c>
      <c r="BA28" s="125">
        <f t="shared" si="386"/>
        <v>57819</v>
      </c>
      <c r="BB28" s="125">
        <f t="shared" si="386"/>
        <v>41252</v>
      </c>
      <c r="BC28" s="125">
        <f t="shared" si="386"/>
        <v>6514</v>
      </c>
      <c r="BD28" s="125">
        <f t="shared" si="386"/>
        <v>4589</v>
      </c>
      <c r="BE28" s="122">
        <f t="shared" si="386"/>
        <v>0</v>
      </c>
      <c r="BF28" s="122">
        <f t="shared" si="386"/>
        <v>0</v>
      </c>
      <c r="BG28" s="122" t="str">
        <f t="shared" ref="BG28:BG94" si="407">IFERROR(BF28/BE28,"-")</f>
        <v>-</v>
      </c>
      <c r="BH28" s="122" t="str">
        <f t="shared" ref="BH28:BH39" si="408">IFERROR(CP28/BE28,"-")</f>
        <v>-</v>
      </c>
      <c r="BI28" s="122">
        <f t="shared" si="387"/>
        <v>5512</v>
      </c>
      <c r="BJ28" s="122">
        <f t="shared" si="387"/>
        <v>210993</v>
      </c>
      <c r="BK28" s="122">
        <f t="shared" ref="BK28:BK94" si="409">IFERROR(BJ28/BI28,"-")</f>
        <v>38.278846153846153</v>
      </c>
      <c r="BL28" s="122">
        <f t="shared" ref="BL28:BL39" si="410">IFERROR(CQ28/BI28,"-")</f>
        <v>78.877358490566039</v>
      </c>
      <c r="BM28" s="122">
        <f t="shared" si="388"/>
        <v>349</v>
      </c>
      <c r="BN28" s="122">
        <f t="shared" si="388"/>
        <v>5471</v>
      </c>
      <c r="BO28" s="122">
        <f t="shared" si="388"/>
        <v>2185</v>
      </c>
      <c r="BP28" s="122">
        <f t="shared" si="388"/>
        <v>203</v>
      </c>
      <c r="BQ28" s="122">
        <f t="shared" si="388"/>
        <v>3090</v>
      </c>
      <c r="BR28" s="122">
        <f t="shared" si="388"/>
        <v>33554255</v>
      </c>
      <c r="BS28" s="122">
        <f t="shared" si="37"/>
        <v>6133.1118625479803</v>
      </c>
      <c r="BT28" s="122">
        <f t="shared" ref="BT28:BT39" si="411">IFERROR(CR28/BN28,"-")</f>
        <v>13872.744836410162</v>
      </c>
      <c r="BU28" s="122">
        <f t="shared" si="389"/>
        <v>12591341</v>
      </c>
      <c r="BV28" s="122">
        <f t="shared" ref="BV28:BV94" si="412">IFERROR(BU28/BO28,"-")</f>
        <v>5762.627459954233</v>
      </c>
      <c r="BW28" s="122">
        <f t="shared" ref="BW28:BW39" si="413">IFERROR(CS28/BO28,"-")</f>
        <v>12128.305720823799</v>
      </c>
      <c r="BX28" s="122">
        <f t="shared" si="390"/>
        <v>1182912</v>
      </c>
      <c r="BY28" s="122">
        <f t="shared" ref="BY28:BY94" si="414">IFERROR(BX28/BP28,"-")</f>
        <v>5827.152709359606</v>
      </c>
      <c r="BZ28" s="122">
        <f t="shared" ref="BZ28:BZ39" si="415">IFERROR(CT28/BP28,"-")</f>
        <v>12063.650246305418</v>
      </c>
      <c r="CA28" s="122">
        <f t="shared" si="391"/>
        <v>28365646</v>
      </c>
      <c r="CB28" s="122">
        <f t="shared" si="43"/>
        <v>9179.8207119741091</v>
      </c>
      <c r="CC28" s="126">
        <f t="shared" ref="CC28:CC39" si="416">IFERROR(CU28/BQ28,"-")</f>
        <v>21488.969255663429</v>
      </c>
      <c r="CD28" s="126">
        <f t="shared" si="392"/>
        <v>9</v>
      </c>
      <c r="CE28" s="166">
        <f t="shared" ref="CE28:CE37" si="417">LEFT($B28,4)+IF(CD28&lt;4,1,0)</f>
        <v>2017</v>
      </c>
      <c r="CF28" s="167">
        <f t="shared" ref="CF28:CF37" si="418">DATE(LEFT($B28,4)+IF(CD28&lt;4,1,0),CD28,1)</f>
        <v>42979</v>
      </c>
      <c r="CG28" s="168">
        <f t="shared" ref="CG28:CG37" si="419">DAY(DATE(LEFT($B28,4)+IF(CD28&lt;4,1,0),$CD28+1,1)-1)</f>
        <v>30</v>
      </c>
      <c r="CH28" s="126">
        <f t="shared" si="393"/>
        <v>258512</v>
      </c>
      <c r="CI28" s="126">
        <f t="shared" si="393"/>
        <v>18456712</v>
      </c>
      <c r="CJ28" s="126">
        <f t="shared" si="393"/>
        <v>30541224</v>
      </c>
      <c r="CK28" s="126">
        <f t="shared" si="393"/>
        <v>14250949</v>
      </c>
      <c r="CL28" s="126">
        <f t="shared" si="393"/>
        <v>16636238</v>
      </c>
      <c r="CM28" s="126">
        <f t="shared" si="393"/>
        <v>243423196</v>
      </c>
      <c r="CN28" s="126">
        <f t="shared" si="393"/>
        <v>241177190</v>
      </c>
      <c r="CO28" s="126">
        <f t="shared" si="393"/>
        <v>42128548</v>
      </c>
      <c r="CP28" s="126">
        <f t="shared" si="393"/>
        <v>0</v>
      </c>
      <c r="CQ28" s="126">
        <f t="shared" si="393"/>
        <v>434772</v>
      </c>
      <c r="CR28" s="126">
        <f t="shared" si="393"/>
        <v>75897787</v>
      </c>
      <c r="CS28" s="126">
        <f t="shared" si="393"/>
        <v>26500348</v>
      </c>
      <c r="CT28" s="126">
        <f t="shared" si="393"/>
        <v>2448921</v>
      </c>
      <c r="CU28" s="126">
        <f t="shared" si="393"/>
        <v>66400915</v>
      </c>
      <c r="CV28" s="169"/>
    </row>
    <row r="29" spans="1:105" x14ac:dyDescent="0.2">
      <c r="A29" s="123" t="str">
        <f t="shared" si="394"/>
        <v>2017-18OCTOBERY54</v>
      </c>
      <c r="B29" s="97" t="str">
        <f t="shared" si="395"/>
        <v>2017-18</v>
      </c>
      <c r="C29" s="35" t="s">
        <v>765</v>
      </c>
      <c r="D29" s="124" t="str">
        <f t="shared" ref="D29:E46" si="420">D28</f>
        <v>Y54</v>
      </c>
      <c r="E29" s="124" t="str">
        <f t="shared" si="420"/>
        <v>North</v>
      </c>
      <c r="F29" s="124" t="str">
        <f t="shared" si="378"/>
        <v>Y54</v>
      </c>
      <c r="H29" s="125">
        <f t="shared" si="379"/>
        <v>225361</v>
      </c>
      <c r="I29" s="125">
        <f t="shared" si="379"/>
        <v>168970</v>
      </c>
      <c r="J29" s="125">
        <f t="shared" si="379"/>
        <v>3786512</v>
      </c>
      <c r="K29" s="122">
        <f t="shared" si="396"/>
        <v>22.409374445167781</v>
      </c>
      <c r="L29" s="125">
        <f t="shared" si="397"/>
        <v>1.7843049061963663</v>
      </c>
      <c r="M29" s="125">
        <f t="shared" si="398"/>
        <v>95.588790909628926</v>
      </c>
      <c r="N29" s="125">
        <f t="shared" si="399"/>
        <v>180.94193052021069</v>
      </c>
      <c r="O29" s="125">
        <f t="shared" si="380"/>
        <v>161706</v>
      </c>
      <c r="P29" s="125">
        <f t="shared" si="380"/>
        <v>16449</v>
      </c>
      <c r="Q29" s="125">
        <f t="shared" si="380"/>
        <v>12350</v>
      </c>
      <c r="R29" s="125">
        <f t="shared" si="380"/>
        <v>84913</v>
      </c>
      <c r="S29" s="125">
        <f t="shared" si="380"/>
        <v>35011</v>
      </c>
      <c r="T29" s="125">
        <f t="shared" si="380"/>
        <v>4861</v>
      </c>
      <c r="U29" s="125">
        <f t="shared" si="380"/>
        <v>8168816</v>
      </c>
      <c r="V29" s="125">
        <f t="shared" si="23"/>
        <v>496.61474861693722</v>
      </c>
      <c r="W29" s="125">
        <f t="shared" si="400"/>
        <v>863.08182868259473</v>
      </c>
      <c r="X29" s="125">
        <f t="shared" si="381"/>
        <v>8997090</v>
      </c>
      <c r="Y29" s="125">
        <f t="shared" si="25"/>
        <v>728.50931174089067</v>
      </c>
      <c r="Z29" s="125">
        <f t="shared" si="401"/>
        <v>1357.181052631579</v>
      </c>
      <c r="AA29" s="125">
        <f t="shared" si="382"/>
        <v>120113200</v>
      </c>
      <c r="AB29" s="125">
        <f t="shared" si="27"/>
        <v>1414.5442982817708</v>
      </c>
      <c r="AC29" s="125">
        <f t="shared" si="402"/>
        <v>3093.2567804694218</v>
      </c>
      <c r="AD29" s="125">
        <f t="shared" si="383"/>
        <v>99237307</v>
      </c>
      <c r="AE29" s="125">
        <f t="shared" si="403"/>
        <v>2834.4607980349033</v>
      </c>
      <c r="AF29" s="125">
        <f t="shared" si="404"/>
        <v>6591.9359629830624</v>
      </c>
      <c r="AG29" s="125">
        <f t="shared" si="384"/>
        <v>22557438</v>
      </c>
      <c r="AH29" s="125">
        <f t="shared" si="405"/>
        <v>4640.4933141328947</v>
      </c>
      <c r="AI29" s="125">
        <f t="shared" si="406"/>
        <v>9399.0892820407316</v>
      </c>
      <c r="AJ29" s="125">
        <f t="shared" si="385"/>
        <v>6832</v>
      </c>
      <c r="AK29" s="125">
        <f t="shared" si="385"/>
        <v>1662</v>
      </c>
      <c r="AL29" s="125">
        <f t="shared" si="385"/>
        <v>1200</v>
      </c>
      <c r="AM29" s="125">
        <f t="shared" si="385"/>
        <v>8945</v>
      </c>
      <c r="AN29" s="125">
        <f t="shared" si="385"/>
        <v>2859</v>
      </c>
      <c r="AO29" s="125">
        <f t="shared" si="385"/>
        <v>1111</v>
      </c>
      <c r="AP29" s="125">
        <f t="shared" si="385"/>
        <v>2002</v>
      </c>
      <c r="AQ29" s="125">
        <f t="shared" si="385"/>
        <v>103711</v>
      </c>
      <c r="AR29" s="125">
        <f t="shared" si="385"/>
        <v>13319</v>
      </c>
      <c r="AS29" s="125">
        <f t="shared" si="385"/>
        <v>37844</v>
      </c>
      <c r="AT29" s="125">
        <f t="shared" si="386"/>
        <v>154874</v>
      </c>
      <c r="AU29" s="125">
        <f t="shared" si="386"/>
        <v>34433</v>
      </c>
      <c r="AV29" s="125">
        <f t="shared" si="386"/>
        <v>28534</v>
      </c>
      <c r="AW29" s="125">
        <f t="shared" si="386"/>
        <v>25563</v>
      </c>
      <c r="AX29" s="125">
        <f t="shared" si="386"/>
        <v>21589</v>
      </c>
      <c r="AY29" s="125">
        <f t="shared" si="386"/>
        <v>124287</v>
      </c>
      <c r="AZ29" s="125">
        <f t="shared" si="386"/>
        <v>101982</v>
      </c>
      <c r="BA29" s="125">
        <f t="shared" si="386"/>
        <v>58062</v>
      </c>
      <c r="BB29" s="125">
        <f t="shared" si="386"/>
        <v>41148</v>
      </c>
      <c r="BC29" s="125">
        <f t="shared" si="386"/>
        <v>7426</v>
      </c>
      <c r="BD29" s="125">
        <f t="shared" si="386"/>
        <v>5414</v>
      </c>
      <c r="BE29" s="122">
        <f t="shared" si="386"/>
        <v>0</v>
      </c>
      <c r="BF29" s="122">
        <f t="shared" si="386"/>
        <v>0</v>
      </c>
      <c r="BG29" s="122" t="str">
        <f t="shared" si="407"/>
        <v>-</v>
      </c>
      <c r="BH29" s="122" t="str">
        <f t="shared" si="408"/>
        <v>-</v>
      </c>
      <c r="BI29" s="122">
        <f t="shared" si="387"/>
        <v>5562</v>
      </c>
      <c r="BJ29" s="122">
        <f t="shared" si="387"/>
        <v>197084</v>
      </c>
      <c r="BK29" s="122">
        <f t="shared" si="409"/>
        <v>35.434016540812657</v>
      </c>
      <c r="BL29" s="122">
        <f t="shared" si="410"/>
        <v>71.429341963322543</v>
      </c>
      <c r="BM29" s="122">
        <f t="shared" si="388"/>
        <v>369</v>
      </c>
      <c r="BN29" s="122">
        <f t="shared" si="388"/>
        <v>5988</v>
      </c>
      <c r="BO29" s="122">
        <f t="shared" si="388"/>
        <v>2385</v>
      </c>
      <c r="BP29" s="122">
        <f t="shared" si="388"/>
        <v>233</v>
      </c>
      <c r="BQ29" s="122">
        <f t="shared" si="388"/>
        <v>3172</v>
      </c>
      <c r="BR29" s="122">
        <f t="shared" si="388"/>
        <v>34555821</v>
      </c>
      <c r="BS29" s="122">
        <f t="shared" si="37"/>
        <v>5770.8451903807618</v>
      </c>
      <c r="BT29" s="122">
        <f t="shared" si="411"/>
        <v>12984.906813627254</v>
      </c>
      <c r="BU29" s="122">
        <f t="shared" si="389"/>
        <v>13375221</v>
      </c>
      <c r="BV29" s="122">
        <f t="shared" si="412"/>
        <v>5608.0591194968556</v>
      </c>
      <c r="BW29" s="122">
        <f t="shared" si="413"/>
        <v>12215.584486373165</v>
      </c>
      <c r="BX29" s="122">
        <f t="shared" si="390"/>
        <v>1585311</v>
      </c>
      <c r="BY29" s="122">
        <f t="shared" si="414"/>
        <v>6803.9098712446348</v>
      </c>
      <c r="BZ29" s="122">
        <f t="shared" si="415"/>
        <v>13446.763948497854</v>
      </c>
      <c r="CA29" s="122">
        <f t="shared" si="391"/>
        <v>27356510</v>
      </c>
      <c r="CB29" s="122">
        <f t="shared" si="43"/>
        <v>8624.3726355611598</v>
      </c>
      <c r="CC29" s="126">
        <f t="shared" si="416"/>
        <v>19304.383354350568</v>
      </c>
      <c r="CD29" s="126">
        <f t="shared" si="392"/>
        <v>10</v>
      </c>
      <c r="CE29" s="166">
        <f t="shared" si="417"/>
        <v>2017</v>
      </c>
      <c r="CF29" s="167">
        <f t="shared" si="418"/>
        <v>43009</v>
      </c>
      <c r="CG29" s="168">
        <f t="shared" si="419"/>
        <v>31</v>
      </c>
      <c r="CH29" s="126">
        <f t="shared" si="393"/>
        <v>301494</v>
      </c>
      <c r="CI29" s="126">
        <f t="shared" si="393"/>
        <v>16151638</v>
      </c>
      <c r="CJ29" s="126">
        <f t="shared" si="393"/>
        <v>30573758</v>
      </c>
      <c r="CK29" s="126">
        <f t="shared" si="393"/>
        <v>14196833</v>
      </c>
      <c r="CL29" s="126">
        <f t="shared" si="393"/>
        <v>16761186</v>
      </c>
      <c r="CM29" s="126">
        <f t="shared" si="393"/>
        <v>262657713</v>
      </c>
      <c r="CN29" s="126">
        <f t="shared" si="393"/>
        <v>230790270</v>
      </c>
      <c r="CO29" s="126">
        <f t="shared" si="393"/>
        <v>45688973</v>
      </c>
      <c r="CP29" s="126">
        <f t="shared" si="393"/>
        <v>0</v>
      </c>
      <c r="CQ29" s="126">
        <f t="shared" si="393"/>
        <v>397290</v>
      </c>
      <c r="CR29" s="126">
        <f t="shared" si="393"/>
        <v>77753622</v>
      </c>
      <c r="CS29" s="126">
        <f t="shared" si="393"/>
        <v>29134169</v>
      </c>
      <c r="CT29" s="126">
        <f t="shared" si="393"/>
        <v>3133096</v>
      </c>
      <c r="CU29" s="126">
        <f t="shared" si="393"/>
        <v>61233504</v>
      </c>
      <c r="CV29" s="169"/>
    </row>
    <row r="30" spans="1:105" x14ac:dyDescent="0.2">
      <c r="A30" s="123" t="str">
        <f t="shared" si="394"/>
        <v>2017-18NOVEMBERY54</v>
      </c>
      <c r="B30" s="97" t="str">
        <f t="shared" si="395"/>
        <v>2017-18</v>
      </c>
      <c r="C30" s="35" t="s">
        <v>771</v>
      </c>
      <c r="D30" s="124" t="str">
        <f t="shared" si="420"/>
        <v>Y54</v>
      </c>
      <c r="E30" s="124" t="str">
        <f t="shared" si="420"/>
        <v>North</v>
      </c>
      <c r="F30" s="124" t="str">
        <f t="shared" si="378"/>
        <v>Y54</v>
      </c>
      <c r="H30" s="125">
        <f t="shared" si="379"/>
        <v>267303</v>
      </c>
      <c r="I30" s="125">
        <f t="shared" si="379"/>
        <v>194880</v>
      </c>
      <c r="J30" s="125">
        <f t="shared" si="379"/>
        <v>3734826</v>
      </c>
      <c r="K30" s="122">
        <f t="shared" si="396"/>
        <v>19.164747536945814</v>
      </c>
      <c r="L30" s="125">
        <f t="shared" si="397"/>
        <v>1</v>
      </c>
      <c r="M30" s="125">
        <f t="shared" si="398"/>
        <v>85.245658866995072</v>
      </c>
      <c r="N30" s="125">
        <f t="shared" si="399"/>
        <v>151.21719006568145</v>
      </c>
      <c r="O30" s="125">
        <f t="shared" si="380"/>
        <v>192628</v>
      </c>
      <c r="P30" s="125">
        <f t="shared" si="380"/>
        <v>19331</v>
      </c>
      <c r="Q30" s="125">
        <f t="shared" si="380"/>
        <v>14429</v>
      </c>
      <c r="R30" s="125">
        <f t="shared" si="380"/>
        <v>102859</v>
      </c>
      <c r="S30" s="125">
        <f t="shared" si="380"/>
        <v>41595</v>
      </c>
      <c r="T30" s="125">
        <f t="shared" si="380"/>
        <v>4376</v>
      </c>
      <c r="U30" s="125">
        <f t="shared" si="380"/>
        <v>9556958</v>
      </c>
      <c r="V30" s="125">
        <f t="shared" si="23"/>
        <v>494.38508095804667</v>
      </c>
      <c r="W30" s="125">
        <f t="shared" si="400"/>
        <v>851.36992395633956</v>
      </c>
      <c r="X30" s="125">
        <f t="shared" si="381"/>
        <v>10486734</v>
      </c>
      <c r="Y30" s="125">
        <f t="shared" si="25"/>
        <v>726.78175895765469</v>
      </c>
      <c r="Z30" s="125">
        <f t="shared" si="401"/>
        <v>1337.7585418254903</v>
      </c>
      <c r="AA30" s="125">
        <f t="shared" si="382"/>
        <v>157640911</v>
      </c>
      <c r="AB30" s="125">
        <f t="shared" si="27"/>
        <v>1532.5922962502066</v>
      </c>
      <c r="AC30" s="125">
        <f t="shared" si="402"/>
        <v>3390.5822436539338</v>
      </c>
      <c r="AD30" s="125">
        <f t="shared" si="383"/>
        <v>148132969</v>
      </c>
      <c r="AE30" s="125">
        <f t="shared" si="403"/>
        <v>3561.3167207597066</v>
      </c>
      <c r="AF30" s="125">
        <f t="shared" si="404"/>
        <v>8265.5668469768007</v>
      </c>
      <c r="AG30" s="125">
        <f t="shared" si="384"/>
        <v>21224364</v>
      </c>
      <c r="AH30" s="125">
        <f t="shared" si="405"/>
        <v>4850.174588665448</v>
      </c>
      <c r="AI30" s="125">
        <f t="shared" si="406"/>
        <v>10045.593692870201</v>
      </c>
      <c r="AJ30" s="125">
        <f t="shared" si="385"/>
        <v>9258</v>
      </c>
      <c r="AK30" s="125">
        <f t="shared" si="385"/>
        <v>1737</v>
      </c>
      <c r="AL30" s="125">
        <f t="shared" si="385"/>
        <v>2402</v>
      </c>
      <c r="AM30" s="125">
        <f t="shared" si="385"/>
        <v>12399</v>
      </c>
      <c r="AN30" s="125">
        <f t="shared" si="385"/>
        <v>2913</v>
      </c>
      <c r="AO30" s="125">
        <f t="shared" si="385"/>
        <v>2206</v>
      </c>
      <c r="AP30" s="125">
        <f t="shared" si="385"/>
        <v>2042</v>
      </c>
      <c r="AQ30" s="125">
        <f t="shared" si="385"/>
        <v>122295</v>
      </c>
      <c r="AR30" s="125">
        <f t="shared" si="385"/>
        <v>16813</v>
      </c>
      <c r="AS30" s="125">
        <f t="shared" si="385"/>
        <v>44262</v>
      </c>
      <c r="AT30" s="125">
        <f t="shared" si="386"/>
        <v>183370</v>
      </c>
      <c r="AU30" s="125">
        <f t="shared" si="386"/>
        <v>39478</v>
      </c>
      <c r="AV30" s="125">
        <f t="shared" si="386"/>
        <v>32655</v>
      </c>
      <c r="AW30" s="125">
        <f t="shared" si="386"/>
        <v>29308</v>
      </c>
      <c r="AX30" s="125">
        <f t="shared" si="386"/>
        <v>24672</v>
      </c>
      <c r="AY30" s="125">
        <f t="shared" si="386"/>
        <v>149975</v>
      </c>
      <c r="AZ30" s="125">
        <f t="shared" si="386"/>
        <v>122340</v>
      </c>
      <c r="BA30" s="125">
        <f t="shared" si="386"/>
        <v>69289</v>
      </c>
      <c r="BB30" s="125">
        <f t="shared" si="386"/>
        <v>47971</v>
      </c>
      <c r="BC30" s="125">
        <f t="shared" si="386"/>
        <v>6674</v>
      </c>
      <c r="BD30" s="125">
        <f t="shared" si="386"/>
        <v>4869</v>
      </c>
      <c r="BE30" s="122">
        <f t="shared" si="386"/>
        <v>92</v>
      </c>
      <c r="BF30" s="122">
        <f t="shared" si="386"/>
        <v>34934</v>
      </c>
      <c r="BG30" s="122">
        <f t="shared" si="407"/>
        <v>379.71739130434781</v>
      </c>
      <c r="BH30" s="122">
        <f t="shared" si="408"/>
        <v>630</v>
      </c>
      <c r="BI30" s="122">
        <f t="shared" si="387"/>
        <v>6583</v>
      </c>
      <c r="BJ30" s="122">
        <f t="shared" si="387"/>
        <v>233484</v>
      </c>
      <c r="BK30" s="122">
        <f t="shared" si="409"/>
        <v>35.467719884551116</v>
      </c>
      <c r="BL30" s="122">
        <f t="shared" si="410"/>
        <v>72.02627981163603</v>
      </c>
      <c r="BM30" s="122">
        <f t="shared" si="388"/>
        <v>1666</v>
      </c>
      <c r="BN30" s="122">
        <f t="shared" si="388"/>
        <v>6064</v>
      </c>
      <c r="BO30" s="122">
        <f t="shared" si="388"/>
        <v>2143</v>
      </c>
      <c r="BP30" s="122">
        <f t="shared" si="388"/>
        <v>204</v>
      </c>
      <c r="BQ30" s="122">
        <f t="shared" si="388"/>
        <v>3651</v>
      </c>
      <c r="BR30" s="122">
        <f t="shared" si="388"/>
        <v>36675367</v>
      </c>
      <c r="BS30" s="122">
        <f t="shared" si="37"/>
        <v>6048.0486477572558</v>
      </c>
      <c r="BT30" s="122">
        <f t="shared" si="411"/>
        <v>13494.149076517151</v>
      </c>
      <c r="BU30" s="122">
        <f t="shared" si="389"/>
        <v>14063034</v>
      </c>
      <c r="BV30" s="122">
        <f t="shared" si="412"/>
        <v>6562.3117125524968</v>
      </c>
      <c r="BW30" s="122">
        <f t="shared" si="413"/>
        <v>14709.868875408307</v>
      </c>
      <c r="BX30" s="122">
        <f t="shared" si="390"/>
        <v>1579639</v>
      </c>
      <c r="BY30" s="122">
        <f t="shared" si="414"/>
        <v>7743.3284313725489</v>
      </c>
      <c r="BZ30" s="122">
        <f t="shared" si="415"/>
        <v>16221.343137254902</v>
      </c>
      <c r="CA30" s="122">
        <f t="shared" si="391"/>
        <v>32299709</v>
      </c>
      <c r="CB30" s="122">
        <f t="shared" si="43"/>
        <v>8846.8115584771294</v>
      </c>
      <c r="CC30" s="126">
        <f t="shared" si="416"/>
        <v>20242.254998630513</v>
      </c>
      <c r="CD30" s="126">
        <f t="shared" si="392"/>
        <v>11</v>
      </c>
      <c r="CE30" s="166">
        <f t="shared" si="417"/>
        <v>2017</v>
      </c>
      <c r="CF30" s="167">
        <f t="shared" si="418"/>
        <v>43040</v>
      </c>
      <c r="CG30" s="168">
        <f t="shared" si="419"/>
        <v>30</v>
      </c>
      <c r="CH30" s="126">
        <f t="shared" si="393"/>
        <v>194880</v>
      </c>
      <c r="CI30" s="126">
        <f t="shared" si="393"/>
        <v>16612674</v>
      </c>
      <c r="CJ30" s="126">
        <f t="shared" si="393"/>
        <v>29469206</v>
      </c>
      <c r="CK30" s="126">
        <f t="shared" si="393"/>
        <v>16457832</v>
      </c>
      <c r="CL30" s="126">
        <f t="shared" si="393"/>
        <v>19302518</v>
      </c>
      <c r="CM30" s="126">
        <f t="shared" si="393"/>
        <v>348751899</v>
      </c>
      <c r="CN30" s="126">
        <f t="shared" si="393"/>
        <v>343806253</v>
      </c>
      <c r="CO30" s="126">
        <f t="shared" si="393"/>
        <v>43959518</v>
      </c>
      <c r="CP30" s="126">
        <f t="shared" si="393"/>
        <v>57960</v>
      </c>
      <c r="CQ30" s="126">
        <f t="shared" si="393"/>
        <v>474149</v>
      </c>
      <c r="CR30" s="126">
        <f t="shared" si="393"/>
        <v>81828520</v>
      </c>
      <c r="CS30" s="126">
        <f t="shared" si="393"/>
        <v>31523249</v>
      </c>
      <c r="CT30" s="126">
        <f t="shared" si="393"/>
        <v>3309154</v>
      </c>
      <c r="CU30" s="126">
        <f t="shared" si="393"/>
        <v>73904473</v>
      </c>
      <c r="CV30" s="169"/>
    </row>
    <row r="31" spans="1:105" x14ac:dyDescent="0.2">
      <c r="A31" s="123" t="str">
        <f t="shared" si="394"/>
        <v>2017-18DECEMBERY54</v>
      </c>
      <c r="B31" s="97" t="str">
        <f t="shared" si="395"/>
        <v>2017-18</v>
      </c>
      <c r="C31" s="35" t="s">
        <v>776</v>
      </c>
      <c r="D31" s="124" t="str">
        <f t="shared" si="420"/>
        <v>Y54</v>
      </c>
      <c r="E31" s="124" t="str">
        <f t="shared" si="420"/>
        <v>North</v>
      </c>
      <c r="F31" s="124" t="str">
        <f t="shared" si="378"/>
        <v>Y54</v>
      </c>
      <c r="H31" s="125">
        <f t="shared" si="379"/>
        <v>305740</v>
      </c>
      <c r="I31" s="125">
        <f t="shared" si="379"/>
        <v>225562</v>
      </c>
      <c r="J31" s="125">
        <f t="shared" si="379"/>
        <v>7515027</v>
      </c>
      <c r="K31" s="122">
        <f t="shared" si="396"/>
        <v>33.316901783101763</v>
      </c>
      <c r="L31" s="125">
        <f t="shared" si="397"/>
        <v>7.9508693840274516</v>
      </c>
      <c r="M31" s="125">
        <f t="shared" si="398"/>
        <v>120.94633847899912</v>
      </c>
      <c r="N31" s="125">
        <f t="shared" si="399"/>
        <v>181.13999698530782</v>
      </c>
      <c r="O31" s="125">
        <f t="shared" si="380"/>
        <v>208956</v>
      </c>
      <c r="P31" s="125">
        <f t="shared" si="380"/>
        <v>23059</v>
      </c>
      <c r="Q31" s="125">
        <f t="shared" si="380"/>
        <v>16707</v>
      </c>
      <c r="R31" s="125">
        <f t="shared" si="380"/>
        <v>117644</v>
      </c>
      <c r="S31" s="125">
        <f t="shared" si="380"/>
        <v>39127</v>
      </c>
      <c r="T31" s="125">
        <f t="shared" si="380"/>
        <v>5129</v>
      </c>
      <c r="U31" s="125">
        <f t="shared" si="380"/>
        <v>13014057</v>
      </c>
      <c r="V31" s="125">
        <f t="shared" si="23"/>
        <v>564.38080575913955</v>
      </c>
      <c r="W31" s="125">
        <f t="shared" si="400"/>
        <v>955.75636410945833</v>
      </c>
      <c r="X31" s="125">
        <f t="shared" si="381"/>
        <v>14204935</v>
      </c>
      <c r="Y31" s="125">
        <f t="shared" si="25"/>
        <v>850.23852277488481</v>
      </c>
      <c r="Z31" s="125">
        <f t="shared" si="401"/>
        <v>1553.8217513617046</v>
      </c>
      <c r="AA31" s="125">
        <f t="shared" si="382"/>
        <v>254859340</v>
      </c>
      <c r="AB31" s="125">
        <f t="shared" si="27"/>
        <v>2166.3607153785997</v>
      </c>
      <c r="AC31" s="125">
        <f t="shared" si="402"/>
        <v>4860.779232260039</v>
      </c>
      <c r="AD31" s="125">
        <f t="shared" si="383"/>
        <v>202295733</v>
      </c>
      <c r="AE31" s="125">
        <f t="shared" si="403"/>
        <v>5170.2336749559126</v>
      </c>
      <c r="AF31" s="125">
        <f t="shared" si="404"/>
        <v>11986.411710583485</v>
      </c>
      <c r="AG31" s="125">
        <f t="shared" si="384"/>
        <v>32514407</v>
      </c>
      <c r="AH31" s="125">
        <f t="shared" si="405"/>
        <v>6339.3267693507505</v>
      </c>
      <c r="AI31" s="125">
        <f t="shared" si="406"/>
        <v>13635.780658997855</v>
      </c>
      <c r="AJ31" s="125">
        <f t="shared" si="385"/>
        <v>12378</v>
      </c>
      <c r="AK31" s="125">
        <f t="shared" si="385"/>
        <v>1563</v>
      </c>
      <c r="AL31" s="125">
        <f t="shared" si="385"/>
        <v>4512</v>
      </c>
      <c r="AM31" s="125">
        <f t="shared" si="385"/>
        <v>13277</v>
      </c>
      <c r="AN31" s="125">
        <f t="shared" si="385"/>
        <v>1935</v>
      </c>
      <c r="AO31" s="125">
        <f t="shared" si="385"/>
        <v>4368</v>
      </c>
      <c r="AP31" s="125">
        <f t="shared" si="385"/>
        <v>2141</v>
      </c>
      <c r="AQ31" s="125">
        <f t="shared" si="385"/>
        <v>128928</v>
      </c>
      <c r="AR31" s="125">
        <f t="shared" si="385"/>
        <v>16726</v>
      </c>
      <c r="AS31" s="125">
        <f t="shared" si="385"/>
        <v>50924</v>
      </c>
      <c r="AT31" s="125">
        <f t="shared" si="386"/>
        <v>196578</v>
      </c>
      <c r="AU31" s="125">
        <f t="shared" si="386"/>
        <v>47800</v>
      </c>
      <c r="AV31" s="125">
        <f t="shared" si="386"/>
        <v>38435</v>
      </c>
      <c r="AW31" s="125">
        <f t="shared" si="386"/>
        <v>34262</v>
      </c>
      <c r="AX31" s="125">
        <f t="shared" si="386"/>
        <v>27985</v>
      </c>
      <c r="AY31" s="125">
        <f t="shared" si="386"/>
        <v>173242</v>
      </c>
      <c r="AZ31" s="125">
        <f t="shared" si="386"/>
        <v>139320</v>
      </c>
      <c r="BA31" s="125">
        <f t="shared" si="386"/>
        <v>65377</v>
      </c>
      <c r="BB31" s="125">
        <f t="shared" si="386"/>
        <v>45168</v>
      </c>
      <c r="BC31" s="125">
        <f t="shared" si="386"/>
        <v>7656</v>
      </c>
      <c r="BD31" s="125">
        <f t="shared" si="386"/>
        <v>5632</v>
      </c>
      <c r="BE31" s="122">
        <f t="shared" si="386"/>
        <v>118</v>
      </c>
      <c r="BF31" s="122">
        <f t="shared" si="386"/>
        <v>50365</v>
      </c>
      <c r="BG31" s="122">
        <f t="shared" si="407"/>
        <v>426.82203389830511</v>
      </c>
      <c r="BH31" s="122">
        <f t="shared" si="408"/>
        <v>705</v>
      </c>
      <c r="BI31" s="122">
        <f t="shared" si="387"/>
        <v>10213</v>
      </c>
      <c r="BJ31" s="122">
        <f t="shared" si="387"/>
        <v>601659</v>
      </c>
      <c r="BK31" s="122">
        <f t="shared" si="409"/>
        <v>58.911093704102612</v>
      </c>
      <c r="BL31" s="122">
        <f t="shared" si="410"/>
        <v>115.6134338588074</v>
      </c>
      <c r="BM31" s="122">
        <f t="shared" si="388"/>
        <v>1615</v>
      </c>
      <c r="BN31" s="122">
        <f t="shared" si="388"/>
        <v>2891</v>
      </c>
      <c r="BO31" s="122">
        <f t="shared" si="388"/>
        <v>1623</v>
      </c>
      <c r="BP31" s="122">
        <f t="shared" si="388"/>
        <v>148</v>
      </c>
      <c r="BQ31" s="122">
        <f t="shared" si="388"/>
        <v>4139</v>
      </c>
      <c r="BR31" s="122">
        <f t="shared" si="388"/>
        <v>18201044</v>
      </c>
      <c r="BS31" s="122">
        <f t="shared" si="37"/>
        <v>6295.7606364579733</v>
      </c>
      <c r="BT31" s="122">
        <f t="shared" si="411"/>
        <v>14546.885160843998</v>
      </c>
      <c r="BU31" s="122">
        <f t="shared" si="389"/>
        <v>11487393</v>
      </c>
      <c r="BV31" s="122">
        <f t="shared" si="412"/>
        <v>7077.8761552680226</v>
      </c>
      <c r="BW31" s="122">
        <f t="shared" si="413"/>
        <v>16183.327171903882</v>
      </c>
      <c r="BX31" s="122">
        <f t="shared" si="390"/>
        <v>1118810</v>
      </c>
      <c r="BY31" s="122">
        <f t="shared" si="414"/>
        <v>7559.5270270270266</v>
      </c>
      <c r="BZ31" s="122">
        <f t="shared" si="415"/>
        <v>15376.135135135135</v>
      </c>
      <c r="CA31" s="122">
        <f t="shared" si="391"/>
        <v>43154620</v>
      </c>
      <c r="CB31" s="122">
        <f t="shared" si="43"/>
        <v>10426.339695578643</v>
      </c>
      <c r="CC31" s="126">
        <f t="shared" si="416"/>
        <v>24144.743416284127</v>
      </c>
      <c r="CD31" s="126">
        <f t="shared" si="392"/>
        <v>12</v>
      </c>
      <c r="CE31" s="166">
        <f t="shared" si="417"/>
        <v>2017</v>
      </c>
      <c r="CF31" s="167">
        <f t="shared" si="418"/>
        <v>43070</v>
      </c>
      <c r="CG31" s="168">
        <f t="shared" si="419"/>
        <v>31</v>
      </c>
      <c r="CH31" s="126">
        <f t="shared" si="393"/>
        <v>1793414</v>
      </c>
      <c r="CI31" s="126">
        <f t="shared" si="393"/>
        <v>27280898</v>
      </c>
      <c r="CJ31" s="126">
        <f t="shared" si="393"/>
        <v>40858300</v>
      </c>
      <c r="CK31" s="126">
        <f t="shared" si="393"/>
        <v>22038786</v>
      </c>
      <c r="CL31" s="126">
        <f t="shared" si="393"/>
        <v>25959700</v>
      </c>
      <c r="CM31" s="126">
        <f t="shared" si="393"/>
        <v>571841512</v>
      </c>
      <c r="CN31" s="126">
        <f t="shared" si="393"/>
        <v>468992331</v>
      </c>
      <c r="CO31" s="126">
        <f t="shared" si="393"/>
        <v>69937919</v>
      </c>
      <c r="CP31" s="126">
        <f t="shared" si="393"/>
        <v>83190</v>
      </c>
      <c r="CQ31" s="126">
        <f t="shared" si="393"/>
        <v>1180760</v>
      </c>
      <c r="CR31" s="126">
        <f t="shared" si="393"/>
        <v>42055045</v>
      </c>
      <c r="CS31" s="126">
        <f t="shared" si="393"/>
        <v>26265540</v>
      </c>
      <c r="CT31" s="126">
        <f t="shared" si="393"/>
        <v>2275668</v>
      </c>
      <c r="CU31" s="126">
        <f t="shared" si="393"/>
        <v>99935093</v>
      </c>
      <c r="CV31" s="169"/>
    </row>
    <row r="32" spans="1:105" x14ac:dyDescent="0.2">
      <c r="A32" s="123" t="str">
        <f t="shared" si="394"/>
        <v>2017-18JANUARYY54</v>
      </c>
      <c r="B32" s="97" t="str">
        <f t="shared" si="395"/>
        <v>2017-18</v>
      </c>
      <c r="C32" s="35" t="s">
        <v>814</v>
      </c>
      <c r="D32" s="124" t="str">
        <f t="shared" si="420"/>
        <v>Y54</v>
      </c>
      <c r="E32" s="124" t="str">
        <f t="shared" si="420"/>
        <v>North</v>
      </c>
      <c r="F32" s="124" t="str">
        <f t="shared" si="378"/>
        <v>Y54</v>
      </c>
      <c r="H32" s="125">
        <f t="shared" si="379"/>
        <v>271051</v>
      </c>
      <c r="I32" s="125">
        <f t="shared" si="379"/>
        <v>196317</v>
      </c>
      <c r="J32" s="125">
        <f t="shared" si="379"/>
        <v>3057287</v>
      </c>
      <c r="K32" s="122">
        <f t="shared" ref="K32" si="421">IFERROR(J32/I32,"-")</f>
        <v>15.573215768374618</v>
      </c>
      <c r="L32" s="125">
        <f t="shared" si="397"/>
        <v>1</v>
      </c>
      <c r="M32" s="125">
        <f t="shared" si="398"/>
        <v>71.121370029085611</v>
      </c>
      <c r="N32" s="125">
        <f t="shared" si="399"/>
        <v>121.31970741199183</v>
      </c>
      <c r="O32" s="125">
        <f t="shared" si="380"/>
        <v>198851</v>
      </c>
      <c r="P32" s="125">
        <f t="shared" si="380"/>
        <v>21613</v>
      </c>
      <c r="Q32" s="125">
        <f t="shared" si="380"/>
        <v>15516</v>
      </c>
      <c r="R32" s="125">
        <f t="shared" si="380"/>
        <v>108743</v>
      </c>
      <c r="S32" s="125">
        <f t="shared" si="380"/>
        <v>39633</v>
      </c>
      <c r="T32" s="125">
        <f t="shared" si="380"/>
        <v>5275</v>
      </c>
      <c r="U32" s="125">
        <f t="shared" si="380"/>
        <v>11409842</v>
      </c>
      <c r="V32" s="125">
        <f t="shared" ref="V32" si="422">IFERROR(U32/P32,"-")</f>
        <v>527.91569888493041</v>
      </c>
      <c r="W32" s="125">
        <f t="shared" si="400"/>
        <v>899.91560634803125</v>
      </c>
      <c r="X32" s="125">
        <f t="shared" si="381"/>
        <v>12761733</v>
      </c>
      <c r="Y32" s="125">
        <f t="shared" ref="Y32" si="423">IFERROR(X32/Q32,"-")</f>
        <v>822.48859242072695</v>
      </c>
      <c r="Z32" s="125">
        <f t="shared" si="401"/>
        <v>1505.1104021655067</v>
      </c>
      <c r="AA32" s="125">
        <f t="shared" si="382"/>
        <v>212967756</v>
      </c>
      <c r="AB32" s="125">
        <f t="shared" ref="AB32" si="424">IFERROR(AA32/R32,"-")</f>
        <v>1958.4502542692403</v>
      </c>
      <c r="AC32" s="125">
        <f t="shared" si="402"/>
        <v>4390.9853048012283</v>
      </c>
      <c r="AD32" s="125">
        <f t="shared" si="383"/>
        <v>183940745</v>
      </c>
      <c r="AE32" s="125">
        <f t="shared" ref="AE32" si="425">IFERROR(AD32/S32,"-")</f>
        <v>4641.1007241440211</v>
      </c>
      <c r="AF32" s="125">
        <f t="shared" si="404"/>
        <v>11011.938990235411</v>
      </c>
      <c r="AG32" s="125">
        <f t="shared" si="384"/>
        <v>30906284</v>
      </c>
      <c r="AH32" s="125">
        <f t="shared" ref="AH32" si="426">IFERROR(AG32/T32,"-")</f>
        <v>5859.011184834123</v>
      </c>
      <c r="AI32" s="125">
        <f t="shared" si="406"/>
        <v>12031.150710900474</v>
      </c>
      <c r="AJ32" s="125">
        <f t="shared" si="385"/>
        <v>11033</v>
      </c>
      <c r="AK32" s="125">
        <f t="shared" si="385"/>
        <v>1066</v>
      </c>
      <c r="AL32" s="125">
        <f t="shared" si="385"/>
        <v>4354</v>
      </c>
      <c r="AM32" s="125">
        <f t="shared" si="385"/>
        <v>9182</v>
      </c>
      <c r="AN32" s="125">
        <f t="shared" si="385"/>
        <v>639</v>
      </c>
      <c r="AO32" s="125">
        <f t="shared" si="385"/>
        <v>4974</v>
      </c>
      <c r="AP32" s="125">
        <f t="shared" si="385"/>
        <v>40</v>
      </c>
      <c r="AQ32" s="125">
        <f t="shared" si="385"/>
        <v>122852</v>
      </c>
      <c r="AR32" s="125">
        <f t="shared" si="385"/>
        <v>17148</v>
      </c>
      <c r="AS32" s="125">
        <f t="shared" si="385"/>
        <v>47818</v>
      </c>
      <c r="AT32" s="125">
        <f t="shared" si="386"/>
        <v>187818</v>
      </c>
      <c r="AU32" s="125">
        <f t="shared" si="386"/>
        <v>45524</v>
      </c>
      <c r="AV32" s="125">
        <f t="shared" si="386"/>
        <v>36566</v>
      </c>
      <c r="AW32" s="125">
        <f t="shared" si="386"/>
        <v>32307</v>
      </c>
      <c r="AX32" s="125">
        <f t="shared" si="386"/>
        <v>26328</v>
      </c>
      <c r="AY32" s="125">
        <f t="shared" si="386"/>
        <v>155799</v>
      </c>
      <c r="AZ32" s="125">
        <f t="shared" si="386"/>
        <v>126485</v>
      </c>
      <c r="BA32" s="125">
        <f t="shared" si="386"/>
        <v>64972</v>
      </c>
      <c r="BB32" s="125">
        <f t="shared" si="386"/>
        <v>45456</v>
      </c>
      <c r="BC32" s="125">
        <f t="shared" si="386"/>
        <v>7711</v>
      </c>
      <c r="BD32" s="125">
        <f t="shared" si="386"/>
        <v>5759</v>
      </c>
      <c r="BE32" s="122">
        <f t="shared" si="386"/>
        <v>119</v>
      </c>
      <c r="BF32" s="122">
        <f t="shared" si="386"/>
        <v>49656</v>
      </c>
      <c r="BG32" s="122">
        <f t="shared" ref="BG32" si="427">IFERROR(BF32/BE32,"-")</f>
        <v>417.27731092436977</v>
      </c>
      <c r="BH32" s="122">
        <f t="shared" si="408"/>
        <v>645</v>
      </c>
      <c r="BI32" s="122">
        <f t="shared" si="387"/>
        <v>9860</v>
      </c>
      <c r="BJ32" s="122">
        <f t="shared" si="387"/>
        <v>437078</v>
      </c>
      <c r="BK32" s="122">
        <f t="shared" ref="BK32" si="428">IFERROR(BJ32/BI32,"-")</f>
        <v>44.32839756592292</v>
      </c>
      <c r="BL32" s="122">
        <f t="shared" si="410"/>
        <v>87.098174442190668</v>
      </c>
      <c r="BM32" s="122">
        <f t="shared" si="388"/>
        <v>1847</v>
      </c>
      <c r="BN32" s="122">
        <f t="shared" si="388"/>
        <v>2995</v>
      </c>
      <c r="BO32" s="122">
        <f t="shared" si="388"/>
        <v>1746</v>
      </c>
      <c r="BP32" s="122">
        <f t="shared" si="388"/>
        <v>157</v>
      </c>
      <c r="BQ32" s="122">
        <f t="shared" si="388"/>
        <v>4385</v>
      </c>
      <c r="BR32" s="122">
        <f t="shared" si="388"/>
        <v>17169457</v>
      </c>
      <c r="BS32" s="122">
        <f t="shared" ref="BS32" si="429">IFERROR(BR32/BN32,"-")</f>
        <v>5732.7068447412357</v>
      </c>
      <c r="BT32" s="122">
        <f t="shared" si="411"/>
        <v>12642.079465776294</v>
      </c>
      <c r="BU32" s="122">
        <f t="shared" si="389"/>
        <v>11438733</v>
      </c>
      <c r="BV32" s="122">
        <f t="shared" ref="BV32" si="430">IFERROR(BU32/BO32,"-")</f>
        <v>6551.3934707903782</v>
      </c>
      <c r="BW32" s="122">
        <f t="shared" si="413"/>
        <v>14013.404352806414</v>
      </c>
      <c r="BX32" s="122">
        <f t="shared" si="390"/>
        <v>1129533</v>
      </c>
      <c r="BY32" s="122">
        <f t="shared" ref="BY32" si="431">IFERROR(BX32/BP32,"-")</f>
        <v>7194.4777070063692</v>
      </c>
      <c r="BZ32" s="122">
        <f t="shared" si="415"/>
        <v>14148.388535031847</v>
      </c>
      <c r="CA32" s="122">
        <f t="shared" si="391"/>
        <v>36973627</v>
      </c>
      <c r="CB32" s="122">
        <f t="shared" ref="CB32" si="432">IFERROR(CA32/BQ32,"-")</f>
        <v>8431.8419612314701</v>
      </c>
      <c r="CC32" s="126">
        <f t="shared" si="416"/>
        <v>19112.790877993157</v>
      </c>
      <c r="CD32" s="126">
        <f t="shared" si="392"/>
        <v>1</v>
      </c>
      <c r="CE32" s="166">
        <f t="shared" si="417"/>
        <v>2018</v>
      </c>
      <c r="CF32" s="167">
        <f t="shared" si="418"/>
        <v>43101</v>
      </c>
      <c r="CG32" s="168">
        <f t="shared" si="419"/>
        <v>31</v>
      </c>
      <c r="CH32" s="126">
        <f t="shared" si="393"/>
        <v>196317</v>
      </c>
      <c r="CI32" s="126">
        <f t="shared" si="393"/>
        <v>13962334</v>
      </c>
      <c r="CJ32" s="126">
        <f t="shared" si="393"/>
        <v>23817121</v>
      </c>
      <c r="CK32" s="126">
        <f t="shared" si="393"/>
        <v>19449876</v>
      </c>
      <c r="CL32" s="126">
        <f t="shared" si="393"/>
        <v>23353293</v>
      </c>
      <c r="CM32" s="126">
        <f t="shared" si="393"/>
        <v>477488915</v>
      </c>
      <c r="CN32" s="126">
        <f t="shared" si="393"/>
        <v>436436178</v>
      </c>
      <c r="CO32" s="126">
        <f t="shared" si="393"/>
        <v>63464320</v>
      </c>
      <c r="CP32" s="126">
        <f t="shared" si="393"/>
        <v>76755</v>
      </c>
      <c r="CQ32" s="126">
        <f t="shared" si="393"/>
        <v>858788</v>
      </c>
      <c r="CR32" s="126">
        <f t="shared" si="393"/>
        <v>37863028</v>
      </c>
      <c r="CS32" s="126">
        <f t="shared" si="393"/>
        <v>24467404</v>
      </c>
      <c r="CT32" s="126">
        <f t="shared" si="393"/>
        <v>2221297</v>
      </c>
      <c r="CU32" s="126">
        <f t="shared" si="393"/>
        <v>83809588</v>
      </c>
      <c r="CV32" s="169"/>
    </row>
    <row r="33" spans="1:100" x14ac:dyDescent="0.2">
      <c r="A33" s="123" t="str">
        <f t="shared" ref="A33:A34" si="433">B33&amp;C33&amp;D33</f>
        <v>2017-18FEBRUARYY54</v>
      </c>
      <c r="B33" s="97" t="str">
        <f t="shared" si="395"/>
        <v>2017-18</v>
      </c>
      <c r="C33" s="35" t="s">
        <v>819</v>
      </c>
      <c r="D33" s="124" t="str">
        <f t="shared" si="420"/>
        <v>Y54</v>
      </c>
      <c r="E33" s="124" t="str">
        <f t="shared" si="420"/>
        <v>North</v>
      </c>
      <c r="F33" s="124" t="str">
        <f t="shared" si="378"/>
        <v>Y54</v>
      </c>
      <c r="H33" s="125">
        <f t="shared" si="379"/>
        <v>241098</v>
      </c>
      <c r="I33" s="125">
        <f t="shared" si="379"/>
        <v>181575</v>
      </c>
      <c r="J33" s="125">
        <f t="shared" si="379"/>
        <v>2475825</v>
      </c>
      <c r="K33" s="122">
        <f t="shared" ref="K33:K34" si="434">IFERROR(J33/I33,"-")</f>
        <v>13.635274679884345</v>
      </c>
      <c r="L33" s="125">
        <f t="shared" si="397"/>
        <v>1</v>
      </c>
      <c r="M33" s="125">
        <f t="shared" si="398"/>
        <v>64.121244664739095</v>
      </c>
      <c r="N33" s="125">
        <f t="shared" si="399"/>
        <v>111.3001349304695</v>
      </c>
      <c r="O33" s="125">
        <f t="shared" si="380"/>
        <v>174511</v>
      </c>
      <c r="P33" s="125">
        <f t="shared" si="380"/>
        <v>17580</v>
      </c>
      <c r="Q33" s="125">
        <f t="shared" si="380"/>
        <v>12722</v>
      </c>
      <c r="R33" s="125">
        <f t="shared" si="380"/>
        <v>93736</v>
      </c>
      <c r="S33" s="125">
        <f t="shared" si="380"/>
        <v>38065</v>
      </c>
      <c r="T33" s="125">
        <f t="shared" si="380"/>
        <v>4893</v>
      </c>
      <c r="U33" s="125">
        <f t="shared" si="380"/>
        <v>8754168</v>
      </c>
      <c r="V33" s="125">
        <f t="shared" ref="V33:V34" si="435">IFERROR(U33/P33,"-")</f>
        <v>497.96177474402731</v>
      </c>
      <c r="W33" s="125">
        <f t="shared" si="400"/>
        <v>843.56598407281001</v>
      </c>
      <c r="X33" s="125">
        <f t="shared" si="381"/>
        <v>9957973</v>
      </c>
      <c r="Y33" s="125">
        <f t="shared" ref="Y33:Y34" si="436">IFERROR(X33/Q33,"-")</f>
        <v>782.73644081119323</v>
      </c>
      <c r="Z33" s="125">
        <f t="shared" si="401"/>
        <v>1397.3038044332652</v>
      </c>
      <c r="AA33" s="125">
        <f t="shared" si="382"/>
        <v>153967036</v>
      </c>
      <c r="AB33" s="125">
        <f t="shared" ref="AB33:AB34" si="437">IFERROR(AA33/R33,"-")</f>
        <v>1642.5603396773918</v>
      </c>
      <c r="AC33" s="125">
        <f t="shared" si="402"/>
        <v>3623.5391098404029</v>
      </c>
      <c r="AD33" s="125">
        <f t="shared" si="383"/>
        <v>161816009</v>
      </c>
      <c r="AE33" s="125">
        <f t="shared" ref="AE33:AE34" si="438">IFERROR(AD33/S33,"-")</f>
        <v>4251.0445028241165</v>
      </c>
      <c r="AF33" s="125">
        <f t="shared" si="404"/>
        <v>10079.583790884015</v>
      </c>
      <c r="AG33" s="125">
        <f t="shared" si="384"/>
        <v>27650486</v>
      </c>
      <c r="AH33" s="125">
        <f t="shared" ref="AH33:AH34" si="439">IFERROR(AG33/T33,"-")</f>
        <v>5651.0292254240749</v>
      </c>
      <c r="AI33" s="125">
        <f t="shared" si="406"/>
        <v>11603.974862047824</v>
      </c>
      <c r="AJ33" s="125">
        <f t="shared" si="385"/>
        <v>9413</v>
      </c>
      <c r="AK33" s="125">
        <f t="shared" si="385"/>
        <v>896</v>
      </c>
      <c r="AL33" s="125">
        <f t="shared" si="385"/>
        <v>3603</v>
      </c>
      <c r="AM33" s="125">
        <f t="shared" si="385"/>
        <v>8239</v>
      </c>
      <c r="AN33" s="125">
        <f t="shared" si="385"/>
        <v>523</v>
      </c>
      <c r="AO33" s="125">
        <f t="shared" si="385"/>
        <v>4391</v>
      </c>
      <c r="AP33" s="125">
        <f t="shared" si="385"/>
        <v>0</v>
      </c>
      <c r="AQ33" s="125">
        <f t="shared" si="385"/>
        <v>108903</v>
      </c>
      <c r="AR33" s="125">
        <f t="shared" si="385"/>
        <v>15359</v>
      </c>
      <c r="AS33" s="125">
        <f t="shared" si="385"/>
        <v>40836</v>
      </c>
      <c r="AT33" s="125">
        <f t="shared" si="386"/>
        <v>165098</v>
      </c>
      <c r="AU33" s="125">
        <f t="shared" si="386"/>
        <v>37650</v>
      </c>
      <c r="AV33" s="125">
        <f t="shared" si="386"/>
        <v>30233</v>
      </c>
      <c r="AW33" s="125">
        <f t="shared" si="386"/>
        <v>26927</v>
      </c>
      <c r="AX33" s="125">
        <f t="shared" si="386"/>
        <v>21976</v>
      </c>
      <c r="AY33" s="125">
        <f t="shared" si="386"/>
        <v>134774</v>
      </c>
      <c r="AZ33" s="125">
        <f t="shared" si="386"/>
        <v>70265</v>
      </c>
      <c r="BA33" s="125">
        <f t="shared" si="386"/>
        <v>61469</v>
      </c>
      <c r="BB33" s="125">
        <f t="shared" si="386"/>
        <v>42947</v>
      </c>
      <c r="BC33" s="125">
        <f t="shared" si="386"/>
        <v>7052</v>
      </c>
      <c r="BD33" s="125">
        <f t="shared" si="386"/>
        <v>5315</v>
      </c>
      <c r="BE33" s="122">
        <f t="shared" si="386"/>
        <v>88</v>
      </c>
      <c r="BF33" s="122">
        <f t="shared" si="386"/>
        <v>34550</v>
      </c>
      <c r="BG33" s="122">
        <f t="shared" ref="BG33:BG34" si="440">IFERROR(BF33/BE33,"-")</f>
        <v>392.61363636363637</v>
      </c>
      <c r="BH33" s="122">
        <f t="shared" si="408"/>
        <v>593</v>
      </c>
      <c r="BI33" s="122">
        <f t="shared" si="387"/>
        <v>8278</v>
      </c>
      <c r="BJ33" s="122">
        <f t="shared" si="387"/>
        <v>352082</v>
      </c>
      <c r="BK33" s="122">
        <f t="shared" ref="BK33:BK34" si="441">IFERROR(BJ33/BI33,"-")</f>
        <v>42.532254167673351</v>
      </c>
      <c r="BL33" s="122">
        <f t="shared" si="410"/>
        <v>83.651365064025129</v>
      </c>
      <c r="BM33" s="122">
        <f t="shared" si="388"/>
        <v>1679</v>
      </c>
      <c r="BN33" s="122">
        <f t="shared" si="388"/>
        <v>2642</v>
      </c>
      <c r="BO33" s="122">
        <f t="shared" si="388"/>
        <v>1519</v>
      </c>
      <c r="BP33" s="122">
        <f t="shared" si="388"/>
        <v>132</v>
      </c>
      <c r="BQ33" s="122">
        <f t="shared" si="388"/>
        <v>3540</v>
      </c>
      <c r="BR33" s="122">
        <f t="shared" si="388"/>
        <v>14364008</v>
      </c>
      <c r="BS33" s="122">
        <f t="shared" ref="BS33:BS34" si="442">IFERROR(BR33/BN33,"-")</f>
        <v>5436.7933383800155</v>
      </c>
      <c r="BT33" s="122">
        <f t="shared" si="411"/>
        <v>11766.79031037093</v>
      </c>
      <c r="BU33" s="122">
        <f t="shared" si="389"/>
        <v>9155530</v>
      </c>
      <c r="BV33" s="122">
        <f t="shared" ref="BV33:BV34" si="443">IFERROR(BU33/BO33,"-")</f>
        <v>6027.3403554970373</v>
      </c>
      <c r="BW33" s="122">
        <f t="shared" si="413"/>
        <v>12824.859117840684</v>
      </c>
      <c r="BX33" s="122">
        <f t="shared" si="390"/>
        <v>1051471</v>
      </c>
      <c r="BY33" s="122">
        <f t="shared" ref="BY33:BY34" si="444">IFERROR(BX33/BP33,"-")</f>
        <v>7965.689393939394</v>
      </c>
      <c r="BZ33" s="122">
        <f t="shared" si="415"/>
        <v>16163.060606060606</v>
      </c>
      <c r="CA33" s="122">
        <f t="shared" si="391"/>
        <v>29415926</v>
      </c>
      <c r="CB33" s="122">
        <f t="shared" ref="CB33:CB34" si="445">IFERROR(CA33/BQ33,"-")</f>
        <v>8309.5836158192087</v>
      </c>
      <c r="CC33" s="126">
        <f t="shared" si="416"/>
        <v>19000.240960451978</v>
      </c>
      <c r="CD33" s="126">
        <f t="shared" si="392"/>
        <v>2</v>
      </c>
      <c r="CE33" s="166">
        <f t="shared" si="417"/>
        <v>2018</v>
      </c>
      <c r="CF33" s="167">
        <f t="shared" si="418"/>
        <v>43132</v>
      </c>
      <c r="CG33" s="168">
        <f t="shared" si="419"/>
        <v>28</v>
      </c>
      <c r="CH33" s="126">
        <f t="shared" si="393"/>
        <v>181575</v>
      </c>
      <c r="CI33" s="126">
        <f t="shared" si="393"/>
        <v>11642815</v>
      </c>
      <c r="CJ33" s="126">
        <f t="shared" si="393"/>
        <v>20209322</v>
      </c>
      <c r="CK33" s="126">
        <f t="shared" si="393"/>
        <v>14829890</v>
      </c>
      <c r="CL33" s="126">
        <f t="shared" si="393"/>
        <v>17776499</v>
      </c>
      <c r="CM33" s="126">
        <f t="shared" si="393"/>
        <v>339656062</v>
      </c>
      <c r="CN33" s="126">
        <f t="shared" si="393"/>
        <v>383679357</v>
      </c>
      <c r="CO33" s="126">
        <f t="shared" si="393"/>
        <v>56778249</v>
      </c>
      <c r="CP33" s="126">
        <f t="shared" si="393"/>
        <v>52184</v>
      </c>
      <c r="CQ33" s="126">
        <f t="shared" si="393"/>
        <v>692466</v>
      </c>
      <c r="CR33" s="126">
        <f t="shared" si="393"/>
        <v>31087860</v>
      </c>
      <c r="CS33" s="126">
        <f t="shared" si="393"/>
        <v>19480961</v>
      </c>
      <c r="CT33" s="126">
        <f t="shared" si="393"/>
        <v>2133524</v>
      </c>
      <c r="CU33" s="126">
        <f t="shared" si="393"/>
        <v>67260853</v>
      </c>
      <c r="CV33" s="169"/>
    </row>
    <row r="34" spans="1:100" x14ac:dyDescent="0.2">
      <c r="A34" s="123" t="str">
        <f t="shared" si="433"/>
        <v>2017-18MARCHY54</v>
      </c>
      <c r="B34" s="97" t="str">
        <f t="shared" si="395"/>
        <v>2017-18</v>
      </c>
      <c r="C34" s="35" t="s">
        <v>820</v>
      </c>
      <c r="D34" s="124" t="str">
        <f t="shared" si="420"/>
        <v>Y54</v>
      </c>
      <c r="E34" s="124" t="str">
        <f t="shared" si="420"/>
        <v>North</v>
      </c>
      <c r="F34" s="124" t="str">
        <f t="shared" si="378"/>
        <v>Y54</v>
      </c>
      <c r="H34" s="125">
        <f t="shared" si="379"/>
        <v>277125</v>
      </c>
      <c r="I34" s="125">
        <f t="shared" si="379"/>
        <v>207409</v>
      </c>
      <c r="J34" s="125">
        <f t="shared" si="379"/>
        <v>3196265</v>
      </c>
      <c r="K34" s="122">
        <f t="shared" si="434"/>
        <v>15.410445062653983</v>
      </c>
      <c r="L34" s="125">
        <f t="shared" si="397"/>
        <v>1</v>
      </c>
      <c r="M34" s="125">
        <f t="shared" si="398"/>
        <v>71.370846973853588</v>
      </c>
      <c r="N34" s="125">
        <f t="shared" si="399"/>
        <v>124.74824621882368</v>
      </c>
      <c r="O34" s="125">
        <f t="shared" si="380"/>
        <v>197432</v>
      </c>
      <c r="P34" s="125">
        <f t="shared" si="380"/>
        <v>20081</v>
      </c>
      <c r="Q34" s="125">
        <f t="shared" si="380"/>
        <v>14308</v>
      </c>
      <c r="R34" s="125">
        <f t="shared" si="380"/>
        <v>107875</v>
      </c>
      <c r="S34" s="125">
        <f t="shared" si="380"/>
        <v>41072</v>
      </c>
      <c r="T34" s="125">
        <f t="shared" si="380"/>
        <v>5117</v>
      </c>
      <c r="U34" s="125">
        <f t="shared" si="380"/>
        <v>10697554</v>
      </c>
      <c r="V34" s="125">
        <f t="shared" si="435"/>
        <v>532.72018325780584</v>
      </c>
      <c r="W34" s="125">
        <f t="shared" si="400"/>
        <v>907.93785170061255</v>
      </c>
      <c r="X34" s="125">
        <f t="shared" si="381"/>
        <v>12011615</v>
      </c>
      <c r="Y34" s="125">
        <f t="shared" si="436"/>
        <v>839.5034246575342</v>
      </c>
      <c r="Z34" s="125">
        <f t="shared" si="401"/>
        <v>1532.4574363992172</v>
      </c>
      <c r="AA34" s="125">
        <f t="shared" si="382"/>
        <v>197065263</v>
      </c>
      <c r="AB34" s="125">
        <f t="shared" si="437"/>
        <v>1826.7927045191193</v>
      </c>
      <c r="AC34" s="125">
        <f t="shared" si="402"/>
        <v>4095.0442085747391</v>
      </c>
      <c r="AD34" s="125">
        <f t="shared" si="383"/>
        <v>195089478</v>
      </c>
      <c r="AE34" s="125">
        <f t="shared" si="438"/>
        <v>4749.9385956369306</v>
      </c>
      <c r="AF34" s="125">
        <f t="shared" si="404"/>
        <v>11255.442686014803</v>
      </c>
      <c r="AG34" s="125">
        <f t="shared" si="384"/>
        <v>29803820</v>
      </c>
      <c r="AH34" s="125">
        <f t="shared" si="439"/>
        <v>5824.471369943326</v>
      </c>
      <c r="AI34" s="125">
        <f t="shared" si="406"/>
        <v>11700.709790893101</v>
      </c>
      <c r="AJ34" s="125">
        <f t="shared" si="385"/>
        <v>11044</v>
      </c>
      <c r="AK34" s="125">
        <f t="shared" si="385"/>
        <v>1045</v>
      </c>
      <c r="AL34" s="125">
        <f t="shared" si="385"/>
        <v>4602</v>
      </c>
      <c r="AM34" s="125">
        <f t="shared" si="385"/>
        <v>12933</v>
      </c>
      <c r="AN34" s="125">
        <f t="shared" si="385"/>
        <v>779</v>
      </c>
      <c r="AO34" s="125">
        <f t="shared" si="385"/>
        <v>4618</v>
      </c>
      <c r="AP34" s="125">
        <f t="shared" si="385"/>
        <v>2655</v>
      </c>
      <c r="AQ34" s="125">
        <f t="shared" si="385"/>
        <v>121642</v>
      </c>
      <c r="AR34" s="125">
        <f t="shared" si="385"/>
        <v>17698</v>
      </c>
      <c r="AS34" s="125">
        <f t="shared" si="385"/>
        <v>47048</v>
      </c>
      <c r="AT34" s="125">
        <f t="shared" si="386"/>
        <v>186388</v>
      </c>
      <c r="AU34" s="125">
        <f t="shared" si="386"/>
        <v>42057</v>
      </c>
      <c r="AV34" s="125">
        <f t="shared" si="386"/>
        <v>34025</v>
      </c>
      <c r="AW34" s="125">
        <f t="shared" si="386"/>
        <v>29643</v>
      </c>
      <c r="AX34" s="125">
        <f t="shared" si="386"/>
        <v>24420</v>
      </c>
      <c r="AY34" s="125">
        <f t="shared" si="386"/>
        <v>155427</v>
      </c>
      <c r="AZ34" s="125">
        <f t="shared" si="386"/>
        <v>125511</v>
      </c>
      <c r="BA34" s="125">
        <f t="shared" si="386"/>
        <v>67322</v>
      </c>
      <c r="BB34" s="125">
        <f t="shared" si="386"/>
        <v>46764</v>
      </c>
      <c r="BC34" s="125">
        <f t="shared" si="386"/>
        <v>7354</v>
      </c>
      <c r="BD34" s="125">
        <f t="shared" si="386"/>
        <v>5608</v>
      </c>
      <c r="BE34" s="122">
        <f t="shared" si="386"/>
        <v>116</v>
      </c>
      <c r="BF34" s="122">
        <f t="shared" si="386"/>
        <v>49060</v>
      </c>
      <c r="BG34" s="122">
        <f t="shared" si="440"/>
        <v>422.93103448275861</v>
      </c>
      <c r="BH34" s="122">
        <f t="shared" si="408"/>
        <v>738</v>
      </c>
      <c r="BI34" s="122">
        <f t="shared" si="387"/>
        <v>9403</v>
      </c>
      <c r="BJ34" s="122">
        <f t="shared" si="387"/>
        <v>430209</v>
      </c>
      <c r="BK34" s="122">
        <f t="shared" si="441"/>
        <v>45.752313091566521</v>
      </c>
      <c r="BL34" s="122">
        <f t="shared" si="410"/>
        <v>91.49516111879187</v>
      </c>
      <c r="BM34" s="122">
        <f t="shared" si="388"/>
        <v>2007</v>
      </c>
      <c r="BN34" s="122">
        <f t="shared" si="388"/>
        <v>2676</v>
      </c>
      <c r="BO34" s="122">
        <f t="shared" si="388"/>
        <v>1699</v>
      </c>
      <c r="BP34" s="122">
        <f t="shared" si="388"/>
        <v>163</v>
      </c>
      <c r="BQ34" s="122">
        <f t="shared" si="388"/>
        <v>4299</v>
      </c>
      <c r="BR34" s="122">
        <f t="shared" si="388"/>
        <v>15009940</v>
      </c>
      <c r="BS34" s="122">
        <f t="shared" si="442"/>
        <v>5609.095665171898</v>
      </c>
      <c r="BT34" s="122">
        <f t="shared" si="411"/>
        <v>12407.249252615844</v>
      </c>
      <c r="BU34" s="122">
        <f t="shared" si="389"/>
        <v>10706387</v>
      </c>
      <c r="BV34" s="122">
        <f t="shared" si="443"/>
        <v>6301.581518540318</v>
      </c>
      <c r="BW34" s="122">
        <f t="shared" si="413"/>
        <v>13760.311359623307</v>
      </c>
      <c r="BX34" s="122">
        <f t="shared" si="390"/>
        <v>1274941</v>
      </c>
      <c r="BY34" s="122">
        <f t="shared" si="444"/>
        <v>7821.7239263803685</v>
      </c>
      <c r="BZ34" s="122">
        <f t="shared" si="415"/>
        <v>14893.699386503067</v>
      </c>
      <c r="CA34" s="122">
        <f t="shared" si="391"/>
        <v>40667525</v>
      </c>
      <c r="CB34" s="122">
        <f t="shared" si="445"/>
        <v>9459.7638985810645</v>
      </c>
      <c r="CC34" s="126">
        <f t="shared" si="416"/>
        <v>22168.655733891603</v>
      </c>
      <c r="CD34" s="126">
        <f t="shared" si="392"/>
        <v>3</v>
      </c>
      <c r="CE34" s="166">
        <f t="shared" si="417"/>
        <v>2018</v>
      </c>
      <c r="CF34" s="167">
        <f t="shared" si="418"/>
        <v>43160</v>
      </c>
      <c r="CG34" s="168">
        <f t="shared" si="419"/>
        <v>31</v>
      </c>
      <c r="CH34" s="126">
        <f t="shared" si="393"/>
        <v>207409</v>
      </c>
      <c r="CI34" s="126">
        <f t="shared" si="393"/>
        <v>14802956</v>
      </c>
      <c r="CJ34" s="126">
        <f t="shared" si="393"/>
        <v>25873909</v>
      </c>
      <c r="CK34" s="126">
        <f t="shared" si="393"/>
        <v>18232300</v>
      </c>
      <c r="CL34" s="126">
        <f t="shared" si="393"/>
        <v>21926401</v>
      </c>
      <c r="CM34" s="126">
        <f t="shared" si="393"/>
        <v>441752894</v>
      </c>
      <c r="CN34" s="126">
        <f t="shared" si="393"/>
        <v>462283542</v>
      </c>
      <c r="CO34" s="126">
        <f t="shared" si="393"/>
        <v>59872532</v>
      </c>
      <c r="CP34" s="126">
        <f t="shared" si="393"/>
        <v>85608</v>
      </c>
      <c r="CQ34" s="126">
        <f t="shared" si="393"/>
        <v>860329</v>
      </c>
      <c r="CR34" s="126">
        <f t="shared" si="393"/>
        <v>33201799</v>
      </c>
      <c r="CS34" s="126">
        <f t="shared" si="393"/>
        <v>23378769</v>
      </c>
      <c r="CT34" s="126">
        <f t="shared" si="393"/>
        <v>2427673</v>
      </c>
      <c r="CU34" s="126">
        <f t="shared" si="393"/>
        <v>95303051</v>
      </c>
      <c r="CV34" s="169"/>
    </row>
    <row r="35" spans="1:100" x14ac:dyDescent="0.2">
      <c r="A35" s="123" t="str">
        <f t="shared" ref="A35" si="446">B35&amp;C35&amp;D35</f>
        <v>2018-19APRILY54</v>
      </c>
      <c r="B35" s="97" t="str">
        <f t="shared" si="395"/>
        <v>2018-19</v>
      </c>
      <c r="C35" s="35" t="s">
        <v>822</v>
      </c>
      <c r="D35" s="124" t="str">
        <f t="shared" si="420"/>
        <v>Y54</v>
      </c>
      <c r="E35" s="124" t="str">
        <f t="shared" si="420"/>
        <v>North</v>
      </c>
      <c r="F35" s="124" t="str">
        <f t="shared" ref="F35:F40" si="447">D35</f>
        <v>Y54</v>
      </c>
      <c r="H35" s="125">
        <f t="shared" si="379"/>
        <v>246092</v>
      </c>
      <c r="I35" s="125">
        <f t="shared" si="379"/>
        <v>182213</v>
      </c>
      <c r="J35" s="125">
        <f t="shared" si="379"/>
        <v>1230177</v>
      </c>
      <c r="K35" s="122">
        <f t="shared" ref="K35" si="448">IFERROR(J35/I35,"-")</f>
        <v>6.7513130237688861</v>
      </c>
      <c r="L35" s="125">
        <f t="shared" si="397"/>
        <v>1</v>
      </c>
      <c r="M35" s="125">
        <f t="shared" si="398"/>
        <v>41.580479987706696</v>
      </c>
      <c r="N35" s="125">
        <f t="shared" si="399"/>
        <v>92.095816434612246</v>
      </c>
      <c r="O35" s="125">
        <f t="shared" si="380"/>
        <v>185081</v>
      </c>
      <c r="P35" s="125">
        <f t="shared" si="380"/>
        <v>18075</v>
      </c>
      <c r="Q35" s="125">
        <f t="shared" si="380"/>
        <v>13058</v>
      </c>
      <c r="R35" s="125">
        <f t="shared" si="380"/>
        <v>97725</v>
      </c>
      <c r="S35" s="125">
        <f t="shared" si="380"/>
        <v>42741</v>
      </c>
      <c r="T35" s="125">
        <f t="shared" si="380"/>
        <v>5268</v>
      </c>
      <c r="U35" s="125">
        <f t="shared" si="380"/>
        <v>8335909</v>
      </c>
      <c r="V35" s="125">
        <f t="shared" ref="V35" si="449">IFERROR(U35/P35,"-")</f>
        <v>461.18445366528351</v>
      </c>
      <c r="W35" s="125">
        <f t="shared" si="400"/>
        <v>787.72984785615495</v>
      </c>
      <c r="X35" s="125">
        <f t="shared" si="381"/>
        <v>9180121</v>
      </c>
      <c r="Y35" s="125">
        <f t="shared" ref="Y35" si="450">IFERROR(X35/Q35,"-")</f>
        <v>703.02657374789396</v>
      </c>
      <c r="Z35" s="125">
        <f t="shared" si="401"/>
        <v>1218.1879307704089</v>
      </c>
      <c r="AA35" s="125">
        <f t="shared" si="382"/>
        <v>127647479</v>
      </c>
      <c r="AB35" s="125">
        <f t="shared" ref="AB35" si="451">IFERROR(AA35/R35,"-")</f>
        <v>1306.1906267587619</v>
      </c>
      <c r="AC35" s="125">
        <f t="shared" si="402"/>
        <v>2806.3532156561782</v>
      </c>
      <c r="AD35" s="125">
        <f t="shared" si="383"/>
        <v>144069566</v>
      </c>
      <c r="AE35" s="125">
        <f t="shared" ref="AE35" si="452">IFERROR(AD35/S35,"-")</f>
        <v>3370.7579607402727</v>
      </c>
      <c r="AF35" s="125">
        <f t="shared" si="404"/>
        <v>7962.6813598184417</v>
      </c>
      <c r="AG35" s="125">
        <f t="shared" si="384"/>
        <v>25890181</v>
      </c>
      <c r="AH35" s="125">
        <f t="shared" ref="AH35" si="453">IFERROR(AG35/T35,"-")</f>
        <v>4914.6129460895972</v>
      </c>
      <c r="AI35" s="125">
        <f t="shared" si="406"/>
        <v>10173.672741078208</v>
      </c>
      <c r="AJ35" s="125">
        <f t="shared" si="385"/>
        <v>10070</v>
      </c>
      <c r="AK35" s="125">
        <f t="shared" si="385"/>
        <v>983</v>
      </c>
      <c r="AL35" s="125">
        <f t="shared" si="385"/>
        <v>3668</v>
      </c>
      <c r="AM35" s="125">
        <f t="shared" si="385"/>
        <v>11603</v>
      </c>
      <c r="AN35" s="125">
        <f t="shared" si="385"/>
        <v>747</v>
      </c>
      <c r="AO35" s="125">
        <f t="shared" si="385"/>
        <v>4672</v>
      </c>
      <c r="AP35" s="125">
        <f t="shared" si="385"/>
        <v>2367</v>
      </c>
      <c r="AQ35" s="125">
        <f t="shared" si="385"/>
        <v>114876</v>
      </c>
      <c r="AR35" s="125">
        <f t="shared" si="385"/>
        <v>16784</v>
      </c>
      <c r="AS35" s="125">
        <f t="shared" si="385"/>
        <v>43351</v>
      </c>
      <c r="AT35" s="125">
        <f t="shared" si="386"/>
        <v>175011</v>
      </c>
      <c r="AU35" s="125">
        <f t="shared" si="386"/>
        <v>37435</v>
      </c>
      <c r="AV35" s="125">
        <f t="shared" si="386"/>
        <v>30515</v>
      </c>
      <c r="AW35" s="125">
        <f t="shared" si="386"/>
        <v>26808</v>
      </c>
      <c r="AX35" s="125">
        <f t="shared" si="386"/>
        <v>22204</v>
      </c>
      <c r="AY35" s="125">
        <f t="shared" si="386"/>
        <v>135367</v>
      </c>
      <c r="AZ35" s="125">
        <f t="shared" si="386"/>
        <v>111270</v>
      </c>
      <c r="BA35" s="125">
        <f t="shared" si="386"/>
        <v>67115</v>
      </c>
      <c r="BB35" s="125">
        <f t="shared" si="386"/>
        <v>47055</v>
      </c>
      <c r="BC35" s="125">
        <f t="shared" si="386"/>
        <v>7470</v>
      </c>
      <c r="BD35" s="125">
        <f t="shared" si="386"/>
        <v>5703</v>
      </c>
      <c r="BE35" s="122">
        <f t="shared" si="386"/>
        <v>73</v>
      </c>
      <c r="BF35" s="122">
        <f t="shared" si="386"/>
        <v>28992</v>
      </c>
      <c r="BG35" s="122">
        <f t="shared" ref="BG35" si="454">IFERROR(BF35/BE35,"-")</f>
        <v>397.15068493150687</v>
      </c>
      <c r="BH35" s="122">
        <f t="shared" si="408"/>
        <v>557</v>
      </c>
      <c r="BI35" s="122">
        <f t="shared" si="387"/>
        <v>8002</v>
      </c>
      <c r="BJ35" s="122">
        <f t="shared" si="387"/>
        <v>322565</v>
      </c>
      <c r="BK35" s="122">
        <f t="shared" ref="BK35" si="455">IFERROR(BJ35/BI35,"-")</f>
        <v>40.310547363159209</v>
      </c>
      <c r="BL35" s="122">
        <f t="shared" si="410"/>
        <v>76.635841039740072</v>
      </c>
      <c r="BM35" s="122">
        <f t="shared" si="388"/>
        <v>1820</v>
      </c>
      <c r="BN35" s="122">
        <f t="shared" si="388"/>
        <v>2843</v>
      </c>
      <c r="BO35" s="122">
        <f t="shared" si="388"/>
        <v>1593</v>
      </c>
      <c r="BP35" s="122">
        <f t="shared" si="388"/>
        <v>173</v>
      </c>
      <c r="BQ35" s="122">
        <f t="shared" si="388"/>
        <v>3820</v>
      </c>
      <c r="BR35" s="122">
        <f t="shared" si="388"/>
        <v>13211108</v>
      </c>
      <c r="BS35" s="122">
        <f t="shared" ref="BS35" si="456">IFERROR(BR35/BN35,"-")</f>
        <v>4646.8899050298978</v>
      </c>
      <c r="BT35" s="122">
        <f t="shared" si="411"/>
        <v>9922.3193809356308</v>
      </c>
      <c r="BU35" s="122">
        <f t="shared" si="389"/>
        <v>8339135</v>
      </c>
      <c r="BV35" s="122">
        <f t="shared" ref="BV35" si="457">IFERROR(BU35/BO35,"-")</f>
        <v>5234.8618957940989</v>
      </c>
      <c r="BW35" s="122">
        <f t="shared" si="413"/>
        <v>11446.593848085373</v>
      </c>
      <c r="BX35" s="122">
        <f t="shared" si="390"/>
        <v>1123885</v>
      </c>
      <c r="BY35" s="122">
        <f t="shared" ref="BY35" si="458">IFERROR(BX35/BP35,"-")</f>
        <v>6496.4450867052019</v>
      </c>
      <c r="BZ35" s="122">
        <f t="shared" si="415"/>
        <v>13571.017341040462</v>
      </c>
      <c r="CA35" s="122">
        <f t="shared" si="391"/>
        <v>31200164</v>
      </c>
      <c r="CB35" s="122">
        <f t="shared" ref="CB35" si="459">IFERROR(CA35/BQ35,"-")</f>
        <v>8167.5821989528795</v>
      </c>
      <c r="CC35" s="126">
        <f t="shared" si="416"/>
        <v>18089.754712041886</v>
      </c>
      <c r="CD35" s="126">
        <f t="shared" si="392"/>
        <v>4</v>
      </c>
      <c r="CE35" s="166">
        <f t="shared" si="417"/>
        <v>2018</v>
      </c>
      <c r="CF35" s="167">
        <f t="shared" si="418"/>
        <v>43191</v>
      </c>
      <c r="CG35" s="168">
        <f t="shared" si="419"/>
        <v>30</v>
      </c>
      <c r="CH35" s="126">
        <f t="shared" si="393"/>
        <v>182213</v>
      </c>
      <c r="CI35" s="126">
        <f t="shared" si="393"/>
        <v>7576504</v>
      </c>
      <c r="CJ35" s="126">
        <f t="shared" si="393"/>
        <v>16781055</v>
      </c>
      <c r="CK35" s="126">
        <f t="shared" si="393"/>
        <v>14238217</v>
      </c>
      <c r="CL35" s="126">
        <f t="shared" si="393"/>
        <v>15907098</v>
      </c>
      <c r="CM35" s="126">
        <f t="shared" si="393"/>
        <v>274250868</v>
      </c>
      <c r="CN35" s="126">
        <f t="shared" si="393"/>
        <v>340332964</v>
      </c>
      <c r="CO35" s="126">
        <f t="shared" si="393"/>
        <v>53594908</v>
      </c>
      <c r="CP35" s="126">
        <f t="shared" si="393"/>
        <v>40661</v>
      </c>
      <c r="CQ35" s="126">
        <f t="shared" si="393"/>
        <v>613240</v>
      </c>
      <c r="CR35" s="126">
        <f t="shared" si="393"/>
        <v>28209154</v>
      </c>
      <c r="CS35" s="126">
        <f t="shared" si="393"/>
        <v>18234424</v>
      </c>
      <c r="CT35" s="126">
        <f t="shared" si="393"/>
        <v>2347786</v>
      </c>
      <c r="CU35" s="126">
        <f t="shared" si="393"/>
        <v>69102863</v>
      </c>
      <c r="CV35" s="169"/>
    </row>
    <row r="36" spans="1:100" x14ac:dyDescent="0.2">
      <c r="A36" s="123" t="str">
        <f t="shared" ref="A36" si="460">B36&amp;C36&amp;D36</f>
        <v>2018-19MAYY54</v>
      </c>
      <c r="B36" s="97" t="str">
        <f t="shared" si="395"/>
        <v>2018-19</v>
      </c>
      <c r="C36" s="35" t="s">
        <v>868</v>
      </c>
      <c r="D36" s="124" t="str">
        <f t="shared" si="420"/>
        <v>Y54</v>
      </c>
      <c r="E36" s="124" t="str">
        <f t="shared" si="420"/>
        <v>North</v>
      </c>
      <c r="F36" s="124" t="str">
        <f t="shared" si="447"/>
        <v>Y54</v>
      </c>
      <c r="H36" s="125">
        <f t="shared" si="379"/>
        <v>267115</v>
      </c>
      <c r="I36" s="125">
        <f t="shared" si="379"/>
        <v>202163</v>
      </c>
      <c r="J36" s="125">
        <f t="shared" si="379"/>
        <v>2142413</v>
      </c>
      <c r="K36" s="122">
        <f t="shared" ref="K36" si="461">IFERROR(J36/I36,"-")</f>
        <v>10.597453539965276</v>
      </c>
      <c r="L36" s="125">
        <f t="shared" si="397"/>
        <v>1</v>
      </c>
      <c r="M36" s="125">
        <f t="shared" si="398"/>
        <v>57.308236423084345</v>
      </c>
      <c r="N36" s="125">
        <f t="shared" si="399"/>
        <v>106.06687178168112</v>
      </c>
      <c r="O36" s="125">
        <f t="shared" si="380"/>
        <v>196982</v>
      </c>
      <c r="P36" s="125">
        <f t="shared" si="380"/>
        <v>19176</v>
      </c>
      <c r="Q36" s="125">
        <f t="shared" si="380"/>
        <v>13840</v>
      </c>
      <c r="R36" s="125">
        <f t="shared" si="380"/>
        <v>104028</v>
      </c>
      <c r="S36" s="125">
        <f t="shared" si="380"/>
        <v>45689</v>
      </c>
      <c r="T36" s="125">
        <f t="shared" si="380"/>
        <v>5486</v>
      </c>
      <c r="U36" s="125">
        <f t="shared" si="380"/>
        <v>9123035</v>
      </c>
      <c r="V36" s="125">
        <f t="shared" ref="V36" si="462">IFERROR(U36/P36,"-")</f>
        <v>475.75276387150603</v>
      </c>
      <c r="W36" s="125">
        <f t="shared" si="400"/>
        <v>806.97027534418021</v>
      </c>
      <c r="X36" s="125">
        <f t="shared" si="381"/>
        <v>9937863</v>
      </c>
      <c r="Y36" s="125">
        <f t="shared" ref="Y36" si="463">IFERROR(X36/Q36,"-")</f>
        <v>718.05368497109828</v>
      </c>
      <c r="Z36" s="125">
        <f t="shared" si="401"/>
        <v>1253.1510115606936</v>
      </c>
      <c r="AA36" s="125">
        <f t="shared" si="382"/>
        <v>141856542</v>
      </c>
      <c r="AB36" s="125">
        <f t="shared" ref="AB36" si="464">IFERROR(AA36/R36,"-")</f>
        <v>1363.6380782097128</v>
      </c>
      <c r="AC36" s="125">
        <f t="shared" si="402"/>
        <v>2946.7688122428576</v>
      </c>
      <c r="AD36" s="125">
        <f t="shared" si="383"/>
        <v>169027022</v>
      </c>
      <c r="AE36" s="125">
        <f t="shared" ref="AE36" si="465">IFERROR(AD36/S36,"-")</f>
        <v>3699.5123990457223</v>
      </c>
      <c r="AF36" s="125">
        <f t="shared" si="404"/>
        <v>8768.2220228063652</v>
      </c>
      <c r="AG36" s="125">
        <f t="shared" si="384"/>
        <v>29468693</v>
      </c>
      <c r="AH36" s="125">
        <f t="shared" ref="AH36" si="466">IFERROR(AG36/T36,"-")</f>
        <v>5371.6173897192857</v>
      </c>
      <c r="AI36" s="125">
        <f t="shared" si="406"/>
        <v>11138.154028436018</v>
      </c>
      <c r="AJ36" s="125">
        <f t="shared" si="385"/>
        <v>11071</v>
      </c>
      <c r="AK36" s="125">
        <f t="shared" si="385"/>
        <v>1080</v>
      </c>
      <c r="AL36" s="125">
        <f t="shared" si="385"/>
        <v>3989</v>
      </c>
      <c r="AM36" s="125">
        <f t="shared" si="385"/>
        <v>13267</v>
      </c>
      <c r="AN36" s="125">
        <f t="shared" si="385"/>
        <v>815</v>
      </c>
      <c r="AO36" s="125">
        <f t="shared" si="385"/>
        <v>5187</v>
      </c>
      <c r="AP36" s="125">
        <f t="shared" si="385"/>
        <v>2487</v>
      </c>
      <c r="AQ36" s="125">
        <f t="shared" si="385"/>
        <v>121124</v>
      </c>
      <c r="AR36" s="125">
        <f t="shared" si="385"/>
        <v>17183</v>
      </c>
      <c r="AS36" s="125">
        <f t="shared" si="385"/>
        <v>47604</v>
      </c>
      <c r="AT36" s="125">
        <f t="shared" si="386"/>
        <v>185911</v>
      </c>
      <c r="AU36" s="125">
        <f t="shared" si="386"/>
        <v>39636</v>
      </c>
      <c r="AV36" s="125">
        <f t="shared" si="386"/>
        <v>32356</v>
      </c>
      <c r="AW36" s="125">
        <f t="shared" si="386"/>
        <v>28820</v>
      </c>
      <c r="AX36" s="125">
        <f t="shared" si="386"/>
        <v>23889</v>
      </c>
      <c r="AY36" s="125">
        <f t="shared" si="386"/>
        <v>145835</v>
      </c>
      <c r="AZ36" s="125">
        <f t="shared" si="386"/>
        <v>119249</v>
      </c>
      <c r="BA36" s="125">
        <f t="shared" si="386"/>
        <v>72749</v>
      </c>
      <c r="BB36" s="125">
        <f t="shared" si="386"/>
        <v>50619</v>
      </c>
      <c r="BC36" s="125">
        <f t="shared" si="386"/>
        <v>7879</v>
      </c>
      <c r="BD36" s="125">
        <f t="shared" si="386"/>
        <v>5952</v>
      </c>
      <c r="BE36" s="122">
        <f t="shared" si="386"/>
        <v>89</v>
      </c>
      <c r="BF36" s="122">
        <f t="shared" si="386"/>
        <v>32837</v>
      </c>
      <c r="BG36" s="122">
        <f t="shared" ref="BG36" si="467">IFERROR(BF36/BE36,"-")</f>
        <v>368.95505617977528</v>
      </c>
      <c r="BH36" s="122">
        <f t="shared" si="408"/>
        <v>584</v>
      </c>
      <c r="BI36" s="122">
        <f t="shared" si="387"/>
        <v>8703</v>
      </c>
      <c r="BJ36" s="122">
        <f t="shared" si="387"/>
        <v>368646</v>
      </c>
      <c r="BK36" s="122">
        <f t="shared" ref="BK36" si="468">IFERROR(BJ36/BI36,"-")</f>
        <v>42.358497069975868</v>
      </c>
      <c r="BL36" s="122">
        <f t="shared" si="410"/>
        <v>81.905779616224294</v>
      </c>
      <c r="BM36" s="122">
        <f t="shared" si="388"/>
        <v>1827</v>
      </c>
      <c r="BN36" s="122">
        <f t="shared" si="388"/>
        <v>2971</v>
      </c>
      <c r="BO36" s="122">
        <f t="shared" si="388"/>
        <v>1710</v>
      </c>
      <c r="BP36" s="122">
        <f t="shared" si="388"/>
        <v>150</v>
      </c>
      <c r="BQ36" s="122">
        <f t="shared" si="388"/>
        <v>4161</v>
      </c>
      <c r="BR36" s="122">
        <f t="shared" si="388"/>
        <v>15594678</v>
      </c>
      <c r="BS36" s="122">
        <f t="shared" ref="BS36" si="469">IFERROR(BR36/BN36,"-")</f>
        <v>5248.9660047122179</v>
      </c>
      <c r="BT36" s="122">
        <f t="shared" si="411"/>
        <v>11513.099966341299</v>
      </c>
      <c r="BU36" s="122">
        <f t="shared" si="389"/>
        <v>10159349</v>
      </c>
      <c r="BV36" s="122">
        <f t="shared" ref="BV36" si="470">IFERROR(BU36/BO36,"-")</f>
        <v>5941.1397660818711</v>
      </c>
      <c r="BW36" s="122">
        <f t="shared" si="413"/>
        <v>12879.849122807018</v>
      </c>
      <c r="BX36" s="122">
        <f t="shared" si="390"/>
        <v>1049706</v>
      </c>
      <c r="BY36" s="122">
        <f t="shared" ref="BY36" si="471">IFERROR(BX36/BP36,"-")</f>
        <v>6998.04</v>
      </c>
      <c r="BZ36" s="122">
        <f t="shared" si="415"/>
        <v>13842.72</v>
      </c>
      <c r="CA36" s="122">
        <f t="shared" si="391"/>
        <v>39871329</v>
      </c>
      <c r="CB36" s="122">
        <f t="shared" ref="CB36" si="472">IFERROR(CA36/BQ36,"-")</f>
        <v>9582.1506849315065</v>
      </c>
      <c r="CC36" s="126">
        <f t="shared" si="416"/>
        <v>21540.50588800769</v>
      </c>
      <c r="CD36" s="126">
        <f t="shared" ref="CD36" si="473">MONTH(1&amp;C36)</f>
        <v>5</v>
      </c>
      <c r="CE36" s="166">
        <f t="shared" si="417"/>
        <v>2018</v>
      </c>
      <c r="CF36" s="167">
        <f t="shared" si="418"/>
        <v>43221</v>
      </c>
      <c r="CG36" s="168">
        <f t="shared" si="419"/>
        <v>31</v>
      </c>
      <c r="CH36" s="126">
        <f t="shared" si="393"/>
        <v>202163</v>
      </c>
      <c r="CI36" s="126">
        <f t="shared" si="393"/>
        <v>11585605</v>
      </c>
      <c r="CJ36" s="126">
        <f t="shared" si="393"/>
        <v>21442797</v>
      </c>
      <c r="CK36" s="126">
        <f t="shared" si="393"/>
        <v>15474462</v>
      </c>
      <c r="CL36" s="126">
        <f t="shared" si="393"/>
        <v>17343610</v>
      </c>
      <c r="CM36" s="126">
        <f t="shared" si="393"/>
        <v>306546466</v>
      </c>
      <c r="CN36" s="126">
        <f t="shared" si="393"/>
        <v>400611296</v>
      </c>
      <c r="CO36" s="126">
        <f t="shared" si="393"/>
        <v>61103913</v>
      </c>
      <c r="CP36" s="126">
        <f t="shared" si="393"/>
        <v>51976</v>
      </c>
      <c r="CQ36" s="126">
        <f t="shared" si="393"/>
        <v>712826</v>
      </c>
      <c r="CR36" s="126">
        <f t="shared" si="393"/>
        <v>34205420</v>
      </c>
      <c r="CS36" s="126">
        <f t="shared" si="393"/>
        <v>22024542</v>
      </c>
      <c r="CT36" s="126">
        <f t="shared" si="393"/>
        <v>2076408</v>
      </c>
      <c r="CU36" s="126">
        <f t="shared" si="393"/>
        <v>89630045</v>
      </c>
      <c r="CV36" s="169"/>
    </row>
    <row r="37" spans="1:100" x14ac:dyDescent="0.2">
      <c r="A37" s="123" t="str">
        <f t="shared" ref="A37:A39" si="474">B37&amp;C37&amp;D37</f>
        <v>2018-19JUNEY54</v>
      </c>
      <c r="B37" s="97" t="str">
        <f t="shared" si="395"/>
        <v>2018-19</v>
      </c>
      <c r="C37" s="35" t="s">
        <v>888</v>
      </c>
      <c r="D37" s="124" t="str">
        <f t="shared" si="420"/>
        <v>Y54</v>
      </c>
      <c r="E37" s="124" t="str">
        <f t="shared" si="420"/>
        <v>North</v>
      </c>
      <c r="F37" s="124" t="str">
        <f t="shared" si="447"/>
        <v>Y54</v>
      </c>
      <c r="H37" s="125">
        <f t="shared" si="379"/>
        <v>256717</v>
      </c>
      <c r="I37" s="125">
        <f t="shared" si="379"/>
        <v>196321</v>
      </c>
      <c r="J37" s="125">
        <f t="shared" si="379"/>
        <v>2518067</v>
      </c>
      <c r="K37" s="122">
        <f t="shared" ref="K37" si="475">IFERROR(J37/I37,"-")</f>
        <v>12.826274316043623</v>
      </c>
      <c r="L37" s="125">
        <f t="shared" si="397"/>
        <v>1</v>
      </c>
      <c r="M37" s="125">
        <f t="shared" si="398"/>
        <v>65.303839120623877</v>
      </c>
      <c r="N37" s="125">
        <f t="shared" si="399"/>
        <v>117.17449483244279</v>
      </c>
      <c r="O37" s="125">
        <f t="shared" ref="O37:U46" si="476">SUMIFS(O$133:O$10077,$B$133:$B$10077,$B37,$C$133:$C$10077,$C37,$D$133:$D$10077,$D37)</f>
        <v>189059</v>
      </c>
      <c r="P37" s="125">
        <f t="shared" si="476"/>
        <v>17924</v>
      </c>
      <c r="Q37" s="125">
        <f t="shared" si="476"/>
        <v>12748</v>
      </c>
      <c r="R37" s="125">
        <f t="shared" si="476"/>
        <v>99674</v>
      </c>
      <c r="S37" s="125">
        <f t="shared" si="476"/>
        <v>43868</v>
      </c>
      <c r="T37" s="125">
        <f t="shared" si="476"/>
        <v>5227</v>
      </c>
      <c r="U37" s="125">
        <f t="shared" si="476"/>
        <v>8379466</v>
      </c>
      <c r="V37" s="125">
        <f t="shared" ref="V37" si="477">IFERROR(U37/P37,"-")</f>
        <v>467.49977683552777</v>
      </c>
      <c r="W37" s="125">
        <f t="shared" si="400"/>
        <v>795.32102209328275</v>
      </c>
      <c r="X37" s="125">
        <f t="shared" si="381"/>
        <v>8866202</v>
      </c>
      <c r="Y37" s="125">
        <f t="shared" ref="Y37" si="478">IFERROR(X37/Q37,"-")</f>
        <v>695.49748980232198</v>
      </c>
      <c r="Z37" s="125">
        <f t="shared" si="401"/>
        <v>1209.7890649513649</v>
      </c>
      <c r="AA37" s="125">
        <f t="shared" si="382"/>
        <v>130157828</v>
      </c>
      <c r="AB37" s="125">
        <f t="shared" ref="AB37" si="479">IFERROR(AA37/R37,"-")</f>
        <v>1305.8353030880671</v>
      </c>
      <c r="AC37" s="125">
        <f t="shared" si="402"/>
        <v>2798.8404899973916</v>
      </c>
      <c r="AD37" s="125">
        <f t="shared" si="383"/>
        <v>158924728</v>
      </c>
      <c r="AE37" s="125">
        <f t="shared" ref="AE37" si="480">IFERROR(AD37/S37,"-")</f>
        <v>3622.7940184188928</v>
      </c>
      <c r="AF37" s="125">
        <f t="shared" si="404"/>
        <v>8477.1002553113885</v>
      </c>
      <c r="AG37" s="125">
        <f t="shared" si="384"/>
        <v>27003254</v>
      </c>
      <c r="AH37" s="125">
        <f t="shared" ref="AH37" si="481">IFERROR(AG37/T37,"-")</f>
        <v>5166.1094317964416</v>
      </c>
      <c r="AI37" s="125">
        <f t="shared" si="406"/>
        <v>10614.144442318729</v>
      </c>
      <c r="AJ37" s="125">
        <f t="shared" ref="AJ37:AS46" si="482">SUMIFS(AJ$133:AJ$10077,$B$133:$B$10077,$B37,$C$133:$C$10077,$C37,$D$133:$D$10077,$D37)</f>
        <v>11102</v>
      </c>
      <c r="AK37" s="125">
        <f t="shared" si="482"/>
        <v>1088</v>
      </c>
      <c r="AL37" s="125">
        <f t="shared" si="482"/>
        <v>4186</v>
      </c>
      <c r="AM37" s="125">
        <f t="shared" si="482"/>
        <v>13014</v>
      </c>
      <c r="AN37" s="125">
        <f t="shared" si="482"/>
        <v>813</v>
      </c>
      <c r="AO37" s="125">
        <f t="shared" si="482"/>
        <v>5015</v>
      </c>
      <c r="AP37" s="125">
        <f t="shared" si="482"/>
        <v>2164</v>
      </c>
      <c r="AQ37" s="125">
        <f t="shared" si="482"/>
        <v>115558</v>
      </c>
      <c r="AR37" s="125">
        <f t="shared" si="482"/>
        <v>16191</v>
      </c>
      <c r="AS37" s="125">
        <f t="shared" si="482"/>
        <v>46208</v>
      </c>
      <c r="AT37" s="125">
        <f t="shared" ref="AT37:BF46" si="483">SUMIFS(AT$133:AT$10077,$B$133:$B$10077,$B37,$C$133:$C$10077,$C37,$D$133:$D$10077,$D37)</f>
        <v>177957</v>
      </c>
      <c r="AU37" s="125">
        <f t="shared" si="483"/>
        <v>36732</v>
      </c>
      <c r="AV37" s="125">
        <f t="shared" si="483"/>
        <v>29852</v>
      </c>
      <c r="AW37" s="125">
        <f t="shared" si="483"/>
        <v>25780</v>
      </c>
      <c r="AX37" s="125">
        <f t="shared" si="483"/>
        <v>21318</v>
      </c>
      <c r="AY37" s="125">
        <f t="shared" si="483"/>
        <v>137877</v>
      </c>
      <c r="AZ37" s="125">
        <f t="shared" si="483"/>
        <v>113212</v>
      </c>
      <c r="BA37" s="125">
        <f t="shared" si="483"/>
        <v>69188</v>
      </c>
      <c r="BB37" s="125">
        <f t="shared" si="483"/>
        <v>48025</v>
      </c>
      <c r="BC37" s="125">
        <f t="shared" si="483"/>
        <v>7362</v>
      </c>
      <c r="BD37" s="125">
        <f t="shared" si="483"/>
        <v>5653</v>
      </c>
      <c r="BE37" s="122">
        <f t="shared" si="483"/>
        <v>90</v>
      </c>
      <c r="BF37" s="122">
        <f t="shared" si="483"/>
        <v>37238</v>
      </c>
      <c r="BG37" s="122">
        <f t="shared" ref="BG37" si="484">IFERROR(BF37/BE37,"-")</f>
        <v>413.75555555555553</v>
      </c>
      <c r="BH37" s="122">
        <f t="shared" si="408"/>
        <v>731</v>
      </c>
      <c r="BI37" s="122">
        <f t="shared" si="387"/>
        <v>7501</v>
      </c>
      <c r="BJ37" s="122">
        <f t="shared" si="387"/>
        <v>332978</v>
      </c>
      <c r="BK37" s="122">
        <f t="shared" ref="BK37" si="485">IFERROR(BJ37/BI37,"-")</f>
        <v>44.391147846953743</v>
      </c>
      <c r="BL37" s="122">
        <f t="shared" si="410"/>
        <v>88.337421677109717</v>
      </c>
      <c r="BM37" s="122">
        <f t="shared" ref="BM37:BR46" si="486">SUMIFS(BM$133:BM$10077,$B$133:$B$10077,$B37,$C$133:$C$10077,$C37,$D$133:$D$10077,$D37)</f>
        <v>1767</v>
      </c>
      <c r="BN37" s="122">
        <f t="shared" si="486"/>
        <v>2864</v>
      </c>
      <c r="BO37" s="122">
        <f t="shared" si="486"/>
        <v>1717</v>
      </c>
      <c r="BP37" s="122">
        <f t="shared" si="486"/>
        <v>126</v>
      </c>
      <c r="BQ37" s="122">
        <f t="shared" si="486"/>
        <v>3913</v>
      </c>
      <c r="BR37" s="122">
        <f t="shared" si="486"/>
        <v>14791911</v>
      </c>
      <c r="BS37" s="122">
        <f t="shared" ref="BS37" si="487">IFERROR(BR37/BN37,"-")</f>
        <v>5164.773393854749</v>
      </c>
      <c r="BT37" s="122">
        <f t="shared" si="411"/>
        <v>11285</v>
      </c>
      <c r="BU37" s="122">
        <f t="shared" si="389"/>
        <v>10196249</v>
      </c>
      <c r="BV37" s="122">
        <f t="shared" ref="BV37" si="488">IFERROR(BU37/BO37,"-")</f>
        <v>5938.4094350611531</v>
      </c>
      <c r="BW37" s="122">
        <f t="shared" si="413"/>
        <v>12558.252184041934</v>
      </c>
      <c r="BX37" s="122">
        <f t="shared" si="390"/>
        <v>904764</v>
      </c>
      <c r="BY37" s="122">
        <f t="shared" ref="BY37" si="489">IFERROR(BX37/BP37,"-")</f>
        <v>7180.666666666667</v>
      </c>
      <c r="BZ37" s="122">
        <f t="shared" si="415"/>
        <v>16098.111111111111</v>
      </c>
      <c r="CA37" s="122">
        <f t="shared" si="391"/>
        <v>35234164</v>
      </c>
      <c r="CB37" s="122">
        <f t="shared" ref="CB37" si="490">IFERROR(CA37/BQ37,"-")</f>
        <v>9004.3864042933819</v>
      </c>
      <c r="CC37" s="126">
        <f t="shared" si="416"/>
        <v>20655.795042167134</v>
      </c>
      <c r="CD37" s="126">
        <f t="shared" ref="CD37" si="491">MONTH(1&amp;C37)</f>
        <v>6</v>
      </c>
      <c r="CE37" s="166">
        <f t="shared" si="417"/>
        <v>2018</v>
      </c>
      <c r="CF37" s="167">
        <f t="shared" si="418"/>
        <v>43252</v>
      </c>
      <c r="CG37" s="168">
        <f t="shared" si="419"/>
        <v>30</v>
      </c>
      <c r="CH37" s="126">
        <f t="shared" ref="CH37:CU46" si="492">SUMIFS(CH$133:CH$10077,$B$133:$B$10077,$B37,$C$133:$C$10077,$C37,$D$133:$D$10077,$D37)</f>
        <v>196321</v>
      </c>
      <c r="CI37" s="126">
        <f t="shared" si="492"/>
        <v>12820515</v>
      </c>
      <c r="CJ37" s="126">
        <f t="shared" si="492"/>
        <v>23003814</v>
      </c>
      <c r="CK37" s="126">
        <f t="shared" si="492"/>
        <v>14255334</v>
      </c>
      <c r="CL37" s="126">
        <f t="shared" si="492"/>
        <v>15422391</v>
      </c>
      <c r="CM37" s="126">
        <f t="shared" si="492"/>
        <v>278971627</v>
      </c>
      <c r="CN37" s="126">
        <f t="shared" si="492"/>
        <v>371873434</v>
      </c>
      <c r="CO37" s="126">
        <f t="shared" si="492"/>
        <v>55480133</v>
      </c>
      <c r="CP37" s="126">
        <f t="shared" si="492"/>
        <v>65790</v>
      </c>
      <c r="CQ37" s="126">
        <f t="shared" si="492"/>
        <v>662619</v>
      </c>
      <c r="CR37" s="126">
        <f t="shared" si="492"/>
        <v>32320240</v>
      </c>
      <c r="CS37" s="126">
        <f t="shared" si="492"/>
        <v>21562519</v>
      </c>
      <c r="CT37" s="126">
        <f t="shared" si="492"/>
        <v>2028362</v>
      </c>
      <c r="CU37" s="126">
        <f t="shared" si="492"/>
        <v>80826126</v>
      </c>
      <c r="CV37" s="169"/>
    </row>
    <row r="38" spans="1:100" x14ac:dyDescent="0.2">
      <c r="A38" s="123" t="str">
        <f t="shared" si="474"/>
        <v>2018-19JULYY54</v>
      </c>
      <c r="B38" s="97" t="str">
        <f t="shared" si="395"/>
        <v>2018-19</v>
      </c>
      <c r="C38" s="35" t="s">
        <v>891</v>
      </c>
      <c r="D38" s="124" t="str">
        <f t="shared" si="420"/>
        <v>Y54</v>
      </c>
      <c r="E38" s="124" t="str">
        <f t="shared" si="420"/>
        <v>North</v>
      </c>
      <c r="F38" s="124" t="str">
        <f t="shared" si="447"/>
        <v>Y54</v>
      </c>
      <c r="H38" s="125">
        <f t="shared" si="379"/>
        <v>276479</v>
      </c>
      <c r="I38" s="125">
        <f t="shared" si="379"/>
        <v>209540</v>
      </c>
      <c r="J38" s="125">
        <f t="shared" si="379"/>
        <v>2997565</v>
      </c>
      <c r="K38" s="122">
        <f t="shared" ref="K38" si="493">IFERROR(J38/I38,"-")</f>
        <v>14.305454805765009</v>
      </c>
      <c r="L38" s="125">
        <f t="shared" si="397"/>
        <v>1</v>
      </c>
      <c r="M38" s="125">
        <f t="shared" si="398"/>
        <v>65.437238713372153</v>
      </c>
      <c r="N38" s="125">
        <f t="shared" si="399"/>
        <v>115.28856065667652</v>
      </c>
      <c r="O38" s="125">
        <f t="shared" si="476"/>
        <v>196390</v>
      </c>
      <c r="P38" s="125">
        <f t="shared" si="476"/>
        <v>17919</v>
      </c>
      <c r="Q38" s="125">
        <f t="shared" si="476"/>
        <v>12774</v>
      </c>
      <c r="R38" s="125">
        <f t="shared" si="476"/>
        <v>104477</v>
      </c>
      <c r="S38" s="125">
        <f t="shared" si="476"/>
        <v>43752</v>
      </c>
      <c r="T38" s="125">
        <f t="shared" si="476"/>
        <v>5009</v>
      </c>
      <c r="U38" s="125">
        <f t="shared" si="476"/>
        <v>8158520</v>
      </c>
      <c r="V38" s="125">
        <f t="shared" ref="V38" si="494">IFERROR(U38/P38,"-")</f>
        <v>455.29996093532003</v>
      </c>
      <c r="W38" s="125">
        <f t="shared" si="400"/>
        <v>769.75087895529884</v>
      </c>
      <c r="X38" s="125">
        <f t="shared" si="381"/>
        <v>8473024</v>
      </c>
      <c r="Y38" s="125">
        <f t="shared" ref="Y38" si="495">IFERROR(X38/Q38,"-")</f>
        <v>663.3023328636292</v>
      </c>
      <c r="Z38" s="125">
        <f t="shared" si="401"/>
        <v>1147.2948175982465</v>
      </c>
      <c r="AA38" s="125">
        <f t="shared" si="382"/>
        <v>141656687</v>
      </c>
      <c r="AB38" s="125">
        <f t="shared" ref="AB38" si="496">IFERROR(AA38/R38,"-")</f>
        <v>1355.8648027795591</v>
      </c>
      <c r="AC38" s="125">
        <f t="shared" si="402"/>
        <v>2905.1337232118076</v>
      </c>
      <c r="AD38" s="125">
        <f t="shared" si="383"/>
        <v>171340968</v>
      </c>
      <c r="AE38" s="125">
        <f t="shared" ref="AE38" si="497">IFERROR(AD38/S38,"-")</f>
        <v>3916.1859572133844</v>
      </c>
      <c r="AF38" s="125">
        <f t="shared" si="404"/>
        <v>9410.656061437192</v>
      </c>
      <c r="AG38" s="125">
        <f t="shared" si="384"/>
        <v>28128332</v>
      </c>
      <c r="AH38" s="125">
        <f t="shared" ref="AH38" si="498">IFERROR(AG38/T38,"-")</f>
        <v>5615.558394889199</v>
      </c>
      <c r="AI38" s="125">
        <f t="shared" si="406"/>
        <v>11471.058694350169</v>
      </c>
      <c r="AJ38" s="125">
        <f t="shared" si="482"/>
        <v>11897</v>
      </c>
      <c r="AK38" s="125">
        <f t="shared" si="482"/>
        <v>1076</v>
      </c>
      <c r="AL38" s="125">
        <f t="shared" si="482"/>
        <v>4215</v>
      </c>
      <c r="AM38" s="125">
        <f t="shared" si="482"/>
        <v>13931</v>
      </c>
      <c r="AN38" s="125">
        <f t="shared" si="482"/>
        <v>962</v>
      </c>
      <c r="AO38" s="125">
        <f t="shared" si="482"/>
        <v>5644</v>
      </c>
      <c r="AP38" s="125">
        <f t="shared" si="482"/>
        <v>2210</v>
      </c>
      <c r="AQ38" s="125">
        <f t="shared" si="482"/>
        <v>119813</v>
      </c>
      <c r="AR38" s="125">
        <f t="shared" si="482"/>
        <v>16285</v>
      </c>
      <c r="AS38" s="125">
        <f t="shared" si="482"/>
        <v>48395</v>
      </c>
      <c r="AT38" s="125">
        <f t="shared" si="483"/>
        <v>184493</v>
      </c>
      <c r="AU38" s="125">
        <f t="shared" si="483"/>
        <v>36298</v>
      </c>
      <c r="AV38" s="125">
        <f t="shared" si="483"/>
        <v>29472</v>
      </c>
      <c r="AW38" s="125">
        <f t="shared" si="483"/>
        <v>25510</v>
      </c>
      <c r="AX38" s="125">
        <f t="shared" si="483"/>
        <v>21083</v>
      </c>
      <c r="AY38" s="125">
        <f t="shared" si="483"/>
        <v>143416</v>
      </c>
      <c r="AZ38" s="125">
        <f t="shared" si="483"/>
        <v>117696</v>
      </c>
      <c r="BA38" s="125">
        <f t="shared" si="483"/>
        <v>72321</v>
      </c>
      <c r="BB38" s="125">
        <f t="shared" si="483"/>
        <v>50433</v>
      </c>
      <c r="BC38" s="125">
        <f t="shared" si="483"/>
        <v>7176</v>
      </c>
      <c r="BD38" s="125">
        <f t="shared" si="483"/>
        <v>5409</v>
      </c>
      <c r="BE38" s="122">
        <f t="shared" si="483"/>
        <v>89</v>
      </c>
      <c r="BF38" s="122">
        <f t="shared" si="483"/>
        <v>34554</v>
      </c>
      <c r="BG38" s="122">
        <f t="shared" ref="BG38" si="499">IFERROR(BF38/BE38,"-")</f>
        <v>388.24719101123594</v>
      </c>
      <c r="BH38" s="122">
        <f t="shared" si="408"/>
        <v>660</v>
      </c>
      <c r="BI38" s="122">
        <f t="shared" si="387"/>
        <v>9996</v>
      </c>
      <c r="BJ38" s="122">
        <f t="shared" si="387"/>
        <v>510172</v>
      </c>
      <c r="BK38" s="122">
        <f t="shared" ref="BK38" si="500">IFERROR(BJ38/BI38,"-")</f>
        <v>51.037615046018409</v>
      </c>
      <c r="BL38" s="122">
        <f t="shared" si="410"/>
        <v>93.953481392557023</v>
      </c>
      <c r="BM38" s="122">
        <f t="shared" si="486"/>
        <v>1898</v>
      </c>
      <c r="BN38" s="122">
        <f t="shared" si="486"/>
        <v>5037</v>
      </c>
      <c r="BO38" s="122">
        <f t="shared" si="486"/>
        <v>1568</v>
      </c>
      <c r="BP38" s="122">
        <f t="shared" si="486"/>
        <v>158</v>
      </c>
      <c r="BQ38" s="122">
        <f t="shared" si="486"/>
        <v>3823</v>
      </c>
      <c r="BR38" s="122">
        <f t="shared" si="486"/>
        <v>24717536</v>
      </c>
      <c r="BS38" s="122">
        <f t="shared" ref="BS38" si="501">IFERROR(BR38/BN38,"-")</f>
        <v>4907.1939646615047</v>
      </c>
      <c r="BT38" s="122">
        <f t="shared" si="411"/>
        <v>10356.363907087552</v>
      </c>
      <c r="BU38" s="122">
        <f t="shared" si="389"/>
        <v>9834543</v>
      </c>
      <c r="BV38" s="122">
        <f t="shared" ref="BV38" si="502">IFERROR(BU38/BO38,"-")</f>
        <v>6272.0299744897957</v>
      </c>
      <c r="BW38" s="122">
        <f t="shared" si="413"/>
        <v>12975.75</v>
      </c>
      <c r="BX38" s="122">
        <f t="shared" si="390"/>
        <v>1063872</v>
      </c>
      <c r="BY38" s="122">
        <f t="shared" ref="BY38" si="503">IFERROR(BX38/BP38,"-")</f>
        <v>6733.3670886075952</v>
      </c>
      <c r="BZ38" s="122">
        <f t="shared" si="415"/>
        <v>13580.778481012658</v>
      </c>
      <c r="CA38" s="122">
        <f t="shared" si="391"/>
        <v>34084631</v>
      </c>
      <c r="CB38" s="122">
        <f t="shared" ref="CB38" si="504">IFERROR(CA38/BQ38,"-")</f>
        <v>8915.6764321213705</v>
      </c>
      <c r="CC38" s="126">
        <f t="shared" si="416"/>
        <v>20422.894062254774</v>
      </c>
      <c r="CD38" s="126">
        <f t="shared" ref="CD38" si="505">MONTH(1&amp;C38)</f>
        <v>7</v>
      </c>
      <c r="CE38" s="166">
        <f t="shared" ref="CE38" si="506">LEFT($B38,4)+IF(CD38&lt;4,1,0)</f>
        <v>2018</v>
      </c>
      <c r="CF38" s="167">
        <f t="shared" ref="CF38" si="507">DATE(LEFT($B38,4)+IF(CD38&lt;4,1,0),CD38,1)</f>
        <v>43282</v>
      </c>
      <c r="CG38" s="168">
        <f t="shared" ref="CG38" si="508">DAY(DATE(LEFT($B38,4)+IF(CD38&lt;4,1,0),$CD38+1,1)-1)</f>
        <v>31</v>
      </c>
      <c r="CH38" s="126">
        <f t="shared" si="492"/>
        <v>209540</v>
      </c>
      <c r="CI38" s="126">
        <f t="shared" si="492"/>
        <v>13711719</v>
      </c>
      <c r="CJ38" s="126">
        <f t="shared" si="492"/>
        <v>24157565</v>
      </c>
      <c r="CK38" s="126">
        <f t="shared" si="492"/>
        <v>13793166</v>
      </c>
      <c r="CL38" s="126">
        <f t="shared" si="492"/>
        <v>14655544</v>
      </c>
      <c r="CM38" s="126">
        <f t="shared" si="492"/>
        <v>303519656</v>
      </c>
      <c r="CN38" s="126">
        <f t="shared" si="492"/>
        <v>411735024</v>
      </c>
      <c r="CO38" s="126">
        <f t="shared" si="492"/>
        <v>57458533</v>
      </c>
      <c r="CP38" s="126">
        <f t="shared" si="492"/>
        <v>58740</v>
      </c>
      <c r="CQ38" s="126">
        <f t="shared" si="492"/>
        <v>939159</v>
      </c>
      <c r="CR38" s="126">
        <f t="shared" si="492"/>
        <v>52165005</v>
      </c>
      <c r="CS38" s="126">
        <f t="shared" si="492"/>
        <v>20345976</v>
      </c>
      <c r="CT38" s="126">
        <f t="shared" si="492"/>
        <v>2145763</v>
      </c>
      <c r="CU38" s="126">
        <f t="shared" si="492"/>
        <v>78076724</v>
      </c>
      <c r="CV38" s="169"/>
    </row>
    <row r="39" spans="1:100" x14ac:dyDescent="0.2">
      <c r="A39" s="123" t="str">
        <f t="shared" si="474"/>
        <v>2018-19AUGUSTY54</v>
      </c>
      <c r="B39" s="97" t="str">
        <f t="shared" si="395"/>
        <v>2018-19</v>
      </c>
      <c r="C39" s="35" t="s">
        <v>681</v>
      </c>
      <c r="D39" s="124" t="str">
        <f t="shared" si="420"/>
        <v>Y54</v>
      </c>
      <c r="E39" s="124" t="str">
        <f t="shared" si="420"/>
        <v>North</v>
      </c>
      <c r="F39" s="124" t="str">
        <f t="shared" si="447"/>
        <v>Y54</v>
      </c>
      <c r="H39" s="125">
        <f t="shared" si="379"/>
        <v>257023</v>
      </c>
      <c r="I39" s="125">
        <f t="shared" si="379"/>
        <v>191844</v>
      </c>
      <c r="J39" s="125">
        <f t="shared" si="379"/>
        <v>1620362</v>
      </c>
      <c r="K39" s="122">
        <f t="shared" ref="K39" si="509">IFERROR(J39/I39,"-")</f>
        <v>8.4462479931611103</v>
      </c>
      <c r="L39" s="125">
        <f t="shared" si="397"/>
        <v>1</v>
      </c>
      <c r="M39" s="125">
        <f t="shared" si="398"/>
        <v>48.161136131440131</v>
      </c>
      <c r="N39" s="125">
        <f t="shared" si="399"/>
        <v>97.278080106753407</v>
      </c>
      <c r="O39" s="125">
        <f t="shared" si="476"/>
        <v>188261</v>
      </c>
      <c r="P39" s="125">
        <f t="shared" si="476"/>
        <v>15632</v>
      </c>
      <c r="Q39" s="125">
        <f t="shared" si="476"/>
        <v>10968</v>
      </c>
      <c r="R39" s="125">
        <f t="shared" si="476"/>
        <v>99780</v>
      </c>
      <c r="S39" s="125">
        <f t="shared" si="476"/>
        <v>43148</v>
      </c>
      <c r="T39" s="125">
        <f t="shared" si="476"/>
        <v>5092</v>
      </c>
      <c r="U39" s="125">
        <f t="shared" si="476"/>
        <v>6912097</v>
      </c>
      <c r="V39" s="125">
        <f t="shared" ref="V39" si="510">IFERROR(U39/P39,"-")</f>
        <v>442.1761131013306</v>
      </c>
      <c r="W39" s="125">
        <f t="shared" si="400"/>
        <v>750.92950358239511</v>
      </c>
      <c r="X39" s="125">
        <f t="shared" si="381"/>
        <v>6840546</v>
      </c>
      <c r="Y39" s="125">
        <f t="shared" ref="Y39" si="511">IFERROR(X39/Q39,"-")</f>
        <v>623.68216630196935</v>
      </c>
      <c r="Z39" s="125">
        <f t="shared" si="401"/>
        <v>1099.907913931437</v>
      </c>
      <c r="AA39" s="125">
        <f t="shared" si="382"/>
        <v>122442065</v>
      </c>
      <c r="AB39" s="125">
        <f t="shared" ref="AB39" si="512">IFERROR(AA39/R39,"-")</f>
        <v>1227.1203146923231</v>
      </c>
      <c r="AC39" s="125">
        <f t="shared" si="402"/>
        <v>2561.3637201844058</v>
      </c>
      <c r="AD39" s="125">
        <f t="shared" si="383"/>
        <v>149296923</v>
      </c>
      <c r="AE39" s="125">
        <f t="shared" ref="AE39" si="513">IFERROR(AD39/S39,"-")</f>
        <v>3460.1122415870955</v>
      </c>
      <c r="AF39" s="125">
        <f t="shared" si="404"/>
        <v>8105.3382543802727</v>
      </c>
      <c r="AG39" s="125">
        <f t="shared" si="384"/>
        <v>25502846</v>
      </c>
      <c r="AH39" s="125">
        <f t="shared" ref="AH39" si="514">IFERROR(AG39/T39,"-")</f>
        <v>5008.4143754909664</v>
      </c>
      <c r="AI39" s="125">
        <f t="shared" si="406"/>
        <v>10520.821288295365</v>
      </c>
      <c r="AJ39" s="125">
        <f t="shared" si="482"/>
        <v>11104</v>
      </c>
      <c r="AK39" s="125">
        <f t="shared" si="482"/>
        <v>885</v>
      </c>
      <c r="AL39" s="125">
        <f t="shared" si="482"/>
        <v>4024</v>
      </c>
      <c r="AM39" s="125">
        <f t="shared" si="482"/>
        <v>12515</v>
      </c>
      <c r="AN39" s="125">
        <f t="shared" si="482"/>
        <v>877</v>
      </c>
      <c r="AO39" s="125">
        <f t="shared" si="482"/>
        <v>5318</v>
      </c>
      <c r="AP39" s="125">
        <f t="shared" si="482"/>
        <v>2301</v>
      </c>
      <c r="AQ39" s="125">
        <f t="shared" si="482"/>
        <v>115401</v>
      </c>
      <c r="AR39" s="125">
        <f t="shared" si="482"/>
        <v>16061</v>
      </c>
      <c r="AS39" s="125">
        <f t="shared" si="482"/>
        <v>45695</v>
      </c>
      <c r="AT39" s="125">
        <f t="shared" si="483"/>
        <v>177157</v>
      </c>
      <c r="AU39" s="125">
        <f t="shared" si="483"/>
        <v>32277</v>
      </c>
      <c r="AV39" s="125">
        <f t="shared" si="483"/>
        <v>25635</v>
      </c>
      <c r="AW39" s="125">
        <f t="shared" si="483"/>
        <v>22470</v>
      </c>
      <c r="AX39" s="125">
        <f t="shared" si="483"/>
        <v>18135</v>
      </c>
      <c r="AY39" s="125">
        <f t="shared" si="483"/>
        <v>135835</v>
      </c>
      <c r="AZ39" s="125">
        <f t="shared" si="483"/>
        <v>111799</v>
      </c>
      <c r="BA39" s="125">
        <f t="shared" si="483"/>
        <v>70338</v>
      </c>
      <c r="BB39" s="125">
        <f t="shared" si="483"/>
        <v>49271</v>
      </c>
      <c r="BC39" s="125">
        <f t="shared" si="483"/>
        <v>7233</v>
      </c>
      <c r="BD39" s="125">
        <f t="shared" si="483"/>
        <v>5493</v>
      </c>
      <c r="BE39" s="122">
        <f t="shared" si="483"/>
        <v>89</v>
      </c>
      <c r="BF39" s="122">
        <f t="shared" si="483"/>
        <v>35855</v>
      </c>
      <c r="BG39" s="122">
        <f t="shared" ref="BG39" si="515">IFERROR(BF39/BE39,"-")</f>
        <v>402.86516853932585</v>
      </c>
      <c r="BH39" s="122">
        <f t="shared" si="408"/>
        <v>636</v>
      </c>
      <c r="BI39" s="122">
        <f t="shared" si="387"/>
        <v>8914</v>
      </c>
      <c r="BJ39" s="122">
        <f t="shared" si="387"/>
        <v>351464</v>
      </c>
      <c r="BK39" s="122">
        <f t="shared" ref="BK39" si="516">IFERROR(BJ39/BI39,"-")</f>
        <v>39.428315010096476</v>
      </c>
      <c r="BL39" s="122">
        <f t="shared" si="410"/>
        <v>78.030177249270807</v>
      </c>
      <c r="BM39" s="122">
        <f t="shared" si="486"/>
        <v>2933</v>
      </c>
      <c r="BN39" s="122">
        <f t="shared" si="486"/>
        <v>5018</v>
      </c>
      <c r="BO39" s="122">
        <f t="shared" si="486"/>
        <v>3050</v>
      </c>
      <c r="BP39" s="122">
        <f t="shared" si="486"/>
        <v>125</v>
      </c>
      <c r="BQ39" s="122">
        <f t="shared" si="486"/>
        <v>3690</v>
      </c>
      <c r="BR39" s="122">
        <f t="shared" si="486"/>
        <v>22943828</v>
      </c>
      <c r="BS39" s="122">
        <f t="shared" ref="BS39" si="517">IFERROR(BR39/BN39,"-")</f>
        <v>4572.3053009166997</v>
      </c>
      <c r="BT39" s="122">
        <f t="shared" si="411"/>
        <v>9736.857911518533</v>
      </c>
      <c r="BU39" s="122">
        <f t="shared" si="389"/>
        <v>16701287</v>
      </c>
      <c r="BV39" s="122">
        <f t="shared" ref="BV39" si="518">IFERROR(BU39/BO39,"-")</f>
        <v>5475.8318032786883</v>
      </c>
      <c r="BW39" s="122">
        <f t="shared" si="413"/>
        <v>11412.211147540984</v>
      </c>
      <c r="BX39" s="122">
        <f t="shared" si="390"/>
        <v>886449</v>
      </c>
      <c r="BY39" s="122">
        <f t="shared" ref="BY39" si="519">IFERROR(BX39/BP39,"-")</f>
        <v>7091.5919999999996</v>
      </c>
      <c r="BZ39" s="122">
        <f t="shared" si="415"/>
        <v>14617.944</v>
      </c>
      <c r="CA39" s="122">
        <f t="shared" si="391"/>
        <v>30287245</v>
      </c>
      <c r="CB39" s="122">
        <f t="shared" ref="CB39" si="520">IFERROR(CA39/BQ39,"-")</f>
        <v>8207.9254742547419</v>
      </c>
      <c r="CC39" s="126">
        <f t="shared" si="416"/>
        <v>18971.70081300813</v>
      </c>
      <c r="CD39" s="126">
        <f t="shared" ref="CD39" si="521">MONTH(1&amp;C39)</f>
        <v>8</v>
      </c>
      <c r="CE39" s="166">
        <f t="shared" ref="CE39" si="522">LEFT($B39,4)+IF(CD39&lt;4,1,0)</f>
        <v>2018</v>
      </c>
      <c r="CF39" s="167">
        <f t="shared" ref="CF39" si="523">DATE(LEFT($B39,4)+IF(CD39&lt;4,1,0),CD39,1)</f>
        <v>43313</v>
      </c>
      <c r="CG39" s="168">
        <f t="shared" ref="CG39" si="524">DAY(DATE(LEFT($B39,4)+IF(CD39&lt;4,1,0),$CD39+1,1)-1)</f>
        <v>31</v>
      </c>
      <c r="CH39" s="126">
        <f t="shared" si="492"/>
        <v>191844</v>
      </c>
      <c r="CI39" s="126">
        <f t="shared" si="492"/>
        <v>9239425</v>
      </c>
      <c r="CJ39" s="126">
        <f t="shared" si="492"/>
        <v>18662216</v>
      </c>
      <c r="CK39" s="126">
        <f t="shared" si="492"/>
        <v>11738530</v>
      </c>
      <c r="CL39" s="126">
        <f t="shared" si="492"/>
        <v>12063790</v>
      </c>
      <c r="CM39" s="126">
        <f t="shared" si="492"/>
        <v>255572872</v>
      </c>
      <c r="CN39" s="126">
        <f t="shared" si="492"/>
        <v>349729135</v>
      </c>
      <c r="CO39" s="126">
        <f t="shared" si="492"/>
        <v>53572022</v>
      </c>
      <c r="CP39" s="126">
        <f t="shared" si="492"/>
        <v>56604</v>
      </c>
      <c r="CQ39" s="126">
        <f t="shared" si="492"/>
        <v>695561</v>
      </c>
      <c r="CR39" s="126">
        <f t="shared" si="492"/>
        <v>48859553</v>
      </c>
      <c r="CS39" s="126">
        <f t="shared" si="492"/>
        <v>34807244</v>
      </c>
      <c r="CT39" s="126">
        <f t="shared" si="492"/>
        <v>1827243</v>
      </c>
      <c r="CU39" s="126">
        <f t="shared" si="492"/>
        <v>70005576</v>
      </c>
      <c r="CV39" s="169"/>
    </row>
    <row r="40" spans="1:100" x14ac:dyDescent="0.2">
      <c r="A40" s="123" t="str">
        <f t="shared" ref="A40" si="525">B40&amp;C40&amp;D40</f>
        <v>2018-19SEPTEMBERY54</v>
      </c>
      <c r="B40" s="97" t="str">
        <f t="shared" ref="B40:B46" si="526">IF($C40="April",LEFT($B39,4)+1&amp;"-"&amp;RIGHT($B39,2)+1,$B39)</f>
        <v>2018-19</v>
      </c>
      <c r="C40" s="35" t="s">
        <v>707</v>
      </c>
      <c r="D40" s="124" t="str">
        <f t="shared" si="420"/>
        <v>Y54</v>
      </c>
      <c r="E40" s="124" t="str">
        <f t="shared" si="420"/>
        <v>North</v>
      </c>
      <c r="F40" s="124" t="str">
        <f t="shared" si="447"/>
        <v>Y54</v>
      </c>
      <c r="H40" s="125">
        <f t="shared" si="379"/>
        <v>253466</v>
      </c>
      <c r="I40" s="125">
        <f t="shared" si="379"/>
        <v>189921</v>
      </c>
      <c r="J40" s="125">
        <f t="shared" si="379"/>
        <v>1792742</v>
      </c>
      <c r="K40" s="122">
        <f t="shared" ref="K40" si="527">IFERROR(J40/I40,"-")</f>
        <v>9.4394090174335652</v>
      </c>
      <c r="L40" s="125">
        <f t="shared" ref="L40" si="528">IFERROR(CH40/I40,"-")</f>
        <v>1</v>
      </c>
      <c r="M40" s="125">
        <f t="shared" ref="M40" si="529">IFERROR(CI40/I40,"-")</f>
        <v>51.667672347976264</v>
      </c>
      <c r="N40" s="125">
        <f t="shared" ref="N40" si="530">IFERROR(CJ40/I40,"-")</f>
        <v>96.227247118538756</v>
      </c>
      <c r="O40" s="125">
        <f t="shared" si="476"/>
        <v>185891</v>
      </c>
      <c r="P40" s="125">
        <f t="shared" si="476"/>
        <v>15423</v>
      </c>
      <c r="Q40" s="125">
        <f t="shared" si="476"/>
        <v>10866</v>
      </c>
      <c r="R40" s="125">
        <f t="shared" si="476"/>
        <v>101273</v>
      </c>
      <c r="S40" s="125">
        <f t="shared" si="476"/>
        <v>41513</v>
      </c>
      <c r="T40" s="125">
        <f t="shared" si="476"/>
        <v>4829</v>
      </c>
      <c r="U40" s="125">
        <f t="shared" si="476"/>
        <v>6927276</v>
      </c>
      <c r="V40" s="125">
        <f t="shared" ref="V40" si="531">IFERROR(U40/P40,"-")</f>
        <v>449.15230499902742</v>
      </c>
      <c r="W40" s="125">
        <f t="shared" ref="W40" si="532">IFERROR(CK40/P40,"-")</f>
        <v>757.1115217532257</v>
      </c>
      <c r="X40" s="125">
        <f t="shared" si="381"/>
        <v>6723720</v>
      </c>
      <c r="Y40" s="125">
        <f t="shared" ref="Y40" si="533">IFERROR(X40/Q40,"-")</f>
        <v>618.78520154610715</v>
      </c>
      <c r="Z40" s="125">
        <f t="shared" ref="Z40" si="534">IFERROR(CL40/Q40,"-")</f>
        <v>1082.7388183324131</v>
      </c>
      <c r="AA40" s="125">
        <f t="shared" si="382"/>
        <v>130358087</v>
      </c>
      <c r="AB40" s="125">
        <f t="shared" ref="AB40" si="535">IFERROR(AA40/R40,"-")</f>
        <v>1287.1948791879377</v>
      </c>
      <c r="AC40" s="125">
        <f t="shared" ref="AC40" si="536">IFERROR(CM40/R40,"-")</f>
        <v>2700.7274890642125</v>
      </c>
      <c r="AD40" s="125">
        <f t="shared" si="383"/>
        <v>160964748</v>
      </c>
      <c r="AE40" s="125">
        <f t="shared" ref="AE40" si="537">IFERROR(AD40/S40,"-")</f>
        <v>3877.4540023607065</v>
      </c>
      <c r="AF40" s="125">
        <f t="shared" ref="AF40" si="538">IFERROR(CN40/S40,"-")</f>
        <v>9175.1660684604831</v>
      </c>
      <c r="AG40" s="125">
        <f t="shared" si="384"/>
        <v>24941348</v>
      </c>
      <c r="AH40" s="125">
        <f t="shared" ref="AH40" si="539">IFERROR(AG40/T40,"-")</f>
        <v>5164.9095050735141</v>
      </c>
      <c r="AI40" s="125">
        <f t="shared" ref="AI40" si="540">IFERROR(CO40/T40,"-")</f>
        <v>11272.818803064816</v>
      </c>
      <c r="AJ40" s="125">
        <f t="shared" si="482"/>
        <v>10786</v>
      </c>
      <c r="AK40" s="125">
        <f t="shared" si="482"/>
        <v>874</v>
      </c>
      <c r="AL40" s="125">
        <f t="shared" si="482"/>
        <v>3887</v>
      </c>
      <c r="AM40" s="125">
        <f t="shared" si="482"/>
        <v>12373</v>
      </c>
      <c r="AN40" s="125">
        <f t="shared" si="482"/>
        <v>852</v>
      </c>
      <c r="AO40" s="125">
        <f t="shared" si="482"/>
        <v>5173</v>
      </c>
      <c r="AP40" s="125">
        <f t="shared" si="482"/>
        <v>2308</v>
      </c>
      <c r="AQ40" s="125">
        <f t="shared" si="482"/>
        <v>114672</v>
      </c>
      <c r="AR40" s="125">
        <f t="shared" si="482"/>
        <v>15565</v>
      </c>
      <c r="AS40" s="125">
        <f t="shared" si="482"/>
        <v>44868</v>
      </c>
      <c r="AT40" s="125">
        <f t="shared" si="483"/>
        <v>175105</v>
      </c>
      <c r="AU40" s="125">
        <f t="shared" si="483"/>
        <v>32102</v>
      </c>
      <c r="AV40" s="125">
        <f t="shared" si="483"/>
        <v>25285</v>
      </c>
      <c r="AW40" s="125">
        <f t="shared" si="483"/>
        <v>22500</v>
      </c>
      <c r="AX40" s="125">
        <f t="shared" si="483"/>
        <v>17990</v>
      </c>
      <c r="AY40" s="125">
        <f t="shared" si="483"/>
        <v>138559</v>
      </c>
      <c r="AZ40" s="125">
        <f t="shared" si="483"/>
        <v>113582</v>
      </c>
      <c r="BA40" s="125">
        <f t="shared" si="483"/>
        <v>67281</v>
      </c>
      <c r="BB40" s="125">
        <f t="shared" si="483"/>
        <v>46916</v>
      </c>
      <c r="BC40" s="125">
        <f t="shared" si="483"/>
        <v>7276</v>
      </c>
      <c r="BD40" s="125">
        <f t="shared" si="483"/>
        <v>5394</v>
      </c>
      <c r="BE40" s="122">
        <f t="shared" si="483"/>
        <v>73</v>
      </c>
      <c r="BF40" s="122">
        <f t="shared" si="483"/>
        <v>32677</v>
      </c>
      <c r="BG40" s="122">
        <f t="shared" ref="BG40" si="541">IFERROR(BF40/BE40,"-")</f>
        <v>447.63013698630135</v>
      </c>
      <c r="BH40" s="122">
        <f t="shared" ref="BH40" si="542">IFERROR(CP40/BE40,"-")</f>
        <v>842</v>
      </c>
      <c r="BI40" s="122">
        <f t="shared" si="387"/>
        <v>9156</v>
      </c>
      <c r="BJ40" s="122">
        <f t="shared" si="387"/>
        <v>348739</v>
      </c>
      <c r="BK40" s="122">
        <f t="shared" ref="BK40" si="543">IFERROR(BJ40/BI40,"-")</f>
        <v>38.088575797291391</v>
      </c>
      <c r="BL40" s="122">
        <f t="shared" ref="BL40" si="544">IFERROR(CQ40/BI40,"-")</f>
        <v>75.563128003494981</v>
      </c>
      <c r="BM40" s="122">
        <f t="shared" si="486"/>
        <v>2556</v>
      </c>
      <c r="BN40" s="122">
        <f t="shared" si="486"/>
        <v>3941</v>
      </c>
      <c r="BO40" s="122">
        <f t="shared" si="486"/>
        <v>3203</v>
      </c>
      <c r="BP40" s="122">
        <f t="shared" si="486"/>
        <v>114</v>
      </c>
      <c r="BQ40" s="122">
        <f t="shared" si="486"/>
        <v>3637</v>
      </c>
      <c r="BR40" s="122">
        <f t="shared" si="486"/>
        <v>19423390</v>
      </c>
      <c r="BS40" s="122">
        <f t="shared" ref="BS40" si="545">IFERROR(BR40/BN40,"-")</f>
        <v>4928.5435168738895</v>
      </c>
      <c r="BT40" s="122">
        <f t="shared" ref="BT40" si="546">IFERROR(CR40/BN40,"-")</f>
        <v>10398.943669119513</v>
      </c>
      <c r="BU40" s="122">
        <f t="shared" si="389"/>
        <v>20662623</v>
      </c>
      <c r="BV40" s="122">
        <f t="shared" ref="BV40" si="547">IFERROR(BU40/BO40,"-")</f>
        <v>6451.0218545113958</v>
      </c>
      <c r="BW40" s="122">
        <f t="shared" ref="BW40" si="548">IFERROR(CS40/BO40,"-")</f>
        <v>13109.046518888543</v>
      </c>
      <c r="BX40" s="122">
        <f t="shared" si="390"/>
        <v>760510</v>
      </c>
      <c r="BY40" s="122">
        <f t="shared" ref="BY40" si="549">IFERROR(BX40/BP40,"-")</f>
        <v>6671.1403508771928</v>
      </c>
      <c r="BZ40" s="122">
        <f t="shared" ref="BZ40" si="550">IFERROR(CT40/BP40,"-")</f>
        <v>13651.052631578947</v>
      </c>
      <c r="CA40" s="122">
        <f t="shared" si="391"/>
        <v>33239393</v>
      </c>
      <c r="CB40" s="122">
        <f t="shared" ref="CB40" si="551">IFERROR(CA40/BQ40,"-")</f>
        <v>9139.2337091009067</v>
      </c>
      <c r="CC40" s="126">
        <f t="shared" ref="CC40" si="552">IFERROR(CU40/BQ40,"-")</f>
        <v>20705.866923288424</v>
      </c>
      <c r="CD40" s="126">
        <f t="shared" ref="CD40" si="553">MONTH(1&amp;C40)</f>
        <v>9</v>
      </c>
      <c r="CE40" s="166">
        <f t="shared" ref="CE40" si="554">LEFT($B40,4)+IF(CD40&lt;4,1,0)</f>
        <v>2018</v>
      </c>
      <c r="CF40" s="167">
        <f t="shared" ref="CF40" si="555">DATE(LEFT($B40,4)+IF(CD40&lt;4,1,0),CD40,1)</f>
        <v>43344</v>
      </c>
      <c r="CG40" s="168">
        <f t="shared" ref="CG40" si="556">DAY(DATE(LEFT($B40,4)+IF(CD40&lt;4,1,0),$CD40+1,1)-1)</f>
        <v>30</v>
      </c>
      <c r="CH40" s="126">
        <f t="shared" si="492"/>
        <v>189921</v>
      </c>
      <c r="CI40" s="126">
        <f t="shared" si="492"/>
        <v>9812776</v>
      </c>
      <c r="CJ40" s="126">
        <f t="shared" si="492"/>
        <v>18275575</v>
      </c>
      <c r="CK40" s="126">
        <f t="shared" si="492"/>
        <v>11676931</v>
      </c>
      <c r="CL40" s="126">
        <f t="shared" si="492"/>
        <v>11765040</v>
      </c>
      <c r="CM40" s="126">
        <f t="shared" si="492"/>
        <v>273510775</v>
      </c>
      <c r="CN40" s="126">
        <f t="shared" si="492"/>
        <v>380888669</v>
      </c>
      <c r="CO40" s="126">
        <f t="shared" si="492"/>
        <v>54436442</v>
      </c>
      <c r="CP40" s="126">
        <f t="shared" si="492"/>
        <v>61466</v>
      </c>
      <c r="CQ40" s="126">
        <f t="shared" si="492"/>
        <v>691856</v>
      </c>
      <c r="CR40" s="126">
        <f t="shared" si="492"/>
        <v>40982237</v>
      </c>
      <c r="CS40" s="126">
        <f t="shared" si="492"/>
        <v>41988276</v>
      </c>
      <c r="CT40" s="126">
        <f t="shared" si="492"/>
        <v>1556220</v>
      </c>
      <c r="CU40" s="126">
        <f t="shared" si="492"/>
        <v>75307238</v>
      </c>
      <c r="CV40" s="169"/>
    </row>
    <row r="41" spans="1:100" x14ac:dyDescent="0.2">
      <c r="A41" s="123" t="str">
        <f t="shared" ref="A41" si="557">B41&amp;C41&amp;D41</f>
        <v>2018-19OCTOBERY54</v>
      </c>
      <c r="B41" s="97" t="str">
        <f t="shared" si="526"/>
        <v>2018-19</v>
      </c>
      <c r="C41" s="35" t="s">
        <v>765</v>
      </c>
      <c r="D41" s="124" t="str">
        <f t="shared" si="420"/>
        <v>Y54</v>
      </c>
      <c r="E41" s="124" t="str">
        <f t="shared" si="420"/>
        <v>North</v>
      </c>
      <c r="F41" s="124" t="str">
        <f t="shared" ref="F41" si="558">D41</f>
        <v>Y54</v>
      </c>
      <c r="H41" s="125">
        <f t="shared" si="379"/>
        <v>273115</v>
      </c>
      <c r="I41" s="125">
        <f t="shared" si="379"/>
        <v>202094</v>
      </c>
      <c r="J41" s="125">
        <f t="shared" si="379"/>
        <v>1659184</v>
      </c>
      <c r="K41" s="122">
        <f t="shared" ref="K41" si="559">IFERROR(J41/I41,"-")</f>
        <v>8.2099617009906289</v>
      </c>
      <c r="L41" s="125">
        <f t="shared" ref="L41" si="560">IFERROR(CH41/I41,"-")</f>
        <v>1</v>
      </c>
      <c r="M41" s="125">
        <f t="shared" ref="M41" si="561">IFERROR(CI41/I41,"-")</f>
        <v>45.538976911734146</v>
      </c>
      <c r="N41" s="125">
        <f t="shared" ref="N41" si="562">IFERROR(CJ41/I41,"-")</f>
        <v>94.146144863281449</v>
      </c>
      <c r="O41" s="125">
        <f t="shared" si="476"/>
        <v>197388</v>
      </c>
      <c r="P41" s="125">
        <f t="shared" si="476"/>
        <v>16371</v>
      </c>
      <c r="Q41" s="125">
        <f t="shared" si="476"/>
        <v>11638</v>
      </c>
      <c r="R41" s="125">
        <f t="shared" si="476"/>
        <v>107407</v>
      </c>
      <c r="S41" s="125">
        <f t="shared" si="476"/>
        <v>43676</v>
      </c>
      <c r="T41" s="125">
        <f t="shared" si="476"/>
        <v>4905</v>
      </c>
      <c r="U41" s="125">
        <f t="shared" si="476"/>
        <v>7342214</v>
      </c>
      <c r="V41" s="125">
        <f t="shared" ref="V41" si="563">IFERROR(U41/P41,"-")</f>
        <v>448.48903548958526</v>
      </c>
      <c r="W41" s="125">
        <f t="shared" ref="W41" si="564">IFERROR(CK41/P41,"-")</f>
        <v>756.87508398998227</v>
      </c>
      <c r="X41" s="125">
        <f t="shared" si="381"/>
        <v>7032032</v>
      </c>
      <c r="Y41" s="125">
        <f t="shared" ref="Y41" si="565">IFERROR(X41/Q41,"-")</f>
        <v>604.23028011685858</v>
      </c>
      <c r="Z41" s="125">
        <f t="shared" ref="Z41" si="566">IFERROR(CL41/Q41,"-")</f>
        <v>1046.6692730709744</v>
      </c>
      <c r="AA41" s="125">
        <f t="shared" si="382"/>
        <v>143846192</v>
      </c>
      <c r="AB41" s="125">
        <f t="shared" ref="AB41" si="567">IFERROR(AA41/R41,"-")</f>
        <v>1339.2627296172502</v>
      </c>
      <c r="AC41" s="125">
        <f t="shared" ref="AC41" si="568">IFERROR(CM41/R41,"-")</f>
        <v>2829.5719645833137</v>
      </c>
      <c r="AD41" s="125">
        <f t="shared" si="383"/>
        <v>180427314</v>
      </c>
      <c r="AE41" s="125">
        <f t="shared" ref="AE41" si="569">IFERROR(AD41/S41,"-")</f>
        <v>4131.0402509387304</v>
      </c>
      <c r="AF41" s="125">
        <f t="shared" ref="AF41" si="570">IFERROR(CN41/S41,"-")</f>
        <v>9850.4873385841202</v>
      </c>
      <c r="AG41" s="125">
        <f t="shared" si="384"/>
        <v>25316681</v>
      </c>
      <c r="AH41" s="125">
        <f t="shared" ref="AH41" si="571">IFERROR(AG41/T41,"-")</f>
        <v>5161.4028542303768</v>
      </c>
      <c r="AI41" s="125">
        <f t="shared" ref="AI41" si="572">IFERROR(CO41/T41,"-")</f>
        <v>11406.550050968399</v>
      </c>
      <c r="AJ41" s="125">
        <f t="shared" si="482"/>
        <v>12582</v>
      </c>
      <c r="AK41" s="125">
        <f t="shared" si="482"/>
        <v>1013</v>
      </c>
      <c r="AL41" s="125">
        <f t="shared" si="482"/>
        <v>4711</v>
      </c>
      <c r="AM41" s="125">
        <f t="shared" si="482"/>
        <v>13094</v>
      </c>
      <c r="AN41" s="125">
        <f t="shared" si="482"/>
        <v>987</v>
      </c>
      <c r="AO41" s="125">
        <f t="shared" si="482"/>
        <v>5871</v>
      </c>
      <c r="AP41" s="125">
        <f t="shared" si="482"/>
        <v>678</v>
      </c>
      <c r="AQ41" s="125">
        <f t="shared" si="482"/>
        <v>120475</v>
      </c>
      <c r="AR41" s="125">
        <f t="shared" si="482"/>
        <v>16544</v>
      </c>
      <c r="AS41" s="125">
        <f t="shared" si="482"/>
        <v>47787</v>
      </c>
      <c r="AT41" s="125">
        <f t="shared" si="483"/>
        <v>184806</v>
      </c>
      <c r="AU41" s="125">
        <f t="shared" si="483"/>
        <v>33884</v>
      </c>
      <c r="AV41" s="125">
        <f t="shared" si="483"/>
        <v>26793</v>
      </c>
      <c r="AW41" s="125">
        <f t="shared" si="483"/>
        <v>23746</v>
      </c>
      <c r="AX41" s="125">
        <f t="shared" si="483"/>
        <v>19055</v>
      </c>
      <c r="AY41" s="125">
        <f t="shared" si="483"/>
        <v>145926</v>
      </c>
      <c r="AZ41" s="125">
        <f t="shared" si="483"/>
        <v>119739</v>
      </c>
      <c r="BA41" s="125">
        <f t="shared" si="483"/>
        <v>69852</v>
      </c>
      <c r="BB41" s="125">
        <f t="shared" si="483"/>
        <v>48878</v>
      </c>
      <c r="BC41" s="125">
        <f t="shared" si="483"/>
        <v>7473</v>
      </c>
      <c r="BD41" s="125">
        <f t="shared" si="483"/>
        <v>5275</v>
      </c>
      <c r="BE41" s="122">
        <f t="shared" si="483"/>
        <v>86</v>
      </c>
      <c r="BF41" s="122">
        <f t="shared" si="483"/>
        <v>33975</v>
      </c>
      <c r="BG41" s="122">
        <f t="shared" ref="BG41" si="573">IFERROR(BF41/BE41,"-")</f>
        <v>395.05813953488371</v>
      </c>
      <c r="BH41" s="122">
        <f t="shared" ref="BH41" si="574">IFERROR(CP41/BE41,"-")</f>
        <v>622</v>
      </c>
      <c r="BI41" s="122">
        <f t="shared" si="387"/>
        <v>9606</v>
      </c>
      <c r="BJ41" s="122">
        <f t="shared" si="387"/>
        <v>316790</v>
      </c>
      <c r="BK41" s="122">
        <f t="shared" ref="BK41" si="575">IFERROR(BJ41/BI41,"-")</f>
        <v>32.978346866541742</v>
      </c>
      <c r="BL41" s="122">
        <f t="shared" ref="BL41" si="576">IFERROR(CQ41/BI41,"-")</f>
        <v>64.991880074953158</v>
      </c>
      <c r="BM41" s="122">
        <f t="shared" si="486"/>
        <v>2625</v>
      </c>
      <c r="BN41" s="122">
        <f t="shared" si="486"/>
        <v>3879</v>
      </c>
      <c r="BO41" s="122">
        <f t="shared" si="486"/>
        <v>3439</v>
      </c>
      <c r="BP41" s="122">
        <f t="shared" si="486"/>
        <v>149</v>
      </c>
      <c r="BQ41" s="122">
        <f t="shared" si="486"/>
        <v>3915</v>
      </c>
      <c r="BR41" s="122">
        <f t="shared" si="486"/>
        <v>18586652</v>
      </c>
      <c r="BS41" s="122">
        <f t="shared" ref="BS41" si="577">IFERROR(BR41/BN41,"-")</f>
        <v>4791.6091776230987</v>
      </c>
      <c r="BT41" s="122">
        <f t="shared" ref="BT41" si="578">IFERROR(CR41/BN41,"-")</f>
        <v>10515.708687806136</v>
      </c>
      <c r="BU41" s="122">
        <f t="shared" si="389"/>
        <v>22533782</v>
      </c>
      <c r="BV41" s="122">
        <f t="shared" ref="BV41" si="579">IFERROR(BU41/BO41,"-")</f>
        <v>6552.4227973248035</v>
      </c>
      <c r="BW41" s="122">
        <f t="shared" ref="BW41" si="580">IFERROR(CS41/BO41,"-")</f>
        <v>13156.645245710963</v>
      </c>
      <c r="BX41" s="122">
        <f t="shared" si="390"/>
        <v>1309554</v>
      </c>
      <c r="BY41" s="122">
        <f t="shared" ref="BY41" si="581">IFERROR(BX41/BP41,"-")</f>
        <v>8788.9530201342277</v>
      </c>
      <c r="BZ41" s="122">
        <f t="shared" ref="BZ41" si="582">IFERROR(CT41/BP41,"-")</f>
        <v>15356.093959731543</v>
      </c>
      <c r="CA41" s="122">
        <f t="shared" si="391"/>
        <v>34320959</v>
      </c>
      <c r="CB41" s="122">
        <f t="shared" ref="CB41" si="583">IFERROR(CA41/BQ41,"-")</f>
        <v>8766.5284802043425</v>
      </c>
      <c r="CC41" s="126">
        <f t="shared" ref="CC41" si="584">IFERROR(CU41/BQ41,"-")</f>
        <v>19450.620945083014</v>
      </c>
      <c r="CD41" s="126">
        <f t="shared" ref="CD41" si="585">MONTH(1&amp;C41)</f>
        <v>10</v>
      </c>
      <c r="CE41" s="166">
        <f t="shared" ref="CE41" si="586">LEFT($B41,4)+IF(CD41&lt;4,1,0)</f>
        <v>2018</v>
      </c>
      <c r="CF41" s="167">
        <f t="shared" ref="CF41" si="587">DATE(LEFT($B41,4)+IF(CD41&lt;4,1,0),CD41,1)</f>
        <v>43374</v>
      </c>
      <c r="CG41" s="168">
        <f t="shared" ref="CG41" si="588">DAY(DATE(LEFT($B41,4)+IF(CD41&lt;4,1,0),$CD41+1,1)-1)</f>
        <v>31</v>
      </c>
      <c r="CH41" s="126">
        <f t="shared" si="492"/>
        <v>202094</v>
      </c>
      <c r="CI41" s="126">
        <f t="shared" si="492"/>
        <v>9203154</v>
      </c>
      <c r="CJ41" s="126">
        <f t="shared" si="492"/>
        <v>19026371</v>
      </c>
      <c r="CK41" s="126">
        <f t="shared" si="492"/>
        <v>12390802</v>
      </c>
      <c r="CL41" s="126">
        <f t="shared" si="492"/>
        <v>12181137</v>
      </c>
      <c r="CM41" s="126">
        <f t="shared" si="492"/>
        <v>303915836</v>
      </c>
      <c r="CN41" s="126">
        <f t="shared" si="492"/>
        <v>430229885</v>
      </c>
      <c r="CO41" s="126">
        <f t="shared" si="492"/>
        <v>55949128</v>
      </c>
      <c r="CP41" s="126">
        <f t="shared" si="492"/>
        <v>53492</v>
      </c>
      <c r="CQ41" s="126">
        <f t="shared" si="492"/>
        <v>624312</v>
      </c>
      <c r="CR41" s="126">
        <f t="shared" si="492"/>
        <v>40790434</v>
      </c>
      <c r="CS41" s="126">
        <f t="shared" si="492"/>
        <v>45245703</v>
      </c>
      <c r="CT41" s="126">
        <f t="shared" si="492"/>
        <v>2288058</v>
      </c>
      <c r="CU41" s="126">
        <f t="shared" si="492"/>
        <v>76149181</v>
      </c>
      <c r="CV41" s="169"/>
    </row>
    <row r="42" spans="1:100" x14ac:dyDescent="0.2">
      <c r="A42" s="123" t="str">
        <f t="shared" ref="A42" si="589">B42&amp;C42&amp;D42</f>
        <v>2018-19NOVEMBERY54</v>
      </c>
      <c r="B42" s="97" t="str">
        <f t="shared" si="526"/>
        <v>2018-19</v>
      </c>
      <c r="C42" s="35" t="s">
        <v>771</v>
      </c>
      <c r="D42" s="124" t="str">
        <f t="shared" si="420"/>
        <v>Y54</v>
      </c>
      <c r="E42" s="124" t="str">
        <f t="shared" si="420"/>
        <v>North</v>
      </c>
      <c r="F42" s="124" t="str">
        <f t="shared" ref="F42" si="590">D42</f>
        <v>Y54</v>
      </c>
      <c r="H42" s="125">
        <f t="shared" si="379"/>
        <v>266093</v>
      </c>
      <c r="I42" s="125">
        <f t="shared" si="379"/>
        <v>193961</v>
      </c>
      <c r="J42" s="125">
        <f t="shared" si="379"/>
        <v>1364296</v>
      </c>
      <c r="K42" s="122">
        <f t="shared" ref="K42" si="591">IFERROR(J42/I42,"-")</f>
        <v>7.0338676331839904</v>
      </c>
      <c r="L42" s="125">
        <f t="shared" ref="L42" si="592">IFERROR(CH42/I42,"-")</f>
        <v>1</v>
      </c>
      <c r="M42" s="125">
        <f t="shared" ref="M42" si="593">IFERROR(CI42/I42,"-")</f>
        <v>41.583787462428013</v>
      </c>
      <c r="N42" s="125">
        <f t="shared" ref="N42" si="594">IFERROR(CJ42/I42,"-")</f>
        <v>82.662947705982134</v>
      </c>
      <c r="O42" s="125">
        <f t="shared" si="476"/>
        <v>195612</v>
      </c>
      <c r="P42" s="125">
        <f t="shared" si="476"/>
        <v>15880</v>
      </c>
      <c r="Q42" s="125">
        <f t="shared" si="476"/>
        <v>11223</v>
      </c>
      <c r="R42" s="125">
        <f t="shared" si="476"/>
        <v>108532</v>
      </c>
      <c r="S42" s="125">
        <f t="shared" si="476"/>
        <v>41275</v>
      </c>
      <c r="T42" s="125">
        <f t="shared" si="476"/>
        <v>4908</v>
      </c>
      <c r="U42" s="125">
        <f t="shared" si="476"/>
        <v>6920803</v>
      </c>
      <c r="V42" s="125">
        <f t="shared" ref="V42" si="595">IFERROR(U42/P42,"-")</f>
        <v>435.81882871536521</v>
      </c>
      <c r="W42" s="125">
        <f t="shared" ref="W42" si="596">IFERROR(CK42/P42,"-")</f>
        <v>740.5787783375315</v>
      </c>
      <c r="X42" s="125">
        <f t="shared" si="381"/>
        <v>6530115</v>
      </c>
      <c r="Y42" s="125">
        <f t="shared" ref="Y42" si="597">IFERROR(X42/Q42,"-")</f>
        <v>581.85110932905638</v>
      </c>
      <c r="Z42" s="125">
        <f t="shared" ref="Z42" si="598">IFERROR(CL42/Q42,"-")</f>
        <v>1025.3021473759245</v>
      </c>
      <c r="AA42" s="125">
        <f t="shared" si="382"/>
        <v>145573694</v>
      </c>
      <c r="AB42" s="125">
        <f t="shared" ref="AB42" si="599">IFERROR(AA42/R42,"-")</f>
        <v>1341.2974422290199</v>
      </c>
      <c r="AC42" s="125">
        <f t="shared" ref="AC42" si="600">IFERROR(CM42/R42,"-")</f>
        <v>2824.0368002063906</v>
      </c>
      <c r="AD42" s="125">
        <f t="shared" si="383"/>
        <v>164675436</v>
      </c>
      <c r="AE42" s="125">
        <f t="shared" ref="AE42" si="601">IFERROR(AD42/S42,"-")</f>
        <v>3989.7137734706239</v>
      </c>
      <c r="AF42" s="125">
        <f t="shared" ref="AF42" si="602">IFERROR(CN42/S42,"-")</f>
        <v>9466.8984373107214</v>
      </c>
      <c r="AG42" s="125">
        <f t="shared" si="384"/>
        <v>24389060</v>
      </c>
      <c r="AH42" s="125">
        <f t="shared" ref="AH42" si="603">IFERROR(AG42/T42,"-")</f>
        <v>4969.2461287693559</v>
      </c>
      <c r="AI42" s="125">
        <f t="shared" ref="AI42" si="604">IFERROR(CO42/T42,"-")</f>
        <v>11067.92705786471</v>
      </c>
      <c r="AJ42" s="125">
        <f t="shared" si="482"/>
        <v>12901</v>
      </c>
      <c r="AK42" s="125">
        <f t="shared" si="482"/>
        <v>1128</v>
      </c>
      <c r="AL42" s="125">
        <f t="shared" si="482"/>
        <v>5024</v>
      </c>
      <c r="AM42" s="125">
        <f t="shared" si="482"/>
        <v>13076</v>
      </c>
      <c r="AN42" s="125">
        <f t="shared" si="482"/>
        <v>881</v>
      </c>
      <c r="AO42" s="125">
        <f t="shared" si="482"/>
        <v>5868</v>
      </c>
      <c r="AP42" s="125">
        <f t="shared" si="482"/>
        <v>830</v>
      </c>
      <c r="AQ42" s="125">
        <f t="shared" si="482"/>
        <v>119121</v>
      </c>
      <c r="AR42" s="125">
        <f t="shared" si="482"/>
        <v>15765</v>
      </c>
      <c r="AS42" s="125">
        <f t="shared" si="482"/>
        <v>47825</v>
      </c>
      <c r="AT42" s="125">
        <f t="shared" si="483"/>
        <v>182711</v>
      </c>
      <c r="AU42" s="125">
        <f t="shared" si="483"/>
        <v>32557</v>
      </c>
      <c r="AV42" s="125">
        <f t="shared" si="483"/>
        <v>25850</v>
      </c>
      <c r="AW42" s="125">
        <f t="shared" si="483"/>
        <v>22667</v>
      </c>
      <c r="AX42" s="125">
        <f t="shared" si="483"/>
        <v>18256</v>
      </c>
      <c r="AY42" s="125">
        <f t="shared" si="483"/>
        <v>145799</v>
      </c>
      <c r="AZ42" s="125">
        <f t="shared" si="483"/>
        <v>119642</v>
      </c>
      <c r="BA42" s="125">
        <f t="shared" si="483"/>
        <v>66333</v>
      </c>
      <c r="BB42" s="125">
        <f t="shared" si="483"/>
        <v>46283</v>
      </c>
      <c r="BC42" s="125">
        <f t="shared" si="483"/>
        <v>6378</v>
      </c>
      <c r="BD42" s="125">
        <f t="shared" si="483"/>
        <v>4577</v>
      </c>
      <c r="BE42" s="122">
        <f t="shared" si="483"/>
        <v>80</v>
      </c>
      <c r="BF42" s="122">
        <f t="shared" si="483"/>
        <v>31827</v>
      </c>
      <c r="BG42" s="122">
        <f t="shared" ref="BG42" si="605">IFERROR(BF42/BE42,"-")</f>
        <v>397.83749999999998</v>
      </c>
      <c r="BH42" s="122">
        <f t="shared" ref="BH42" si="606">IFERROR(CP42/BE42,"-")</f>
        <v>654</v>
      </c>
      <c r="BI42" s="122">
        <f t="shared" si="387"/>
        <v>9298</v>
      </c>
      <c r="BJ42" s="122">
        <f t="shared" si="387"/>
        <v>297992</v>
      </c>
      <c r="BK42" s="122">
        <f t="shared" ref="BK42" si="607">IFERROR(BJ42/BI42,"-")</f>
        <v>32.049042804904282</v>
      </c>
      <c r="BL42" s="122">
        <f t="shared" ref="BL42" si="608">IFERROR(CQ42/BI42,"-")</f>
        <v>61.464831146483114</v>
      </c>
      <c r="BM42" s="122">
        <f t="shared" si="486"/>
        <v>1677</v>
      </c>
      <c r="BN42" s="122">
        <f t="shared" si="486"/>
        <v>4158</v>
      </c>
      <c r="BO42" s="122">
        <f t="shared" si="486"/>
        <v>2536</v>
      </c>
      <c r="BP42" s="122">
        <f t="shared" si="486"/>
        <v>159</v>
      </c>
      <c r="BQ42" s="122">
        <f t="shared" si="486"/>
        <v>4098</v>
      </c>
      <c r="BR42" s="122">
        <f t="shared" si="486"/>
        <v>19416776</v>
      </c>
      <c r="BS42" s="122">
        <f t="shared" ref="BS42" si="609">IFERROR(BR42/BN42,"-")</f>
        <v>4669.7392977392974</v>
      </c>
      <c r="BT42" s="122">
        <f t="shared" ref="BT42" si="610">IFERROR(CR42/BN42,"-")</f>
        <v>9841.2323232323233</v>
      </c>
      <c r="BU42" s="122">
        <f t="shared" si="389"/>
        <v>16818014</v>
      </c>
      <c r="BV42" s="122">
        <f t="shared" ref="BV42" si="611">IFERROR(BU42/BO42,"-")</f>
        <v>6631.7089905362773</v>
      </c>
      <c r="BW42" s="122">
        <f t="shared" ref="BW42" si="612">IFERROR(CS42/BO42,"-")</f>
        <v>14039.258675078865</v>
      </c>
      <c r="BX42" s="122">
        <f t="shared" si="390"/>
        <v>1117792</v>
      </c>
      <c r="BY42" s="122">
        <f t="shared" ref="BY42" si="613">IFERROR(BX42/BP42,"-")</f>
        <v>7030.1383647798739</v>
      </c>
      <c r="BZ42" s="122">
        <f t="shared" ref="BZ42" si="614">IFERROR(CT42/BP42,"-")</f>
        <v>14869.817610062893</v>
      </c>
      <c r="CA42" s="122">
        <f t="shared" si="391"/>
        <v>35475528</v>
      </c>
      <c r="CB42" s="122">
        <f t="shared" ref="CB42" si="615">IFERROR(CA42/BQ42,"-")</f>
        <v>8656.7906295754019</v>
      </c>
      <c r="CC42" s="126">
        <f t="shared" ref="CC42" si="616">IFERROR(CU42/BQ42,"-")</f>
        <v>19498.120546608101</v>
      </c>
      <c r="CD42" s="126">
        <f t="shared" ref="CD42" si="617">MONTH(1&amp;C42)</f>
        <v>11</v>
      </c>
      <c r="CE42" s="166">
        <f t="shared" ref="CE42" si="618">LEFT($B42,4)+IF(CD42&lt;4,1,0)</f>
        <v>2018</v>
      </c>
      <c r="CF42" s="167">
        <f t="shared" ref="CF42" si="619">DATE(LEFT($B42,4)+IF(CD42&lt;4,1,0),CD42,1)</f>
        <v>43405</v>
      </c>
      <c r="CG42" s="168">
        <f t="shared" ref="CG42" si="620">DAY(DATE(LEFT($B42,4)+IF(CD42&lt;4,1,0),$CD42+1,1)-1)</f>
        <v>30</v>
      </c>
      <c r="CH42" s="126">
        <f t="shared" si="492"/>
        <v>193961</v>
      </c>
      <c r="CI42" s="126">
        <f t="shared" si="492"/>
        <v>8065633</v>
      </c>
      <c r="CJ42" s="126">
        <f t="shared" si="492"/>
        <v>16033388</v>
      </c>
      <c r="CK42" s="126">
        <f t="shared" si="492"/>
        <v>11760391</v>
      </c>
      <c r="CL42" s="126">
        <f t="shared" si="492"/>
        <v>11506966</v>
      </c>
      <c r="CM42" s="126">
        <f t="shared" si="492"/>
        <v>306498362</v>
      </c>
      <c r="CN42" s="126">
        <f t="shared" si="492"/>
        <v>390746233</v>
      </c>
      <c r="CO42" s="126">
        <f t="shared" si="492"/>
        <v>54321386</v>
      </c>
      <c r="CP42" s="126">
        <f t="shared" si="492"/>
        <v>52320</v>
      </c>
      <c r="CQ42" s="126">
        <f t="shared" si="492"/>
        <v>571500</v>
      </c>
      <c r="CR42" s="126">
        <f t="shared" si="492"/>
        <v>40919844</v>
      </c>
      <c r="CS42" s="126">
        <f t="shared" si="492"/>
        <v>35603560</v>
      </c>
      <c r="CT42" s="126">
        <f t="shared" si="492"/>
        <v>2364301</v>
      </c>
      <c r="CU42" s="126">
        <f t="shared" si="492"/>
        <v>79903298</v>
      </c>
      <c r="CV42" s="169"/>
    </row>
    <row r="43" spans="1:100" x14ac:dyDescent="0.2">
      <c r="A43" s="123" t="str">
        <f t="shared" ref="A43" si="621">B43&amp;C43&amp;D43</f>
        <v>2018-19DECEMBERY54</v>
      </c>
      <c r="B43" s="97" t="str">
        <f t="shared" si="526"/>
        <v>2018-19</v>
      </c>
      <c r="C43" s="35" t="s">
        <v>776</v>
      </c>
      <c r="D43" s="124" t="str">
        <f t="shared" si="420"/>
        <v>Y54</v>
      </c>
      <c r="E43" s="124" t="str">
        <f t="shared" si="420"/>
        <v>North</v>
      </c>
      <c r="F43" s="124" t="str">
        <f t="shared" ref="F43" si="622">D43</f>
        <v>Y54</v>
      </c>
      <c r="H43" s="125">
        <f t="shared" si="379"/>
        <v>278572</v>
      </c>
      <c r="I43" s="125">
        <f t="shared" si="379"/>
        <v>207005</v>
      </c>
      <c r="J43" s="125">
        <f t="shared" si="379"/>
        <v>1370575</v>
      </c>
      <c r="K43" s="122">
        <f t="shared" ref="K43" si="623">IFERROR(J43/I43,"-")</f>
        <v>6.6209753387599335</v>
      </c>
      <c r="L43" s="125">
        <f t="shared" ref="L43" si="624">IFERROR(CH43/I43,"-")</f>
        <v>1</v>
      </c>
      <c r="M43" s="125">
        <f t="shared" ref="M43" si="625">IFERROR(CI43/I43,"-")</f>
        <v>39.410101205284896</v>
      </c>
      <c r="N43" s="125">
        <f t="shared" ref="N43" si="626">IFERROR(CJ43/I43,"-")</f>
        <v>80.605053018043037</v>
      </c>
      <c r="O43" s="125">
        <f t="shared" si="476"/>
        <v>209047</v>
      </c>
      <c r="P43" s="125">
        <f t="shared" si="476"/>
        <v>17599</v>
      </c>
      <c r="Q43" s="125">
        <f t="shared" si="476"/>
        <v>12426</v>
      </c>
      <c r="R43" s="125">
        <f t="shared" si="476"/>
        <v>115794</v>
      </c>
      <c r="S43" s="125">
        <f t="shared" si="476"/>
        <v>42418</v>
      </c>
      <c r="T43" s="125">
        <f t="shared" si="476"/>
        <v>6272</v>
      </c>
      <c r="U43" s="125">
        <f t="shared" si="476"/>
        <v>7710719</v>
      </c>
      <c r="V43" s="125">
        <f t="shared" ref="V43" si="627">IFERROR(U43/P43,"-")</f>
        <v>438.13392806409456</v>
      </c>
      <c r="W43" s="125">
        <f t="shared" ref="W43" si="628">IFERROR(CK43/P43,"-")</f>
        <v>747.33865560543211</v>
      </c>
      <c r="X43" s="125">
        <f t="shared" si="381"/>
        <v>7192449</v>
      </c>
      <c r="Y43" s="125">
        <f t="shared" ref="Y43" si="629">IFERROR(X43/Q43,"-")</f>
        <v>578.82254949299852</v>
      </c>
      <c r="Z43" s="125">
        <f t="shared" ref="Z43" si="630">IFERROR(CL43/Q43,"-")</f>
        <v>1014.857476259456</v>
      </c>
      <c r="AA43" s="125">
        <f t="shared" si="382"/>
        <v>165364486</v>
      </c>
      <c r="AB43" s="125">
        <f t="shared" ref="AB43" si="631">IFERROR(AA43/R43,"-")</f>
        <v>1428.0920082214968</v>
      </c>
      <c r="AC43" s="125">
        <f t="shared" ref="AC43" si="632">IFERROR(CM43/R43,"-")</f>
        <v>3031.5914555158297</v>
      </c>
      <c r="AD43" s="125">
        <f t="shared" si="383"/>
        <v>183841993</v>
      </c>
      <c r="AE43" s="125">
        <f t="shared" ref="AE43" si="633">IFERROR(AD43/S43,"-")</f>
        <v>4334.0561318308264</v>
      </c>
      <c r="AF43" s="125">
        <f t="shared" ref="AF43" si="634">IFERROR(CN43/S43,"-")</f>
        <v>10358.582724315149</v>
      </c>
      <c r="AG43" s="125">
        <f t="shared" si="384"/>
        <v>33927959</v>
      </c>
      <c r="AH43" s="125">
        <f t="shared" ref="AH43" si="635">IFERROR(AG43/T43,"-")</f>
        <v>5409.4322385204077</v>
      </c>
      <c r="AI43" s="125">
        <f t="shared" ref="AI43" si="636">IFERROR(CO43/T43,"-")</f>
        <v>11772.602838010203</v>
      </c>
      <c r="AJ43" s="125">
        <f t="shared" si="482"/>
        <v>14403</v>
      </c>
      <c r="AK43" s="125">
        <f t="shared" si="482"/>
        <v>1284</v>
      </c>
      <c r="AL43" s="125">
        <f t="shared" si="482"/>
        <v>6022</v>
      </c>
      <c r="AM43" s="125">
        <f t="shared" si="482"/>
        <v>13352</v>
      </c>
      <c r="AN43" s="125">
        <f t="shared" si="482"/>
        <v>929</v>
      </c>
      <c r="AO43" s="125">
        <f t="shared" si="482"/>
        <v>6168</v>
      </c>
      <c r="AP43" s="125">
        <f t="shared" si="482"/>
        <v>2519</v>
      </c>
      <c r="AQ43" s="125">
        <f t="shared" si="482"/>
        <v>126120</v>
      </c>
      <c r="AR43" s="125">
        <f t="shared" si="482"/>
        <v>15420</v>
      </c>
      <c r="AS43" s="125">
        <f t="shared" si="482"/>
        <v>53104</v>
      </c>
      <c r="AT43" s="125">
        <f t="shared" si="483"/>
        <v>194644</v>
      </c>
      <c r="AU43" s="125">
        <f t="shared" si="483"/>
        <v>35909</v>
      </c>
      <c r="AV43" s="125">
        <f t="shared" si="483"/>
        <v>28272</v>
      </c>
      <c r="AW43" s="125">
        <f t="shared" si="483"/>
        <v>24948</v>
      </c>
      <c r="AX43" s="125">
        <f t="shared" si="483"/>
        <v>19923</v>
      </c>
      <c r="AY43" s="125">
        <f t="shared" si="483"/>
        <v>155729</v>
      </c>
      <c r="AZ43" s="125">
        <f t="shared" si="483"/>
        <v>126504</v>
      </c>
      <c r="BA43" s="125">
        <f t="shared" si="483"/>
        <v>68630</v>
      </c>
      <c r="BB43" s="125">
        <f t="shared" si="483"/>
        <v>47876</v>
      </c>
      <c r="BC43" s="125">
        <f t="shared" si="483"/>
        <v>11273</v>
      </c>
      <c r="BD43" s="125">
        <f t="shared" si="483"/>
        <v>8387</v>
      </c>
      <c r="BE43" s="122">
        <f t="shared" si="483"/>
        <v>99</v>
      </c>
      <c r="BF43" s="122">
        <f t="shared" si="483"/>
        <v>41867</v>
      </c>
      <c r="BG43" s="122">
        <f t="shared" ref="BG43" si="637">IFERROR(BF43/BE43,"-")</f>
        <v>422.8989898989899</v>
      </c>
      <c r="BH43" s="122">
        <f t="shared" ref="BH43" si="638">IFERROR(CP43/BE43,"-")</f>
        <v>658</v>
      </c>
      <c r="BI43" s="122">
        <f t="shared" si="387"/>
        <v>10653</v>
      </c>
      <c r="BJ43" s="122">
        <f t="shared" si="387"/>
        <v>340830</v>
      </c>
      <c r="BK43" s="122">
        <f t="shared" ref="BK43" si="639">IFERROR(BJ43/BI43,"-")</f>
        <v>31.993804562095185</v>
      </c>
      <c r="BL43" s="122">
        <f t="shared" ref="BL43" si="640">IFERROR(CQ43/BI43,"-")</f>
        <v>60.802215338402327</v>
      </c>
      <c r="BM43" s="122">
        <f t="shared" si="486"/>
        <v>1775</v>
      </c>
      <c r="BN43" s="122">
        <f t="shared" si="486"/>
        <v>4220</v>
      </c>
      <c r="BO43" s="122">
        <f t="shared" si="486"/>
        <v>2475</v>
      </c>
      <c r="BP43" s="122">
        <f t="shared" si="486"/>
        <v>155</v>
      </c>
      <c r="BQ43" s="122">
        <f t="shared" si="486"/>
        <v>4533</v>
      </c>
      <c r="BR43" s="122">
        <f t="shared" si="486"/>
        <v>17806310</v>
      </c>
      <c r="BS43" s="122">
        <f t="shared" ref="BS43" si="641">IFERROR(BR43/BN43,"-")</f>
        <v>4219.504739336493</v>
      </c>
      <c r="BT43" s="122">
        <f t="shared" ref="BT43" si="642">IFERROR(CR43/BN43,"-")</f>
        <v>9181.0372037914694</v>
      </c>
      <c r="BU43" s="122">
        <f t="shared" si="389"/>
        <v>15290218</v>
      </c>
      <c r="BV43" s="122">
        <f t="shared" ref="BV43" si="643">IFERROR(BU43/BO43,"-")</f>
        <v>6177.8658585858584</v>
      </c>
      <c r="BW43" s="122">
        <f t="shared" ref="BW43" si="644">IFERROR(CS43/BO43,"-")</f>
        <v>13469.39595959596</v>
      </c>
      <c r="BX43" s="122">
        <f t="shared" si="390"/>
        <v>1116852</v>
      </c>
      <c r="BY43" s="122">
        <f t="shared" ref="BY43" si="645">IFERROR(BX43/BP43,"-")</f>
        <v>7205.4967741935479</v>
      </c>
      <c r="BZ43" s="122">
        <f t="shared" ref="BZ43" si="646">IFERROR(CT43/BP43,"-")</f>
        <v>13288.851612903225</v>
      </c>
      <c r="CA43" s="122">
        <f t="shared" si="391"/>
        <v>33317691</v>
      </c>
      <c r="CB43" s="122">
        <f t="shared" ref="CB43" si="647">IFERROR(CA43/BQ43,"-")</f>
        <v>7350.0311052283259</v>
      </c>
      <c r="CC43" s="126">
        <f t="shared" ref="CC43" si="648">IFERROR(CU43/BQ43,"-")</f>
        <v>16589.099272005293</v>
      </c>
      <c r="CD43" s="126">
        <f t="shared" ref="CD43" si="649">MONTH(1&amp;C43)</f>
        <v>12</v>
      </c>
      <c r="CE43" s="166">
        <f t="shared" ref="CE43" si="650">LEFT($B43,4)+IF(CD43&lt;4,1,0)</f>
        <v>2018</v>
      </c>
      <c r="CF43" s="167">
        <f t="shared" ref="CF43" si="651">DATE(LEFT($B43,4)+IF(CD43&lt;4,1,0),CD43,1)</f>
        <v>43435</v>
      </c>
      <c r="CG43" s="168">
        <f t="shared" ref="CG43" si="652">DAY(DATE(LEFT($B43,4)+IF(CD43&lt;4,1,0),$CD43+1,1)-1)</f>
        <v>31</v>
      </c>
      <c r="CH43" s="126">
        <f t="shared" si="492"/>
        <v>207005</v>
      </c>
      <c r="CI43" s="126">
        <f t="shared" si="492"/>
        <v>8158088</v>
      </c>
      <c r="CJ43" s="126">
        <f t="shared" si="492"/>
        <v>16685649</v>
      </c>
      <c r="CK43" s="126">
        <f t="shared" si="492"/>
        <v>13152413</v>
      </c>
      <c r="CL43" s="126">
        <f t="shared" si="492"/>
        <v>12610619</v>
      </c>
      <c r="CM43" s="126">
        <f t="shared" si="492"/>
        <v>351040101</v>
      </c>
      <c r="CN43" s="126">
        <f t="shared" si="492"/>
        <v>439390362</v>
      </c>
      <c r="CO43" s="126">
        <f t="shared" si="492"/>
        <v>73837765</v>
      </c>
      <c r="CP43" s="126">
        <f t="shared" si="492"/>
        <v>65142</v>
      </c>
      <c r="CQ43" s="126">
        <f t="shared" si="492"/>
        <v>647726</v>
      </c>
      <c r="CR43" s="126">
        <f t="shared" si="492"/>
        <v>38743977</v>
      </c>
      <c r="CS43" s="126">
        <f t="shared" si="492"/>
        <v>33336755</v>
      </c>
      <c r="CT43" s="126">
        <f t="shared" si="492"/>
        <v>2059772</v>
      </c>
      <c r="CU43" s="126">
        <f t="shared" si="492"/>
        <v>75198387</v>
      </c>
      <c r="CV43" s="169"/>
    </row>
    <row r="44" spans="1:100" x14ac:dyDescent="0.2">
      <c r="A44" s="123" t="str">
        <f t="shared" ref="A44" si="653">B44&amp;C44&amp;D44</f>
        <v>2018-19JANUARYY54</v>
      </c>
      <c r="B44" s="97" t="str">
        <f t="shared" si="526"/>
        <v>2018-19</v>
      </c>
      <c r="C44" s="35" t="s">
        <v>814</v>
      </c>
      <c r="D44" s="124" t="str">
        <f t="shared" si="420"/>
        <v>Y54</v>
      </c>
      <c r="E44" s="124" t="str">
        <f t="shared" si="420"/>
        <v>North</v>
      </c>
      <c r="F44" s="124" t="str">
        <f t="shared" ref="F44" si="654">D44</f>
        <v>Y54</v>
      </c>
      <c r="H44" s="125">
        <f t="shared" si="379"/>
        <v>268205</v>
      </c>
      <c r="I44" s="125">
        <f t="shared" si="379"/>
        <v>203217</v>
      </c>
      <c r="J44" s="125">
        <f t="shared" si="379"/>
        <v>1135010</v>
      </c>
      <c r="K44" s="122">
        <f t="shared" ref="K44" si="655">IFERROR(J44/I44,"-")</f>
        <v>5.5852118671174162</v>
      </c>
      <c r="L44" s="125">
        <f t="shared" ref="L44" si="656">IFERROR(CH44/I44,"-")</f>
        <v>1</v>
      </c>
      <c r="M44" s="125">
        <f t="shared" ref="M44" si="657">IFERROR(CI44/I44,"-")</f>
        <v>34.197759045749123</v>
      </c>
      <c r="N44" s="125">
        <f t="shared" ref="N44" si="658">IFERROR(CJ44/I44,"-")</f>
        <v>80.248743953507827</v>
      </c>
      <c r="O44" s="125">
        <f t="shared" si="476"/>
        <v>209214</v>
      </c>
      <c r="P44" s="125">
        <f t="shared" si="476"/>
        <v>17726</v>
      </c>
      <c r="Q44" s="125">
        <f t="shared" si="476"/>
        <v>12410</v>
      </c>
      <c r="R44" s="125">
        <f t="shared" si="476"/>
        <v>115972</v>
      </c>
      <c r="S44" s="125">
        <f t="shared" si="476"/>
        <v>40746</v>
      </c>
      <c r="T44" s="125">
        <f t="shared" si="476"/>
        <v>5614</v>
      </c>
      <c r="U44" s="125">
        <f t="shared" si="476"/>
        <v>7821292</v>
      </c>
      <c r="V44" s="125">
        <f t="shared" ref="V44" si="659">IFERROR(U44/P44,"-")</f>
        <v>441.23276542931285</v>
      </c>
      <c r="W44" s="125">
        <f t="shared" ref="W44" si="660">IFERROR(CK44/P44,"-")</f>
        <v>748.40702922261084</v>
      </c>
      <c r="X44" s="125">
        <f t="shared" si="381"/>
        <v>7384342</v>
      </c>
      <c r="Y44" s="125">
        <f t="shared" ref="Y44" si="661">IFERROR(X44/Q44,"-")</f>
        <v>595.03158742949233</v>
      </c>
      <c r="Z44" s="125">
        <f t="shared" ref="Z44" si="662">IFERROR(CL44/Q44,"-")</f>
        <v>1029.4820306204674</v>
      </c>
      <c r="AA44" s="125">
        <f t="shared" si="382"/>
        <v>168230439</v>
      </c>
      <c r="AB44" s="125">
        <f t="shared" ref="AB44" si="663">IFERROR(AA44/R44,"-")</f>
        <v>1450.6125530300417</v>
      </c>
      <c r="AC44" s="125">
        <f t="shared" ref="AC44" si="664">IFERROR(CM44/R44,"-")</f>
        <v>3080.2471631083363</v>
      </c>
      <c r="AD44" s="125">
        <f t="shared" si="383"/>
        <v>177996935</v>
      </c>
      <c r="AE44" s="125">
        <f t="shared" ref="AE44" si="665">IFERROR(AD44/S44,"-")</f>
        <v>4368.4517498650175</v>
      </c>
      <c r="AF44" s="125">
        <f t="shared" ref="AF44" si="666">IFERROR(CN44/S44,"-")</f>
        <v>10551.382221567761</v>
      </c>
      <c r="AG44" s="125">
        <f t="shared" si="384"/>
        <v>31649457</v>
      </c>
      <c r="AH44" s="125">
        <f t="shared" ref="AH44" si="667">IFERROR(AG44/T44,"-")</f>
        <v>5637.5947630922692</v>
      </c>
      <c r="AI44" s="125">
        <f t="shared" ref="AI44" si="668">IFERROR(CO44/T44,"-")</f>
        <v>12527.36836480228</v>
      </c>
      <c r="AJ44" s="125">
        <f t="shared" si="482"/>
        <v>14432</v>
      </c>
      <c r="AK44" s="125">
        <f t="shared" si="482"/>
        <v>1215</v>
      </c>
      <c r="AL44" s="125">
        <f t="shared" si="482"/>
        <v>6417</v>
      </c>
      <c r="AM44" s="125">
        <f t="shared" si="482"/>
        <v>14062</v>
      </c>
      <c r="AN44" s="125">
        <f t="shared" si="482"/>
        <v>969</v>
      </c>
      <c r="AO44" s="125">
        <f t="shared" si="482"/>
        <v>5831</v>
      </c>
      <c r="AP44" s="125">
        <f t="shared" si="482"/>
        <v>2580</v>
      </c>
      <c r="AQ44" s="125">
        <f t="shared" si="482"/>
        <v>126927</v>
      </c>
      <c r="AR44" s="125">
        <f t="shared" si="482"/>
        <v>16427</v>
      </c>
      <c r="AS44" s="125">
        <f t="shared" si="482"/>
        <v>51428</v>
      </c>
      <c r="AT44" s="125">
        <f t="shared" si="483"/>
        <v>194782</v>
      </c>
      <c r="AU44" s="125">
        <f t="shared" si="483"/>
        <v>36563</v>
      </c>
      <c r="AV44" s="125">
        <f t="shared" si="483"/>
        <v>28913</v>
      </c>
      <c r="AW44" s="125">
        <f t="shared" si="483"/>
        <v>25176</v>
      </c>
      <c r="AX44" s="125">
        <f t="shared" si="483"/>
        <v>20178</v>
      </c>
      <c r="AY44" s="125">
        <f t="shared" si="483"/>
        <v>155498</v>
      </c>
      <c r="AZ44" s="125">
        <f t="shared" si="483"/>
        <v>126390</v>
      </c>
      <c r="BA44" s="125">
        <f t="shared" si="483"/>
        <v>62633</v>
      </c>
      <c r="BB44" s="125">
        <f t="shared" si="483"/>
        <v>43127</v>
      </c>
      <c r="BC44" s="125">
        <f t="shared" si="483"/>
        <v>8036</v>
      </c>
      <c r="BD44" s="125">
        <f t="shared" si="483"/>
        <v>5956</v>
      </c>
      <c r="BE44" s="122">
        <f t="shared" si="483"/>
        <v>98</v>
      </c>
      <c r="BF44" s="122">
        <f t="shared" si="483"/>
        <v>37746</v>
      </c>
      <c r="BG44" s="122">
        <f t="shared" ref="BG44" si="669">IFERROR(BF44/BE44,"-")</f>
        <v>385.16326530612247</v>
      </c>
      <c r="BH44" s="122">
        <f t="shared" ref="BH44" si="670">IFERROR(CP44/BE44,"-")</f>
        <v>620</v>
      </c>
      <c r="BI44" s="122">
        <f t="shared" si="387"/>
        <v>10669</v>
      </c>
      <c r="BJ44" s="122">
        <f t="shared" si="387"/>
        <v>335786</v>
      </c>
      <c r="BK44" s="122">
        <f t="shared" ref="BK44" si="671">IFERROR(BJ44/BI44,"-")</f>
        <v>31.473052769706626</v>
      </c>
      <c r="BL44" s="122">
        <f t="shared" ref="BL44" si="672">IFERROR(CQ44/BI44,"-")</f>
        <v>60.187740181835224</v>
      </c>
      <c r="BM44" s="122">
        <f t="shared" si="486"/>
        <v>1841</v>
      </c>
      <c r="BN44" s="122">
        <f t="shared" si="486"/>
        <v>5157</v>
      </c>
      <c r="BO44" s="122">
        <f t="shared" si="486"/>
        <v>2644</v>
      </c>
      <c r="BP44" s="122">
        <f t="shared" si="486"/>
        <v>111</v>
      </c>
      <c r="BQ44" s="122">
        <f t="shared" si="486"/>
        <v>4043</v>
      </c>
      <c r="BR44" s="122">
        <f t="shared" si="486"/>
        <v>21403705</v>
      </c>
      <c r="BS44" s="122">
        <f t="shared" ref="BS44" si="673">IFERROR(BR44/BN44,"-")</f>
        <v>4150.4178786115963</v>
      </c>
      <c r="BT44" s="122">
        <f t="shared" ref="BT44" si="674">IFERROR(CR44/BN44,"-")</f>
        <v>8798.0127981384521</v>
      </c>
      <c r="BU44" s="122">
        <f t="shared" si="389"/>
        <v>18481911</v>
      </c>
      <c r="BV44" s="122">
        <f t="shared" ref="BV44" si="675">IFERROR(BU44/BO44,"-")</f>
        <v>6990.1327534039337</v>
      </c>
      <c r="BW44" s="122">
        <f t="shared" ref="BW44" si="676">IFERROR(CS44/BO44,"-")</f>
        <v>15460.374432677761</v>
      </c>
      <c r="BX44" s="122">
        <f t="shared" si="390"/>
        <v>807625</v>
      </c>
      <c r="BY44" s="122">
        <f t="shared" ref="BY44" si="677">IFERROR(BX44/BP44,"-")</f>
        <v>7275.9009009009005</v>
      </c>
      <c r="BZ44" s="122">
        <f t="shared" ref="BZ44" si="678">IFERROR(CT44/BP44,"-")</f>
        <v>15590.963963963964</v>
      </c>
      <c r="CA44" s="122">
        <f t="shared" si="391"/>
        <v>29248706</v>
      </c>
      <c r="CB44" s="122">
        <f t="shared" ref="CB44" si="679">IFERROR(CA44/BQ44,"-")</f>
        <v>7234.4066287410342</v>
      </c>
      <c r="CC44" s="126">
        <f t="shared" ref="CC44" si="680">IFERROR(CU44/BQ44,"-")</f>
        <v>16261.359139253031</v>
      </c>
      <c r="CD44" s="126">
        <f t="shared" ref="CD44" si="681">MONTH(1&amp;C44)</f>
        <v>1</v>
      </c>
      <c r="CE44" s="166">
        <f t="shared" ref="CE44" si="682">LEFT($B44,4)+IF(CD44&lt;4,1,0)</f>
        <v>2019</v>
      </c>
      <c r="CF44" s="167">
        <f t="shared" ref="CF44" si="683">DATE(LEFT($B44,4)+IF(CD44&lt;4,1,0),CD44,1)</f>
        <v>43466</v>
      </c>
      <c r="CG44" s="168">
        <f t="shared" ref="CG44" si="684">DAY(DATE(LEFT($B44,4)+IF(CD44&lt;4,1,0),$CD44+1,1)-1)</f>
        <v>31</v>
      </c>
      <c r="CH44" s="126">
        <f t="shared" si="492"/>
        <v>203217</v>
      </c>
      <c r="CI44" s="126">
        <f t="shared" si="492"/>
        <v>6949566</v>
      </c>
      <c r="CJ44" s="126">
        <f t="shared" si="492"/>
        <v>16307909</v>
      </c>
      <c r="CK44" s="126">
        <f t="shared" si="492"/>
        <v>13266263</v>
      </c>
      <c r="CL44" s="126">
        <f t="shared" si="492"/>
        <v>12775872</v>
      </c>
      <c r="CM44" s="126">
        <f t="shared" si="492"/>
        <v>357222424</v>
      </c>
      <c r="CN44" s="126">
        <f t="shared" si="492"/>
        <v>429926620</v>
      </c>
      <c r="CO44" s="126">
        <f t="shared" si="492"/>
        <v>70328646</v>
      </c>
      <c r="CP44" s="126">
        <f t="shared" si="492"/>
        <v>60760</v>
      </c>
      <c r="CQ44" s="126">
        <f t="shared" si="492"/>
        <v>642143</v>
      </c>
      <c r="CR44" s="126">
        <f t="shared" si="492"/>
        <v>45371352</v>
      </c>
      <c r="CS44" s="126">
        <f t="shared" si="492"/>
        <v>40877230</v>
      </c>
      <c r="CT44" s="126">
        <f t="shared" si="492"/>
        <v>1730597</v>
      </c>
      <c r="CU44" s="126">
        <f t="shared" si="492"/>
        <v>65744675</v>
      </c>
      <c r="CV44" s="169"/>
    </row>
    <row r="45" spans="1:100" x14ac:dyDescent="0.2">
      <c r="A45" s="123" t="str">
        <f t="shared" ref="A45" si="685">B45&amp;C45&amp;D45</f>
        <v>2018-19FEBRUARYY54</v>
      </c>
      <c r="B45" s="97" t="str">
        <f t="shared" si="526"/>
        <v>2018-19</v>
      </c>
      <c r="C45" s="35" t="s">
        <v>819</v>
      </c>
      <c r="D45" s="124" t="str">
        <f t="shared" si="420"/>
        <v>Y54</v>
      </c>
      <c r="E45" s="124" t="str">
        <f t="shared" si="420"/>
        <v>North</v>
      </c>
      <c r="F45" s="124" t="str">
        <f t="shared" ref="F45" si="686">D45</f>
        <v>Y54</v>
      </c>
      <c r="H45" s="125">
        <f t="shared" si="379"/>
        <v>241022</v>
      </c>
      <c r="I45" s="125">
        <f t="shared" si="379"/>
        <v>182341</v>
      </c>
      <c r="J45" s="125">
        <f t="shared" si="379"/>
        <v>1440652</v>
      </c>
      <c r="K45" s="122">
        <f t="shared" ref="K45" si="687">IFERROR(J45/I45,"-")</f>
        <v>7.9008670567782344</v>
      </c>
      <c r="L45" s="125">
        <f t="shared" ref="L45" si="688">IFERROR(CH45/I45,"-")</f>
        <v>1</v>
      </c>
      <c r="M45" s="125">
        <f t="shared" ref="M45" si="689">IFERROR(CI45/I45,"-")</f>
        <v>44.705513296515868</v>
      </c>
      <c r="N45" s="125">
        <f t="shared" ref="N45" si="690">IFERROR(CJ45/I45,"-")</f>
        <v>88.735139107496394</v>
      </c>
      <c r="O45" s="125">
        <f t="shared" si="476"/>
        <v>185825</v>
      </c>
      <c r="P45" s="125">
        <f t="shared" si="476"/>
        <v>16008</v>
      </c>
      <c r="Q45" s="125">
        <f t="shared" si="476"/>
        <v>11332</v>
      </c>
      <c r="R45" s="125">
        <f t="shared" si="476"/>
        <v>102205</v>
      </c>
      <c r="S45" s="125">
        <f t="shared" si="476"/>
        <v>36611</v>
      </c>
      <c r="T45" s="125">
        <f t="shared" si="476"/>
        <v>5054</v>
      </c>
      <c r="U45" s="125">
        <f t="shared" si="476"/>
        <v>7160207</v>
      </c>
      <c r="V45" s="125">
        <f t="shared" ref="V45" si="691">IFERROR(U45/P45,"-")</f>
        <v>447.28929285357322</v>
      </c>
      <c r="W45" s="125">
        <f t="shared" ref="W45" si="692">IFERROR(CK45/P45,"-")</f>
        <v>758.44577711144427</v>
      </c>
      <c r="X45" s="125">
        <f t="shared" si="381"/>
        <v>6763709</v>
      </c>
      <c r="Y45" s="125">
        <f t="shared" ref="Y45" si="693">IFERROR(X45/Q45,"-")</f>
        <v>596.86807271443695</v>
      </c>
      <c r="Z45" s="125">
        <f t="shared" ref="Z45" si="694">IFERROR(CL45/Q45,"-")</f>
        <v>1030.7771796681964</v>
      </c>
      <c r="AA45" s="125">
        <f t="shared" si="382"/>
        <v>149515969</v>
      </c>
      <c r="AB45" s="125">
        <f t="shared" ref="AB45" si="695">IFERROR(AA45/R45,"-")</f>
        <v>1462.9026857785823</v>
      </c>
      <c r="AC45" s="125">
        <f t="shared" ref="AC45" si="696">IFERROR(CM45/R45,"-")</f>
        <v>3099.8462110464261</v>
      </c>
      <c r="AD45" s="125">
        <f t="shared" si="383"/>
        <v>160250256</v>
      </c>
      <c r="AE45" s="125">
        <f t="shared" ref="AE45" si="697">IFERROR(AD45/S45,"-")</f>
        <v>4377.1067711889873</v>
      </c>
      <c r="AF45" s="125">
        <f t="shared" ref="AF45" si="698">IFERROR(CN45/S45,"-")</f>
        <v>10454.637185545327</v>
      </c>
      <c r="AG45" s="125">
        <f t="shared" si="384"/>
        <v>28210608</v>
      </c>
      <c r="AH45" s="125">
        <f t="shared" ref="AH45" si="699">IFERROR(AG45/T45,"-")</f>
        <v>5581.8377522754254</v>
      </c>
      <c r="AI45" s="125">
        <f t="shared" ref="AI45" si="700">IFERROR(CO45/T45,"-")</f>
        <v>11793.920063316185</v>
      </c>
      <c r="AJ45" s="125">
        <f t="shared" si="482"/>
        <v>12766</v>
      </c>
      <c r="AK45" s="125">
        <f t="shared" si="482"/>
        <v>1193</v>
      </c>
      <c r="AL45" s="125">
        <f t="shared" si="482"/>
        <v>5580</v>
      </c>
      <c r="AM45" s="125">
        <f t="shared" si="482"/>
        <v>12192</v>
      </c>
      <c r="AN45" s="125">
        <f t="shared" si="482"/>
        <v>696</v>
      </c>
      <c r="AO45" s="125">
        <f t="shared" si="482"/>
        <v>5297</v>
      </c>
      <c r="AP45" s="125">
        <f t="shared" si="482"/>
        <v>2285</v>
      </c>
      <c r="AQ45" s="125">
        <f t="shared" si="482"/>
        <v>112001</v>
      </c>
      <c r="AR45" s="125">
        <f t="shared" si="482"/>
        <v>14765</v>
      </c>
      <c r="AS45" s="125">
        <f t="shared" si="482"/>
        <v>46293</v>
      </c>
      <c r="AT45" s="125">
        <f t="shared" si="483"/>
        <v>173059</v>
      </c>
      <c r="AU45" s="125">
        <f t="shared" si="483"/>
        <v>32633</v>
      </c>
      <c r="AV45" s="125">
        <f t="shared" si="483"/>
        <v>25955</v>
      </c>
      <c r="AW45" s="125">
        <f t="shared" si="483"/>
        <v>22737</v>
      </c>
      <c r="AX45" s="125">
        <f t="shared" si="483"/>
        <v>18328</v>
      </c>
      <c r="AY45" s="125">
        <f t="shared" si="483"/>
        <v>137596</v>
      </c>
      <c r="AZ45" s="125">
        <f t="shared" si="483"/>
        <v>111937</v>
      </c>
      <c r="BA45" s="125">
        <f t="shared" si="483"/>
        <v>56650</v>
      </c>
      <c r="BB45" s="125">
        <f t="shared" si="483"/>
        <v>38945</v>
      </c>
      <c r="BC45" s="125">
        <f t="shared" si="483"/>
        <v>7197</v>
      </c>
      <c r="BD45" s="125">
        <f t="shared" si="483"/>
        <v>5374</v>
      </c>
      <c r="BE45" s="122">
        <f t="shared" si="483"/>
        <v>92</v>
      </c>
      <c r="BF45" s="122">
        <f t="shared" si="483"/>
        <v>49374</v>
      </c>
      <c r="BG45" s="122">
        <f t="shared" ref="BG45" si="701">IFERROR(BF45/BE45,"-")</f>
        <v>536.67391304347825</v>
      </c>
      <c r="BH45" s="122">
        <f t="shared" ref="BH45" si="702">IFERROR(CP45/BE45,"-")</f>
        <v>764</v>
      </c>
      <c r="BI45" s="122">
        <f t="shared" si="387"/>
        <v>9041</v>
      </c>
      <c r="BJ45" s="122">
        <f t="shared" si="387"/>
        <v>308665</v>
      </c>
      <c r="BK45" s="122">
        <f t="shared" ref="BK45" si="703">IFERROR(BJ45/BI45,"-")</f>
        <v>34.140581794049332</v>
      </c>
      <c r="BL45" s="122">
        <f t="shared" ref="BL45" si="704">IFERROR(CQ45/BI45,"-")</f>
        <v>67.86218338679349</v>
      </c>
      <c r="BM45" s="122">
        <f t="shared" si="486"/>
        <v>2514</v>
      </c>
      <c r="BN45" s="122">
        <f t="shared" si="486"/>
        <v>4468</v>
      </c>
      <c r="BO45" s="122">
        <f t="shared" si="486"/>
        <v>1846</v>
      </c>
      <c r="BP45" s="122">
        <f t="shared" si="486"/>
        <v>76</v>
      </c>
      <c r="BQ45" s="122">
        <f t="shared" si="486"/>
        <v>3174</v>
      </c>
      <c r="BR45" s="122">
        <f t="shared" si="486"/>
        <v>18739013</v>
      </c>
      <c r="BS45" s="122">
        <f t="shared" ref="BS45" si="705">IFERROR(BR45/BN45,"-")</f>
        <v>4194.0494628469114</v>
      </c>
      <c r="BT45" s="122">
        <f t="shared" ref="BT45" si="706">IFERROR(CR45/BN45,"-")</f>
        <v>8996.1640555058184</v>
      </c>
      <c r="BU45" s="122">
        <f t="shared" si="389"/>
        <v>13324333</v>
      </c>
      <c r="BV45" s="122">
        <f t="shared" ref="BV45" si="707">IFERROR(BU45/BO45,"-")</f>
        <v>7217.9485373781145</v>
      </c>
      <c r="BW45" s="122">
        <f t="shared" ref="BW45" si="708">IFERROR(CS45/BO45,"-")</f>
        <v>16548.401950162515</v>
      </c>
      <c r="BX45" s="122">
        <f t="shared" si="390"/>
        <v>463896</v>
      </c>
      <c r="BY45" s="122">
        <f t="shared" ref="BY45" si="709">IFERROR(BX45/BP45,"-")</f>
        <v>6103.894736842105</v>
      </c>
      <c r="BZ45" s="122">
        <f t="shared" ref="BZ45" si="710">IFERROR(CT45/BP45,"-")</f>
        <v>12510.986842105263</v>
      </c>
      <c r="CA45" s="122">
        <f t="shared" si="391"/>
        <v>23129246</v>
      </c>
      <c r="CB45" s="122">
        <f t="shared" ref="CB45" si="711">IFERROR(CA45/BQ45,"-")</f>
        <v>7287.0970384373031</v>
      </c>
      <c r="CC45" s="126">
        <f t="shared" ref="CC45" si="712">IFERROR(CU45/BQ45,"-")</f>
        <v>16910.478260869564</v>
      </c>
      <c r="CD45" s="126">
        <f t="shared" ref="CD45" si="713">MONTH(1&amp;C45)</f>
        <v>2</v>
      </c>
      <c r="CE45" s="166">
        <f t="shared" ref="CE45" si="714">LEFT($B45,4)+IF(CD45&lt;4,1,0)</f>
        <v>2019</v>
      </c>
      <c r="CF45" s="167">
        <f t="shared" ref="CF45" si="715">DATE(LEFT($B45,4)+IF(CD45&lt;4,1,0),CD45,1)</f>
        <v>43497</v>
      </c>
      <c r="CG45" s="168">
        <f t="shared" ref="CG45" si="716">DAY(DATE(LEFT($B45,4)+IF(CD45&lt;4,1,0),$CD45+1,1)-1)</f>
        <v>28</v>
      </c>
      <c r="CH45" s="126">
        <f t="shared" si="492"/>
        <v>182341</v>
      </c>
      <c r="CI45" s="126">
        <f t="shared" si="492"/>
        <v>8151648</v>
      </c>
      <c r="CJ45" s="126">
        <f t="shared" si="492"/>
        <v>16180054</v>
      </c>
      <c r="CK45" s="126">
        <f t="shared" si="492"/>
        <v>12141200</v>
      </c>
      <c r="CL45" s="126">
        <f t="shared" si="492"/>
        <v>11680767</v>
      </c>
      <c r="CM45" s="126">
        <f t="shared" si="492"/>
        <v>316819782</v>
      </c>
      <c r="CN45" s="126">
        <f t="shared" si="492"/>
        <v>382754722</v>
      </c>
      <c r="CO45" s="126">
        <f t="shared" si="492"/>
        <v>59606472</v>
      </c>
      <c r="CP45" s="126">
        <f t="shared" si="492"/>
        <v>70288</v>
      </c>
      <c r="CQ45" s="126">
        <f t="shared" si="492"/>
        <v>613542</v>
      </c>
      <c r="CR45" s="126">
        <f t="shared" si="492"/>
        <v>40194861</v>
      </c>
      <c r="CS45" s="126">
        <f t="shared" si="492"/>
        <v>30548350</v>
      </c>
      <c r="CT45" s="126">
        <f t="shared" si="492"/>
        <v>950835</v>
      </c>
      <c r="CU45" s="126">
        <f t="shared" si="492"/>
        <v>53673858</v>
      </c>
      <c r="CV45" s="169"/>
    </row>
    <row r="46" spans="1:100" x14ac:dyDescent="0.2">
      <c r="A46" s="123" t="str">
        <f t="shared" ref="A46" si="717">B46&amp;C46&amp;D46</f>
        <v>2018-19MARCHY54</v>
      </c>
      <c r="B46" s="97" t="str">
        <f t="shared" si="526"/>
        <v>2018-19</v>
      </c>
      <c r="C46" s="35" t="s">
        <v>820</v>
      </c>
      <c r="D46" s="124" t="str">
        <f t="shared" si="420"/>
        <v>Y54</v>
      </c>
      <c r="E46" s="124" t="str">
        <f t="shared" si="420"/>
        <v>North</v>
      </c>
      <c r="F46" s="124" t="str">
        <f t="shared" ref="F46" si="718">D46</f>
        <v>Y54</v>
      </c>
      <c r="H46" s="125">
        <f t="shared" si="379"/>
        <v>255331</v>
      </c>
      <c r="I46" s="125">
        <f t="shared" si="379"/>
        <v>192869</v>
      </c>
      <c r="J46" s="125">
        <f t="shared" si="379"/>
        <v>1010332</v>
      </c>
      <c r="K46" s="122">
        <f t="shared" ref="K46" si="719">IFERROR(J46/I46,"-")</f>
        <v>5.2384364516848221</v>
      </c>
      <c r="L46" s="125">
        <f t="shared" ref="L46" si="720">IFERROR(CH46/I46,"-")</f>
        <v>1</v>
      </c>
      <c r="M46" s="125">
        <f t="shared" ref="M46" si="721">IFERROR(CI46/I46,"-")</f>
        <v>34.011017841125323</v>
      </c>
      <c r="N46" s="125">
        <f t="shared" ref="N46" si="722">IFERROR(CJ46/I46,"-")</f>
        <v>88.238856425864185</v>
      </c>
      <c r="O46" s="125">
        <f t="shared" si="476"/>
        <v>204081</v>
      </c>
      <c r="P46" s="125">
        <f t="shared" si="476"/>
        <v>17058</v>
      </c>
      <c r="Q46" s="125">
        <f t="shared" si="476"/>
        <v>12035</v>
      </c>
      <c r="R46" s="125">
        <f t="shared" si="476"/>
        <v>110126</v>
      </c>
      <c r="S46" s="125">
        <f t="shared" si="476"/>
        <v>41909</v>
      </c>
      <c r="T46" s="125">
        <f t="shared" si="476"/>
        <v>6086</v>
      </c>
      <c r="U46" s="125">
        <f t="shared" si="476"/>
        <v>7207130</v>
      </c>
      <c r="V46" s="125">
        <f t="shared" ref="V46" si="723">IFERROR(U46/P46,"-")</f>
        <v>422.50732793996951</v>
      </c>
      <c r="W46" s="125">
        <f t="shared" ref="W46" si="724">IFERROR(CK46/P46,"-")</f>
        <v>720.14808301090397</v>
      </c>
      <c r="X46" s="125">
        <f t="shared" si="381"/>
        <v>6677972</v>
      </c>
      <c r="Y46" s="125">
        <f t="shared" ref="Y46" si="725">IFERROR(X46/Q46,"-")</f>
        <v>554.87926879933525</v>
      </c>
      <c r="Z46" s="125">
        <f t="shared" ref="Z46" si="726">IFERROR(CL46/Q46,"-")</f>
        <v>972.56792687993357</v>
      </c>
      <c r="AA46" s="125">
        <f t="shared" si="382"/>
        <v>138922077</v>
      </c>
      <c r="AB46" s="125">
        <f t="shared" ref="AB46" si="727">IFERROR(AA46/R46,"-")</f>
        <v>1261.4830012894322</v>
      </c>
      <c r="AC46" s="125">
        <f t="shared" ref="AC46" si="728">IFERROR(CM46/R46,"-")</f>
        <v>2613.6878938670252</v>
      </c>
      <c r="AD46" s="125">
        <f t="shared" si="383"/>
        <v>146311199</v>
      </c>
      <c r="AE46" s="125">
        <f t="shared" ref="AE46" si="729">IFERROR(AD46/S46,"-")</f>
        <v>3491.1641652151088</v>
      </c>
      <c r="AF46" s="125">
        <f t="shared" ref="AF46" si="730">IFERROR(CN46/S46,"-")</f>
        <v>8366.2904626691161</v>
      </c>
      <c r="AG46" s="125">
        <f t="shared" si="384"/>
        <v>28970269</v>
      </c>
      <c r="AH46" s="125">
        <f t="shared" ref="AH46" si="731">IFERROR(AG46/T46,"-")</f>
        <v>4760.1493591850149</v>
      </c>
      <c r="AI46" s="125">
        <f t="shared" ref="AI46" si="732">IFERROR(CO46/T46,"-")</f>
        <v>10400.427374301677</v>
      </c>
      <c r="AJ46" s="125">
        <f t="shared" si="482"/>
        <v>13567</v>
      </c>
      <c r="AK46" s="125">
        <f t="shared" si="482"/>
        <v>1071</v>
      </c>
      <c r="AL46" s="125">
        <f t="shared" si="482"/>
        <v>5717</v>
      </c>
      <c r="AM46" s="125">
        <f t="shared" si="482"/>
        <v>10677</v>
      </c>
      <c r="AN46" s="125">
        <f t="shared" si="482"/>
        <v>732</v>
      </c>
      <c r="AO46" s="125">
        <f t="shared" si="482"/>
        <v>6047</v>
      </c>
      <c r="AP46" s="125">
        <f t="shared" si="482"/>
        <v>2763</v>
      </c>
      <c r="AQ46" s="125">
        <f t="shared" si="482"/>
        <v>122238</v>
      </c>
      <c r="AR46" s="125">
        <f t="shared" si="482"/>
        <v>16899</v>
      </c>
      <c r="AS46" s="125">
        <f t="shared" si="482"/>
        <v>51377</v>
      </c>
      <c r="AT46" s="125">
        <f t="shared" si="483"/>
        <v>190514</v>
      </c>
      <c r="AU46" s="125">
        <f t="shared" si="483"/>
        <v>34912</v>
      </c>
      <c r="AV46" s="125">
        <f t="shared" si="483"/>
        <v>27782</v>
      </c>
      <c r="AW46" s="125">
        <f t="shared" si="483"/>
        <v>24239</v>
      </c>
      <c r="AX46" s="125">
        <f t="shared" si="483"/>
        <v>19524</v>
      </c>
      <c r="AY46" s="125">
        <f t="shared" si="483"/>
        <v>146950</v>
      </c>
      <c r="AZ46" s="125">
        <f t="shared" si="483"/>
        <v>120401</v>
      </c>
      <c r="BA46" s="125">
        <f t="shared" si="483"/>
        <v>64145</v>
      </c>
      <c r="BB46" s="125">
        <f t="shared" si="483"/>
        <v>44626</v>
      </c>
      <c r="BC46" s="125">
        <f t="shared" si="483"/>
        <v>8788</v>
      </c>
      <c r="BD46" s="125">
        <f t="shared" si="483"/>
        <v>6450</v>
      </c>
      <c r="BE46" s="122">
        <f t="shared" si="483"/>
        <v>90</v>
      </c>
      <c r="BF46" s="122">
        <f t="shared" si="483"/>
        <v>34747</v>
      </c>
      <c r="BG46" s="122">
        <f t="shared" ref="BG46" si="733">IFERROR(BF46/BE46,"-")</f>
        <v>386.07777777777778</v>
      </c>
      <c r="BH46" s="122">
        <f t="shared" ref="BH46" si="734">IFERROR(CP46/BE46,"-")</f>
        <v>702</v>
      </c>
      <c r="BI46" s="122">
        <f t="shared" si="387"/>
        <v>9603</v>
      </c>
      <c r="BJ46" s="122">
        <f t="shared" si="387"/>
        <v>296245</v>
      </c>
      <c r="BK46" s="122">
        <f t="shared" ref="BK46" si="735">IFERROR(BJ46/BI46,"-")</f>
        <v>30.849213787358117</v>
      </c>
      <c r="BL46" s="122">
        <f t="shared" ref="BL46" si="736">IFERROR(CQ46/BI46,"-")</f>
        <v>57.961991044465272</v>
      </c>
      <c r="BM46" s="122">
        <f t="shared" si="486"/>
        <v>2928</v>
      </c>
      <c r="BN46" s="122">
        <f t="shared" si="486"/>
        <v>5036</v>
      </c>
      <c r="BO46" s="122">
        <f t="shared" si="486"/>
        <v>1747</v>
      </c>
      <c r="BP46" s="122">
        <f t="shared" si="486"/>
        <v>80</v>
      </c>
      <c r="BQ46" s="122">
        <f t="shared" si="486"/>
        <v>3713</v>
      </c>
      <c r="BR46" s="122">
        <f t="shared" si="486"/>
        <v>18424115</v>
      </c>
      <c r="BS46" s="122">
        <f t="shared" ref="BS46" si="737">IFERROR(BR46/BN46,"-")</f>
        <v>3658.4819301032567</v>
      </c>
      <c r="BT46" s="122">
        <f t="shared" ref="BT46" si="738">IFERROR(CR46/BN46,"-")</f>
        <v>7845.2267672756152</v>
      </c>
      <c r="BU46" s="122">
        <f t="shared" si="389"/>
        <v>9457585</v>
      </c>
      <c r="BV46" s="122">
        <f t="shared" ref="BV46" si="739">IFERROR(BU46/BO46,"-")</f>
        <v>5413.6147681740122</v>
      </c>
      <c r="BW46" s="122">
        <f t="shared" ref="BW46" si="740">IFERROR(CS46/BO46,"-")</f>
        <v>11713.872352604465</v>
      </c>
      <c r="BX46" s="122">
        <f t="shared" si="390"/>
        <v>533312</v>
      </c>
      <c r="BY46" s="122">
        <f t="shared" ref="BY46" si="741">IFERROR(BX46/BP46,"-")</f>
        <v>6666.4</v>
      </c>
      <c r="BZ46" s="122">
        <f t="shared" ref="BZ46" si="742">IFERROR(CT46/BP46,"-")</f>
        <v>12157.1875</v>
      </c>
      <c r="CA46" s="122">
        <f t="shared" si="391"/>
        <v>25995587</v>
      </c>
      <c r="CB46" s="122">
        <f t="shared" ref="CB46" si="743">IFERROR(CA46/BQ46,"-")</f>
        <v>7001.2353891731755</v>
      </c>
      <c r="CC46" s="126">
        <f t="shared" ref="CC46" si="744">IFERROR(CU46/BQ46,"-")</f>
        <v>15651.684621599785</v>
      </c>
      <c r="CD46" s="126">
        <f t="shared" ref="CD46" si="745">MONTH(1&amp;C46)</f>
        <v>3</v>
      </c>
      <c r="CE46" s="166">
        <f t="shared" ref="CE46" si="746">LEFT($B46,4)+IF(CD46&lt;4,1,0)</f>
        <v>2019</v>
      </c>
      <c r="CF46" s="167">
        <f t="shared" ref="CF46" si="747">DATE(LEFT($B46,4)+IF(CD46&lt;4,1,0),CD46,1)</f>
        <v>43525</v>
      </c>
      <c r="CG46" s="168">
        <f t="shared" ref="CG46" si="748">DAY(DATE(LEFT($B46,4)+IF(CD46&lt;4,1,0),$CD46+1,1)-1)</f>
        <v>31</v>
      </c>
      <c r="CH46" s="126">
        <f t="shared" si="492"/>
        <v>192869</v>
      </c>
      <c r="CI46" s="126">
        <f t="shared" si="492"/>
        <v>6559671</v>
      </c>
      <c r="CJ46" s="126">
        <f t="shared" si="492"/>
        <v>17018540</v>
      </c>
      <c r="CK46" s="126">
        <f t="shared" si="492"/>
        <v>12284286</v>
      </c>
      <c r="CL46" s="126">
        <f t="shared" si="492"/>
        <v>11704855</v>
      </c>
      <c r="CM46" s="126">
        <f t="shared" si="492"/>
        <v>287834993</v>
      </c>
      <c r="CN46" s="126">
        <f t="shared" si="492"/>
        <v>350622867</v>
      </c>
      <c r="CO46" s="126">
        <f t="shared" si="492"/>
        <v>63297001</v>
      </c>
      <c r="CP46" s="126">
        <f t="shared" si="492"/>
        <v>63180</v>
      </c>
      <c r="CQ46" s="126">
        <f t="shared" si="492"/>
        <v>556609</v>
      </c>
      <c r="CR46" s="126">
        <f t="shared" si="492"/>
        <v>39508562</v>
      </c>
      <c r="CS46" s="126">
        <f t="shared" si="492"/>
        <v>20464135</v>
      </c>
      <c r="CT46" s="126">
        <f t="shared" si="492"/>
        <v>972575</v>
      </c>
      <c r="CU46" s="126">
        <f t="shared" si="492"/>
        <v>58114705</v>
      </c>
      <c r="CV46" s="169"/>
    </row>
    <row r="47" spans="1:100" x14ac:dyDescent="0.2">
      <c r="A47" s="112"/>
      <c r="H47" s="125"/>
      <c r="I47" s="125"/>
      <c r="J47" s="125"/>
      <c r="K47" s="122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6"/>
      <c r="CD47" s="126"/>
      <c r="CE47" s="170"/>
      <c r="CF47" s="170"/>
      <c r="CG47" s="171"/>
    </row>
    <row r="48" spans="1:100" x14ac:dyDescent="0.2">
      <c r="A48" s="140" t="str">
        <f>B48&amp;C48&amp;D48</f>
        <v>2017-18AUGUSTY55</v>
      </c>
      <c r="B48" s="134" t="s">
        <v>680</v>
      </c>
      <c r="C48" s="135" t="s">
        <v>681</v>
      </c>
      <c r="D48" s="135" t="s">
        <v>694</v>
      </c>
      <c r="E48" s="135" t="s">
        <v>813</v>
      </c>
      <c r="F48" s="141" t="str">
        <f t="shared" si="378"/>
        <v>Y55</v>
      </c>
      <c r="G48" s="135"/>
      <c r="H48" s="136">
        <f t="shared" ref="H48:J67" si="749">SUMIFS(H$133:H$10077,$B$133:$B$10077,$B48,$C$133:$C$10077,$C48,$D$133:$D$10077,$D48)</f>
        <v>78197</v>
      </c>
      <c r="I48" s="136">
        <f t="shared" si="749"/>
        <v>65196</v>
      </c>
      <c r="J48" s="136">
        <f t="shared" si="749"/>
        <v>330364</v>
      </c>
      <c r="K48" s="137">
        <f>IFERROR(J48/I48,"-")</f>
        <v>5.0672433891649797</v>
      </c>
      <c r="L48" s="136">
        <f>IFERROR(CH48/I48,"-")</f>
        <v>2</v>
      </c>
      <c r="M48" s="136">
        <f>IFERROR(CI48/I48,"-")</f>
        <v>37</v>
      </c>
      <c r="N48" s="136">
        <f>IFERROR(CJ48/I48,"-")</f>
        <v>105</v>
      </c>
      <c r="O48" s="136">
        <f t="shared" ref="O48:U57" si="750">SUMIFS(O$133:O$10077,$B$133:$B$10077,$B48,$C$133:$C$10077,$C48,$D$133:$D$10077,$D48)</f>
        <v>58813</v>
      </c>
      <c r="P48" s="136">
        <f t="shared" si="750"/>
        <v>4260</v>
      </c>
      <c r="Q48" s="136">
        <f t="shared" si="750"/>
        <v>2750</v>
      </c>
      <c r="R48" s="136">
        <f t="shared" si="750"/>
        <v>30513</v>
      </c>
      <c r="S48" s="136">
        <f t="shared" si="750"/>
        <v>13988</v>
      </c>
      <c r="T48" s="136">
        <f t="shared" si="750"/>
        <v>251</v>
      </c>
      <c r="U48" s="136">
        <f t="shared" si="750"/>
        <v>2043438</v>
      </c>
      <c r="V48" s="136">
        <f t="shared" si="23"/>
        <v>479.68028169014087</v>
      </c>
      <c r="W48" s="136">
        <f>IFERROR(CK48/P48,"-")</f>
        <v>845</v>
      </c>
      <c r="X48" s="136">
        <f t="shared" ref="X48:X67" si="751">SUMIFS(X$133:X$10077,$B$133:$B$10077,$B48,$C$133:$C$10077,$C48,$D$133:$D$10077,$D48)</f>
        <v>3120718</v>
      </c>
      <c r="Y48" s="136">
        <f t="shared" si="25"/>
        <v>1134.8065454545454</v>
      </c>
      <c r="Z48" s="136">
        <f>IFERROR(CL48/Q48,"-")</f>
        <v>2607</v>
      </c>
      <c r="AA48" s="136">
        <f t="shared" ref="AA48:AA67" si="752">SUMIFS(AA$133:AA$10077,$B$133:$B$10077,$B48,$C$133:$C$10077,$C48,$D$133:$D$10077,$D48)</f>
        <v>42873166</v>
      </c>
      <c r="AB48" s="136">
        <f t="shared" si="27"/>
        <v>1405.0786877724249</v>
      </c>
      <c r="AC48" s="136">
        <f>IFERROR(CM48/R48,"-")</f>
        <v>2986</v>
      </c>
      <c r="AD48" s="136">
        <f t="shared" ref="AD48:AD67" si="753">SUMIFS(AD$133:AD$10077,$B$133:$B$10077,$B48,$C$133:$C$10077,$C48,$D$133:$D$10077,$D48)</f>
        <v>51297861</v>
      </c>
      <c r="AE48" s="136">
        <f t="shared" si="403"/>
        <v>3667.2763082642264</v>
      </c>
      <c r="AF48" s="136">
        <f>IFERROR(CN48/S48,"-")</f>
        <v>8696</v>
      </c>
      <c r="AG48" s="136">
        <f t="shared" ref="AG48:AG67" si="754">SUMIFS(AG$133:AG$10077,$B$133:$B$10077,$B48,$C$133:$C$10077,$C48,$D$133:$D$10077,$D48)</f>
        <v>831404</v>
      </c>
      <c r="AH48" s="136">
        <f t="shared" si="405"/>
        <v>3312.3665338645419</v>
      </c>
      <c r="AI48" s="136">
        <f>IFERROR(CO48/T48,"-")</f>
        <v>8303</v>
      </c>
      <c r="AJ48" s="136">
        <f t="shared" ref="AJ48:AS57" si="755">SUMIFS(AJ$133:AJ$10077,$B$133:$B$10077,$B48,$C$133:$C$10077,$C48,$D$133:$D$10077,$D48)</f>
        <v>6083</v>
      </c>
      <c r="AK48" s="136">
        <f t="shared" si="755"/>
        <v>0</v>
      </c>
      <c r="AL48" s="136">
        <f t="shared" si="755"/>
        <v>2714</v>
      </c>
      <c r="AM48" s="136">
        <f t="shared" si="755"/>
        <v>7</v>
      </c>
      <c r="AN48" s="136">
        <f t="shared" si="755"/>
        <v>0</v>
      </c>
      <c r="AO48" s="136">
        <f t="shared" si="755"/>
        <v>3369</v>
      </c>
      <c r="AP48" s="136">
        <f t="shared" si="755"/>
        <v>13</v>
      </c>
      <c r="AQ48" s="136">
        <f t="shared" si="755"/>
        <v>36658</v>
      </c>
      <c r="AR48" s="136">
        <f t="shared" si="755"/>
        <v>761</v>
      </c>
      <c r="AS48" s="136">
        <f t="shared" si="755"/>
        <v>15311</v>
      </c>
      <c r="AT48" s="136">
        <f t="shared" ref="AT48:BF57" si="756">SUMIFS(AT$133:AT$10077,$B$133:$B$10077,$B48,$C$133:$C$10077,$C48,$D$133:$D$10077,$D48)</f>
        <v>52730</v>
      </c>
      <c r="AU48" s="137">
        <f t="shared" si="756"/>
        <v>7979</v>
      </c>
      <c r="AV48" s="137">
        <f t="shared" si="756"/>
        <v>6604</v>
      </c>
      <c r="AW48" s="137">
        <f t="shared" si="756"/>
        <v>5321</v>
      </c>
      <c r="AX48" s="137">
        <f t="shared" si="756"/>
        <v>4491</v>
      </c>
      <c r="AY48" s="137">
        <f t="shared" si="756"/>
        <v>38992</v>
      </c>
      <c r="AZ48" s="137">
        <f t="shared" si="756"/>
        <v>34260</v>
      </c>
      <c r="BA48" s="137">
        <f t="shared" si="756"/>
        <v>18479</v>
      </c>
      <c r="BB48" s="137">
        <f t="shared" si="756"/>
        <v>14916</v>
      </c>
      <c r="BC48" s="137">
        <f t="shared" si="756"/>
        <v>316</v>
      </c>
      <c r="BD48" s="137">
        <f t="shared" si="756"/>
        <v>261</v>
      </c>
      <c r="BE48" s="137">
        <f t="shared" si="756"/>
        <v>0</v>
      </c>
      <c r="BF48" s="137">
        <f t="shared" si="756"/>
        <v>0</v>
      </c>
      <c r="BG48" s="137" t="str">
        <f t="shared" si="407"/>
        <v>-</v>
      </c>
      <c r="BH48" s="137" t="str">
        <f>IFERROR(CP48/BE48,"-")</f>
        <v>-</v>
      </c>
      <c r="BI48" s="137">
        <f t="shared" ref="BI48:BJ67" si="757">SUMIFS(BI$133:BI$10077,$B$133:$B$10077,$B48,$C$133:$C$10077,$C48,$D$133:$D$10077,$D48)</f>
        <v>0</v>
      </c>
      <c r="BJ48" s="137">
        <f t="shared" si="757"/>
        <v>0</v>
      </c>
      <c r="BK48" s="137" t="str">
        <f t="shared" si="409"/>
        <v>-</v>
      </c>
      <c r="BL48" s="137" t="str">
        <f>IFERROR(CQ48/BI48,"-")</f>
        <v>-</v>
      </c>
      <c r="BM48" s="137">
        <f t="shared" ref="BM48:BR57" si="758">SUMIFS(BM$133:BM$10077,$B$133:$B$10077,$B48,$C$133:$C$10077,$C48,$D$133:$D$10077,$D48)</f>
        <v>0</v>
      </c>
      <c r="BN48" s="137">
        <f t="shared" si="758"/>
        <v>950</v>
      </c>
      <c r="BO48" s="137">
        <f t="shared" si="758"/>
        <v>1061</v>
      </c>
      <c r="BP48" s="137">
        <f t="shared" si="758"/>
        <v>8</v>
      </c>
      <c r="BQ48" s="137">
        <f t="shared" si="758"/>
        <v>1699</v>
      </c>
      <c r="BR48" s="137">
        <f t="shared" si="758"/>
        <v>5110633</v>
      </c>
      <c r="BS48" s="137">
        <f t="shared" si="37"/>
        <v>5379.6136842105261</v>
      </c>
      <c r="BT48" s="137">
        <f>IFERROR(CR48/BN48,"-")</f>
        <v>10208</v>
      </c>
      <c r="BU48" s="137">
        <f t="shared" ref="BU48:BU67" si="759">SUMIFS(BU$133:BU$10077,$B$133:$B$10077,$B48,$C$133:$C$10077,$C48,$D$133:$D$10077,$D48)</f>
        <v>8059250</v>
      </c>
      <c r="BV48" s="137">
        <f t="shared" si="412"/>
        <v>7595.9000942507073</v>
      </c>
      <c r="BW48" s="137">
        <f>IFERROR(CS48/BO48,"-")</f>
        <v>13348</v>
      </c>
      <c r="BX48" s="137">
        <f t="shared" ref="BX48:BX67" si="760">SUMIFS(BX$133:BX$10077,$B$133:$B$10077,$B48,$C$133:$C$10077,$C48,$D$133:$D$10077,$D48)</f>
        <v>91873</v>
      </c>
      <c r="BY48" s="137">
        <f t="shared" si="414"/>
        <v>11484.125</v>
      </c>
      <c r="BZ48" s="137">
        <f>IFERROR(CT48/BP48,"-")</f>
        <v>14577</v>
      </c>
      <c r="CA48" s="137">
        <f t="shared" ref="CA48:CA67" si="761">SUMIFS(CA$133:CA$10077,$B$133:$B$10077,$B48,$C$133:$C$10077,$C48,$D$133:$D$10077,$D48)</f>
        <v>20475613</v>
      </c>
      <c r="CB48" s="137">
        <f t="shared" si="43"/>
        <v>12051.567392583873</v>
      </c>
      <c r="CC48" s="138">
        <f>IFERROR(CU48/BQ48,"-")</f>
        <v>21964</v>
      </c>
      <c r="CD48" s="138">
        <f t="shared" ref="CD48:CD56" si="762">MONTH(1&amp;C48)</f>
        <v>8</v>
      </c>
      <c r="CE48" s="166">
        <f>LEFT($B48,4)+IF(CD48&lt;4,1,0)</f>
        <v>2017</v>
      </c>
      <c r="CF48" s="167">
        <f>DATE($CE48,$CD48,1)</f>
        <v>42948</v>
      </c>
      <c r="CG48" s="168">
        <f>DAY(DATE($CE48,$CD48+1,1)-1)</f>
        <v>31</v>
      </c>
      <c r="CH48" s="138">
        <f t="shared" ref="CH48:CU57" si="763">SUMIFS(CH$133:CH$10077,$B$133:$B$10077,$B48,$C$133:$C$10077,$C48,$D$133:$D$10077,$D48)</f>
        <v>130392</v>
      </c>
      <c r="CI48" s="138">
        <f t="shared" si="763"/>
        <v>2412252</v>
      </c>
      <c r="CJ48" s="138">
        <f t="shared" si="763"/>
        <v>6845580</v>
      </c>
      <c r="CK48" s="138">
        <f t="shared" si="763"/>
        <v>3599700</v>
      </c>
      <c r="CL48" s="138">
        <f t="shared" si="763"/>
        <v>7169250</v>
      </c>
      <c r="CM48" s="138">
        <f t="shared" si="763"/>
        <v>91111818</v>
      </c>
      <c r="CN48" s="138">
        <f t="shared" si="763"/>
        <v>121639648</v>
      </c>
      <c r="CO48" s="138">
        <f t="shared" si="763"/>
        <v>2084053</v>
      </c>
      <c r="CP48" s="138">
        <f t="shared" si="763"/>
        <v>0</v>
      </c>
      <c r="CQ48" s="138">
        <f t="shared" si="763"/>
        <v>0</v>
      </c>
      <c r="CR48" s="138">
        <f t="shared" si="763"/>
        <v>9697600</v>
      </c>
      <c r="CS48" s="138">
        <f t="shared" si="763"/>
        <v>14162228</v>
      </c>
      <c r="CT48" s="138">
        <f t="shared" si="763"/>
        <v>116616</v>
      </c>
      <c r="CU48" s="138">
        <f t="shared" si="763"/>
        <v>37316836</v>
      </c>
      <c r="CV48" s="169"/>
    </row>
    <row r="49" spans="1:100" x14ac:dyDescent="0.2">
      <c r="A49" s="123" t="str">
        <f t="shared" ref="A49:A53" si="764">B49&amp;C49&amp;D49</f>
        <v>2017-18SEPTEMBERY55</v>
      </c>
      <c r="B49" s="97" t="str">
        <f t="shared" ref="B49:B60" si="765">IF($C49="April",LEFT($B48,4)+1&amp;"-"&amp;RIGHT($B48,2)+1,$B48)</f>
        <v>2017-18</v>
      </c>
      <c r="C49" s="35" t="s">
        <v>707</v>
      </c>
      <c r="D49" s="124" t="str">
        <f>D48</f>
        <v>Y55</v>
      </c>
      <c r="E49" s="124" t="str">
        <f>E48</f>
        <v>ME</v>
      </c>
      <c r="F49" s="124" t="str">
        <f t="shared" si="378"/>
        <v>Y55</v>
      </c>
      <c r="H49" s="125">
        <f t="shared" si="749"/>
        <v>165170</v>
      </c>
      <c r="I49" s="125">
        <f t="shared" si="749"/>
        <v>128296</v>
      </c>
      <c r="J49" s="125">
        <f t="shared" si="749"/>
        <v>444624</v>
      </c>
      <c r="K49" s="122">
        <f t="shared" ref="K49:K53" si="766">IFERROR(J49/I49,"-")</f>
        <v>3.4656107750826215</v>
      </c>
      <c r="L49" s="125">
        <f t="shared" ref="L49:L60" si="767">IFERROR(CH49/I49,"-")</f>
        <v>1.5257217684105506</v>
      </c>
      <c r="M49" s="125">
        <f t="shared" ref="M49:M60" si="768">IFERROR(CI49/I49,"-")</f>
        <v>19.102887073642201</v>
      </c>
      <c r="N49" s="125">
        <f t="shared" ref="N49:N60" si="769">IFERROR(CJ49/I49,"-")</f>
        <v>59.720209515495419</v>
      </c>
      <c r="O49" s="125">
        <f t="shared" si="750"/>
        <v>124303</v>
      </c>
      <c r="P49" s="125">
        <f t="shared" si="750"/>
        <v>9506</v>
      </c>
      <c r="Q49" s="125">
        <f t="shared" si="750"/>
        <v>6296</v>
      </c>
      <c r="R49" s="125">
        <f t="shared" si="750"/>
        <v>59072</v>
      </c>
      <c r="S49" s="125">
        <f t="shared" si="750"/>
        <v>39779</v>
      </c>
      <c r="T49" s="125">
        <f t="shared" si="750"/>
        <v>1979</v>
      </c>
      <c r="U49" s="125">
        <f t="shared" si="750"/>
        <v>4303301</v>
      </c>
      <c r="V49" s="125">
        <f t="shared" si="23"/>
        <v>452.69314117399534</v>
      </c>
      <c r="W49" s="125">
        <f t="shared" ref="W49:W60" si="770">IFERROR(CK49/P49,"-")</f>
        <v>796.98821796759944</v>
      </c>
      <c r="X49" s="125">
        <f t="shared" si="751"/>
        <v>5217148</v>
      </c>
      <c r="Y49" s="125">
        <f t="shared" si="25"/>
        <v>828.64485387547654</v>
      </c>
      <c r="Z49" s="125">
        <f t="shared" ref="Z49:Z60" si="771">IFERROR(CL49/Q49,"-")</f>
        <v>1795.8818297331638</v>
      </c>
      <c r="AA49" s="125">
        <f t="shared" si="752"/>
        <v>70319089</v>
      </c>
      <c r="AB49" s="125">
        <f t="shared" si="27"/>
        <v>1190.3962791170097</v>
      </c>
      <c r="AC49" s="125">
        <f t="shared" ref="AC49:AC60" si="772">IFERROR(CM49/R49,"-")</f>
        <v>2414.6795774647885</v>
      </c>
      <c r="AD49" s="125">
        <f t="shared" si="753"/>
        <v>113522600</v>
      </c>
      <c r="AE49" s="125">
        <f t="shared" si="403"/>
        <v>2853.832424143392</v>
      </c>
      <c r="AF49" s="125">
        <f t="shared" ref="AF49:AF60" si="773">IFERROR(CN49/S49,"-")</f>
        <v>6705.9698081902516</v>
      </c>
      <c r="AG49" s="125">
        <f t="shared" si="754"/>
        <v>7002002</v>
      </c>
      <c r="AH49" s="125">
        <f t="shared" si="405"/>
        <v>3538.1515917129864</v>
      </c>
      <c r="AI49" s="125">
        <f t="shared" ref="AI49:AI60" si="774">IFERROR(CO49/T49,"-")</f>
        <v>9092.7594744820617</v>
      </c>
      <c r="AJ49" s="125">
        <f t="shared" si="755"/>
        <v>8424</v>
      </c>
      <c r="AK49" s="125">
        <f t="shared" si="755"/>
        <v>423</v>
      </c>
      <c r="AL49" s="125">
        <f t="shared" si="755"/>
        <v>2412</v>
      </c>
      <c r="AM49" s="125">
        <f t="shared" si="755"/>
        <v>112</v>
      </c>
      <c r="AN49" s="125">
        <f t="shared" si="755"/>
        <v>426</v>
      </c>
      <c r="AO49" s="125">
        <f t="shared" si="755"/>
        <v>5163</v>
      </c>
      <c r="AP49" s="125">
        <f t="shared" si="755"/>
        <v>1359</v>
      </c>
      <c r="AQ49" s="125">
        <f t="shared" si="755"/>
        <v>74372</v>
      </c>
      <c r="AR49" s="125">
        <f t="shared" si="755"/>
        <v>3169</v>
      </c>
      <c r="AS49" s="125">
        <f t="shared" si="755"/>
        <v>38338</v>
      </c>
      <c r="AT49" s="125">
        <f t="shared" si="756"/>
        <v>115879</v>
      </c>
      <c r="AU49" s="122">
        <f t="shared" si="756"/>
        <v>17371</v>
      </c>
      <c r="AV49" s="122">
        <f t="shared" si="756"/>
        <v>13670</v>
      </c>
      <c r="AW49" s="122">
        <f t="shared" si="756"/>
        <v>11581</v>
      </c>
      <c r="AX49" s="122">
        <f t="shared" si="756"/>
        <v>9290</v>
      </c>
      <c r="AY49" s="122">
        <f t="shared" si="756"/>
        <v>76339</v>
      </c>
      <c r="AZ49" s="122">
        <f t="shared" si="756"/>
        <v>64992</v>
      </c>
      <c r="BA49" s="122">
        <f t="shared" si="756"/>
        <v>62743</v>
      </c>
      <c r="BB49" s="122">
        <f t="shared" si="756"/>
        <v>42304</v>
      </c>
      <c r="BC49" s="122">
        <f t="shared" si="756"/>
        <v>4140</v>
      </c>
      <c r="BD49" s="122">
        <f t="shared" si="756"/>
        <v>2106</v>
      </c>
      <c r="BE49" s="122">
        <f t="shared" si="756"/>
        <v>0</v>
      </c>
      <c r="BF49" s="122">
        <f t="shared" si="756"/>
        <v>0</v>
      </c>
      <c r="BG49" s="122" t="str">
        <f t="shared" si="407"/>
        <v>-</v>
      </c>
      <c r="BH49" s="122" t="str">
        <f t="shared" ref="BH49:BH60" si="775">IFERROR(CP49/BE49,"-")</f>
        <v>-</v>
      </c>
      <c r="BI49" s="122">
        <f t="shared" si="757"/>
        <v>3810</v>
      </c>
      <c r="BJ49" s="122">
        <f t="shared" si="757"/>
        <v>213928</v>
      </c>
      <c r="BK49" s="122">
        <f t="shared" si="409"/>
        <v>56.149081364829399</v>
      </c>
      <c r="BL49" s="122">
        <f t="shared" ref="BL49:BL60" si="776">IFERROR(CQ49/BI49,"-")</f>
        <v>74</v>
      </c>
      <c r="BM49" s="122">
        <f t="shared" si="758"/>
        <v>198</v>
      </c>
      <c r="BN49" s="122">
        <f t="shared" si="758"/>
        <v>626</v>
      </c>
      <c r="BO49" s="122">
        <f t="shared" si="758"/>
        <v>1732</v>
      </c>
      <c r="BP49" s="122">
        <f t="shared" si="758"/>
        <v>4</v>
      </c>
      <c r="BQ49" s="122">
        <f t="shared" si="758"/>
        <v>2983</v>
      </c>
      <c r="BR49" s="122">
        <f t="shared" si="758"/>
        <v>4131250</v>
      </c>
      <c r="BS49" s="122">
        <f t="shared" si="37"/>
        <v>6599.4408945686901</v>
      </c>
      <c r="BT49" s="122">
        <f t="shared" ref="BT49:BT60" si="777">IFERROR(CR49/BN49,"-")</f>
        <v>12190.806709265176</v>
      </c>
      <c r="BU49" s="122">
        <f t="shared" si="759"/>
        <v>11911657</v>
      </c>
      <c r="BV49" s="122">
        <f t="shared" si="412"/>
        <v>6877.4001154734415</v>
      </c>
      <c r="BW49" s="122">
        <f t="shared" ref="BW49:BW60" si="778">IFERROR(CS49/BO49,"-")</f>
        <v>14036.072748267898</v>
      </c>
      <c r="BX49" s="122">
        <f t="shared" si="760"/>
        <v>26457</v>
      </c>
      <c r="BY49" s="122">
        <f t="shared" si="414"/>
        <v>6614.25</v>
      </c>
      <c r="BZ49" s="122">
        <f t="shared" ref="BZ49:BZ60" si="779">IFERROR(CT49/BP49,"-")</f>
        <v>15747</v>
      </c>
      <c r="CA49" s="122">
        <f t="shared" si="761"/>
        <v>35602826</v>
      </c>
      <c r="CB49" s="122">
        <f t="shared" si="43"/>
        <v>11935.241702983574</v>
      </c>
      <c r="CC49" s="126">
        <f t="shared" ref="CC49:CC60" si="780">IFERROR(CU49/BQ49,"-")</f>
        <v>23056.216895742542</v>
      </c>
      <c r="CD49" s="126">
        <f t="shared" si="762"/>
        <v>9</v>
      </c>
      <c r="CE49" s="166">
        <f t="shared" ref="CE49:CE58" si="781">LEFT($B49,4)+IF(CD49&lt;4,1,0)</f>
        <v>2017</v>
      </c>
      <c r="CF49" s="167">
        <f t="shared" ref="CF49:CF58" si="782">DATE(LEFT($B49,4)+IF(CD49&lt;4,1,0),CD49,1)</f>
        <v>42979</v>
      </c>
      <c r="CG49" s="168">
        <f t="shared" ref="CG49:CG58" si="783">DAY(DATE(LEFT($B49,4)+IF(CD49&lt;4,1,0),$CD49+1,1)-1)</f>
        <v>30</v>
      </c>
      <c r="CH49" s="126">
        <f t="shared" si="763"/>
        <v>195744</v>
      </c>
      <c r="CI49" s="126">
        <f t="shared" si="763"/>
        <v>2450824</v>
      </c>
      <c r="CJ49" s="126">
        <f t="shared" si="763"/>
        <v>7661864</v>
      </c>
      <c r="CK49" s="126">
        <f t="shared" si="763"/>
        <v>7576170</v>
      </c>
      <c r="CL49" s="126">
        <f t="shared" si="763"/>
        <v>11306872</v>
      </c>
      <c r="CM49" s="126">
        <f t="shared" si="763"/>
        <v>142639952</v>
      </c>
      <c r="CN49" s="126">
        <f t="shared" si="763"/>
        <v>266756773</v>
      </c>
      <c r="CO49" s="126">
        <f t="shared" si="763"/>
        <v>17994571</v>
      </c>
      <c r="CP49" s="126">
        <f t="shared" si="763"/>
        <v>0</v>
      </c>
      <c r="CQ49" s="126">
        <f t="shared" si="763"/>
        <v>281940</v>
      </c>
      <c r="CR49" s="126">
        <f t="shared" si="763"/>
        <v>7631445</v>
      </c>
      <c r="CS49" s="126">
        <f t="shared" si="763"/>
        <v>24310478</v>
      </c>
      <c r="CT49" s="126">
        <f t="shared" si="763"/>
        <v>62988</v>
      </c>
      <c r="CU49" s="126">
        <f t="shared" si="763"/>
        <v>68776695</v>
      </c>
      <c r="CV49" s="169"/>
    </row>
    <row r="50" spans="1:100" x14ac:dyDescent="0.2">
      <c r="A50" s="123" t="str">
        <f t="shared" si="764"/>
        <v>2017-18OCTOBERY55</v>
      </c>
      <c r="B50" s="97" t="str">
        <f t="shared" si="765"/>
        <v>2017-18</v>
      </c>
      <c r="C50" s="35" t="s">
        <v>765</v>
      </c>
      <c r="D50" s="124" t="str">
        <f t="shared" ref="D50:E67" si="784">D49</f>
        <v>Y55</v>
      </c>
      <c r="E50" s="124" t="str">
        <f t="shared" si="784"/>
        <v>ME</v>
      </c>
      <c r="F50" s="124" t="str">
        <f t="shared" si="378"/>
        <v>Y55</v>
      </c>
      <c r="H50" s="125">
        <f t="shared" si="749"/>
        <v>191292</v>
      </c>
      <c r="I50" s="125">
        <f t="shared" si="749"/>
        <v>147129</v>
      </c>
      <c r="J50" s="125">
        <f t="shared" si="749"/>
        <v>496323</v>
      </c>
      <c r="K50" s="122">
        <f t="shared" si="766"/>
        <v>3.3733866199049816</v>
      </c>
      <c r="L50" s="125">
        <f t="shared" si="767"/>
        <v>1.4695063515690312</v>
      </c>
      <c r="M50" s="125">
        <f t="shared" si="768"/>
        <v>17.573088921966438</v>
      </c>
      <c r="N50" s="125">
        <f t="shared" si="769"/>
        <v>59.310747711192221</v>
      </c>
      <c r="O50" s="125">
        <f t="shared" si="750"/>
        <v>145503</v>
      </c>
      <c r="P50" s="125">
        <f t="shared" si="750"/>
        <v>11319</v>
      </c>
      <c r="Q50" s="125">
        <f t="shared" si="750"/>
        <v>7436</v>
      </c>
      <c r="R50" s="125">
        <f t="shared" si="750"/>
        <v>69245</v>
      </c>
      <c r="S50" s="125">
        <f t="shared" si="750"/>
        <v>48574</v>
      </c>
      <c r="T50" s="125">
        <f t="shared" si="750"/>
        <v>2567</v>
      </c>
      <c r="U50" s="125">
        <f t="shared" si="750"/>
        <v>5014904</v>
      </c>
      <c r="V50" s="125">
        <f t="shared" si="23"/>
        <v>443.05185970492096</v>
      </c>
      <c r="W50" s="125">
        <f t="shared" si="770"/>
        <v>765.73760932944606</v>
      </c>
      <c r="X50" s="125">
        <f t="shared" si="751"/>
        <v>6148955</v>
      </c>
      <c r="Y50" s="125">
        <f t="shared" si="25"/>
        <v>826.9170252824099</v>
      </c>
      <c r="Z50" s="125">
        <f t="shared" si="771"/>
        <v>1752.3604088219472</v>
      </c>
      <c r="AA50" s="125">
        <f t="shared" si="752"/>
        <v>82703286</v>
      </c>
      <c r="AB50" s="125">
        <f t="shared" si="27"/>
        <v>1194.3575131778468</v>
      </c>
      <c r="AC50" s="125">
        <f t="shared" si="772"/>
        <v>2443.8811899776156</v>
      </c>
      <c r="AD50" s="125">
        <f t="shared" si="753"/>
        <v>125591515</v>
      </c>
      <c r="AE50" s="125">
        <f t="shared" si="403"/>
        <v>2585.5707786058383</v>
      </c>
      <c r="AF50" s="125">
        <f t="shared" si="773"/>
        <v>6050.3205418536663</v>
      </c>
      <c r="AG50" s="125">
        <f t="shared" si="754"/>
        <v>7980546</v>
      </c>
      <c r="AH50" s="125">
        <f t="shared" si="405"/>
        <v>3108.8998831320609</v>
      </c>
      <c r="AI50" s="125">
        <f t="shared" si="774"/>
        <v>8450.9010518114537</v>
      </c>
      <c r="AJ50" s="125">
        <f t="shared" si="755"/>
        <v>7444</v>
      </c>
      <c r="AK50" s="125">
        <f t="shared" si="755"/>
        <v>1312</v>
      </c>
      <c r="AL50" s="125">
        <f t="shared" si="755"/>
        <v>1438</v>
      </c>
      <c r="AM50" s="125">
        <f t="shared" si="755"/>
        <v>14</v>
      </c>
      <c r="AN50" s="125">
        <f t="shared" si="755"/>
        <v>904</v>
      </c>
      <c r="AO50" s="125">
        <f t="shared" si="755"/>
        <v>3790</v>
      </c>
      <c r="AP50" s="125">
        <f t="shared" si="755"/>
        <v>2026</v>
      </c>
      <c r="AQ50" s="125">
        <f t="shared" si="755"/>
        <v>87540</v>
      </c>
      <c r="AR50" s="125">
        <f t="shared" si="755"/>
        <v>3914</v>
      </c>
      <c r="AS50" s="125">
        <f t="shared" si="755"/>
        <v>46605</v>
      </c>
      <c r="AT50" s="125">
        <f t="shared" si="756"/>
        <v>138059</v>
      </c>
      <c r="AU50" s="122">
        <f t="shared" si="756"/>
        <v>20536</v>
      </c>
      <c r="AV50" s="122">
        <f t="shared" si="756"/>
        <v>16021</v>
      </c>
      <c r="AW50" s="122">
        <f t="shared" si="756"/>
        <v>13642</v>
      </c>
      <c r="AX50" s="122">
        <f t="shared" si="756"/>
        <v>10841</v>
      </c>
      <c r="AY50" s="122">
        <f t="shared" si="756"/>
        <v>89709</v>
      </c>
      <c r="AZ50" s="122">
        <f t="shared" si="756"/>
        <v>76499</v>
      </c>
      <c r="BA50" s="122">
        <f t="shared" si="756"/>
        <v>75729</v>
      </c>
      <c r="BB50" s="122">
        <f t="shared" si="756"/>
        <v>51619</v>
      </c>
      <c r="BC50" s="122">
        <f t="shared" si="756"/>
        <v>5626</v>
      </c>
      <c r="BD50" s="122">
        <f t="shared" si="756"/>
        <v>2706</v>
      </c>
      <c r="BE50" s="122">
        <f t="shared" si="756"/>
        <v>22</v>
      </c>
      <c r="BF50" s="122">
        <f t="shared" si="756"/>
        <v>3801</v>
      </c>
      <c r="BG50" s="122">
        <f t="shared" si="407"/>
        <v>172.77272727272728</v>
      </c>
      <c r="BH50" s="122">
        <f t="shared" si="775"/>
        <v>294</v>
      </c>
      <c r="BI50" s="122">
        <f t="shared" si="757"/>
        <v>6138</v>
      </c>
      <c r="BJ50" s="122">
        <f t="shared" si="757"/>
        <v>268549</v>
      </c>
      <c r="BK50" s="122">
        <f t="shared" si="409"/>
        <v>43.751873574454223</v>
      </c>
      <c r="BL50" s="122">
        <f t="shared" si="776"/>
        <v>59.840013033561419</v>
      </c>
      <c r="BM50" s="122">
        <f t="shared" si="758"/>
        <v>272</v>
      </c>
      <c r="BN50" s="122">
        <f t="shared" si="758"/>
        <v>552</v>
      </c>
      <c r="BO50" s="122">
        <f t="shared" si="758"/>
        <v>2169</v>
      </c>
      <c r="BP50" s="122">
        <f t="shared" si="758"/>
        <v>3</v>
      </c>
      <c r="BQ50" s="122">
        <f t="shared" si="758"/>
        <v>3357</v>
      </c>
      <c r="BR50" s="122">
        <f t="shared" si="758"/>
        <v>3851701</v>
      </c>
      <c r="BS50" s="122">
        <f t="shared" si="37"/>
        <v>6977.719202898551</v>
      </c>
      <c r="BT50" s="122">
        <f t="shared" si="777"/>
        <v>13316</v>
      </c>
      <c r="BU50" s="122">
        <f t="shared" si="759"/>
        <v>12767254</v>
      </c>
      <c r="BV50" s="122">
        <f t="shared" si="412"/>
        <v>5886.2397418165056</v>
      </c>
      <c r="BW50" s="122">
        <f t="shared" si="778"/>
        <v>12205.74458275703</v>
      </c>
      <c r="BX50" s="122">
        <f t="shared" si="760"/>
        <v>48214</v>
      </c>
      <c r="BY50" s="122">
        <f t="shared" si="414"/>
        <v>16071.333333333334</v>
      </c>
      <c r="BZ50" s="122">
        <f t="shared" si="779"/>
        <v>19713</v>
      </c>
      <c r="CA50" s="122">
        <f t="shared" si="761"/>
        <v>38228425</v>
      </c>
      <c r="CB50" s="122">
        <f t="shared" si="43"/>
        <v>11387.675007447126</v>
      </c>
      <c r="CC50" s="126">
        <f t="shared" si="780"/>
        <v>21124.029788501637</v>
      </c>
      <c r="CD50" s="126">
        <f t="shared" si="762"/>
        <v>10</v>
      </c>
      <c r="CE50" s="166">
        <f t="shared" si="781"/>
        <v>2017</v>
      </c>
      <c r="CF50" s="167">
        <f t="shared" si="782"/>
        <v>43009</v>
      </c>
      <c r="CG50" s="168">
        <f t="shared" si="783"/>
        <v>31</v>
      </c>
      <c r="CH50" s="126">
        <f t="shared" si="763"/>
        <v>216207</v>
      </c>
      <c r="CI50" s="126">
        <f t="shared" si="763"/>
        <v>2585511</v>
      </c>
      <c r="CJ50" s="126">
        <f t="shared" si="763"/>
        <v>8726331</v>
      </c>
      <c r="CK50" s="126">
        <f t="shared" si="763"/>
        <v>8667384</v>
      </c>
      <c r="CL50" s="126">
        <f t="shared" si="763"/>
        <v>13030552</v>
      </c>
      <c r="CM50" s="126">
        <f t="shared" si="763"/>
        <v>169226553</v>
      </c>
      <c r="CN50" s="126">
        <f t="shared" si="763"/>
        <v>293888270</v>
      </c>
      <c r="CO50" s="126">
        <f t="shared" si="763"/>
        <v>21693463</v>
      </c>
      <c r="CP50" s="126">
        <f t="shared" si="763"/>
        <v>6468</v>
      </c>
      <c r="CQ50" s="126">
        <f t="shared" si="763"/>
        <v>367298</v>
      </c>
      <c r="CR50" s="126">
        <f t="shared" si="763"/>
        <v>7350432</v>
      </c>
      <c r="CS50" s="126">
        <f t="shared" si="763"/>
        <v>26474260</v>
      </c>
      <c r="CT50" s="126">
        <f t="shared" si="763"/>
        <v>59139</v>
      </c>
      <c r="CU50" s="126">
        <f t="shared" si="763"/>
        <v>70913368</v>
      </c>
      <c r="CV50" s="169"/>
    </row>
    <row r="51" spans="1:100" x14ac:dyDescent="0.2">
      <c r="A51" s="123" t="str">
        <f t="shared" si="764"/>
        <v>2017-18NOVEMBERY55</v>
      </c>
      <c r="B51" s="97" t="str">
        <f t="shared" si="765"/>
        <v>2017-18</v>
      </c>
      <c r="C51" s="35" t="s">
        <v>771</v>
      </c>
      <c r="D51" s="124" t="str">
        <f t="shared" si="784"/>
        <v>Y55</v>
      </c>
      <c r="E51" s="124" t="str">
        <f t="shared" si="784"/>
        <v>ME</v>
      </c>
      <c r="F51" s="124" t="str">
        <f t="shared" si="378"/>
        <v>Y55</v>
      </c>
      <c r="H51" s="125">
        <f t="shared" si="749"/>
        <v>287872</v>
      </c>
      <c r="I51" s="125">
        <f t="shared" si="749"/>
        <v>212397</v>
      </c>
      <c r="J51" s="125">
        <f t="shared" si="749"/>
        <v>1092849</v>
      </c>
      <c r="K51" s="122">
        <f t="shared" si="766"/>
        <v>5.1453127869037703</v>
      </c>
      <c r="L51" s="125">
        <f t="shared" si="767"/>
        <v>1.3221184856659933</v>
      </c>
      <c r="M51" s="125">
        <f t="shared" si="768"/>
        <v>29.85030862017825</v>
      </c>
      <c r="N51" s="125">
        <f t="shared" si="769"/>
        <v>76.040880991727761</v>
      </c>
      <c r="O51" s="125">
        <f t="shared" si="750"/>
        <v>213906</v>
      </c>
      <c r="P51" s="125">
        <f t="shared" si="750"/>
        <v>18731</v>
      </c>
      <c r="Q51" s="125">
        <f t="shared" si="750"/>
        <v>12552</v>
      </c>
      <c r="R51" s="125">
        <f t="shared" si="750"/>
        <v>105644</v>
      </c>
      <c r="S51" s="125">
        <f t="shared" si="750"/>
        <v>59778</v>
      </c>
      <c r="T51" s="125">
        <f t="shared" si="750"/>
        <v>7852</v>
      </c>
      <c r="U51" s="125">
        <f t="shared" si="750"/>
        <v>8955683</v>
      </c>
      <c r="V51" s="125">
        <f t="shared" si="23"/>
        <v>478.1209225348353</v>
      </c>
      <c r="W51" s="125">
        <f t="shared" si="770"/>
        <v>851.77678714430624</v>
      </c>
      <c r="X51" s="125">
        <f t="shared" si="751"/>
        <v>10939876</v>
      </c>
      <c r="Y51" s="125">
        <f t="shared" si="25"/>
        <v>871.56437221159979</v>
      </c>
      <c r="Z51" s="125">
        <f t="shared" si="771"/>
        <v>1802.1762268961122</v>
      </c>
      <c r="AA51" s="125">
        <f t="shared" si="752"/>
        <v>145957308</v>
      </c>
      <c r="AB51" s="125">
        <f t="shared" si="27"/>
        <v>1381.5958123509145</v>
      </c>
      <c r="AC51" s="125">
        <f t="shared" si="772"/>
        <v>2814.4103214569686</v>
      </c>
      <c r="AD51" s="125">
        <f t="shared" si="753"/>
        <v>181134088</v>
      </c>
      <c r="AE51" s="125">
        <f t="shared" si="403"/>
        <v>3030.1128843387201</v>
      </c>
      <c r="AF51" s="125">
        <f t="shared" si="773"/>
        <v>7165.7662685268824</v>
      </c>
      <c r="AG51" s="125">
        <f t="shared" si="754"/>
        <v>38545876</v>
      </c>
      <c r="AH51" s="125">
        <f t="shared" si="405"/>
        <v>4909.0519612837497</v>
      </c>
      <c r="AI51" s="125">
        <f t="shared" si="774"/>
        <v>12035.718543046358</v>
      </c>
      <c r="AJ51" s="125">
        <f t="shared" si="755"/>
        <v>13020</v>
      </c>
      <c r="AK51" s="125">
        <f t="shared" si="755"/>
        <v>1463</v>
      </c>
      <c r="AL51" s="125">
        <f t="shared" si="755"/>
        <v>4706</v>
      </c>
      <c r="AM51" s="125">
        <f t="shared" si="755"/>
        <v>282</v>
      </c>
      <c r="AN51" s="125">
        <f t="shared" si="755"/>
        <v>854</v>
      </c>
      <c r="AO51" s="125">
        <f t="shared" si="755"/>
        <v>5997</v>
      </c>
      <c r="AP51" s="125">
        <f t="shared" si="755"/>
        <v>7042</v>
      </c>
      <c r="AQ51" s="125">
        <f t="shared" si="755"/>
        <v>126361</v>
      </c>
      <c r="AR51" s="125">
        <f t="shared" si="755"/>
        <v>7218</v>
      </c>
      <c r="AS51" s="125">
        <f t="shared" si="755"/>
        <v>67307</v>
      </c>
      <c r="AT51" s="125">
        <f t="shared" si="756"/>
        <v>200886</v>
      </c>
      <c r="AU51" s="122">
        <f t="shared" si="756"/>
        <v>36685</v>
      </c>
      <c r="AV51" s="122">
        <f t="shared" si="756"/>
        <v>27830</v>
      </c>
      <c r="AW51" s="122">
        <f t="shared" si="756"/>
        <v>19738</v>
      </c>
      <c r="AX51" s="122">
        <f t="shared" si="756"/>
        <v>16467</v>
      </c>
      <c r="AY51" s="122">
        <f t="shared" si="756"/>
        <v>147347</v>
      </c>
      <c r="AZ51" s="122">
        <f t="shared" si="756"/>
        <v>118268</v>
      </c>
      <c r="BA51" s="122">
        <f t="shared" si="756"/>
        <v>98311</v>
      </c>
      <c r="BB51" s="122">
        <f t="shared" si="756"/>
        <v>64081</v>
      </c>
      <c r="BC51" s="122">
        <f t="shared" si="756"/>
        <v>16156</v>
      </c>
      <c r="BD51" s="122">
        <f t="shared" si="756"/>
        <v>8350</v>
      </c>
      <c r="BE51" s="122">
        <f t="shared" si="756"/>
        <v>837</v>
      </c>
      <c r="BF51" s="122">
        <f t="shared" si="756"/>
        <v>218450</v>
      </c>
      <c r="BG51" s="122">
        <f t="shared" si="407"/>
        <v>260.99163679808839</v>
      </c>
      <c r="BH51" s="122">
        <f t="shared" si="775"/>
        <v>445.13261648745521</v>
      </c>
      <c r="BI51" s="122">
        <f t="shared" si="757"/>
        <v>13293</v>
      </c>
      <c r="BJ51" s="122">
        <f t="shared" si="757"/>
        <v>667291</v>
      </c>
      <c r="BK51" s="122">
        <f t="shared" si="409"/>
        <v>50.198675994884525</v>
      </c>
      <c r="BL51" s="122">
        <f t="shared" si="776"/>
        <v>65.868652674339884</v>
      </c>
      <c r="BM51" s="122">
        <f t="shared" si="758"/>
        <v>287</v>
      </c>
      <c r="BN51" s="122">
        <f t="shared" si="758"/>
        <v>1530</v>
      </c>
      <c r="BO51" s="122">
        <f t="shared" si="758"/>
        <v>2673</v>
      </c>
      <c r="BP51" s="122">
        <f t="shared" si="758"/>
        <v>98</v>
      </c>
      <c r="BQ51" s="122">
        <f t="shared" si="758"/>
        <v>4293</v>
      </c>
      <c r="BR51" s="122">
        <f t="shared" si="758"/>
        <v>13534245</v>
      </c>
      <c r="BS51" s="122">
        <f t="shared" si="37"/>
        <v>8845.9117647058829</v>
      </c>
      <c r="BT51" s="122">
        <f t="shared" si="777"/>
        <v>19977.178431372547</v>
      </c>
      <c r="BU51" s="122">
        <f t="shared" si="759"/>
        <v>21973879</v>
      </c>
      <c r="BV51" s="122">
        <f t="shared" si="412"/>
        <v>8220.68050879162</v>
      </c>
      <c r="BW51" s="122">
        <f t="shared" si="778"/>
        <v>18014.205013093902</v>
      </c>
      <c r="BX51" s="122">
        <f t="shared" si="760"/>
        <v>1461152</v>
      </c>
      <c r="BY51" s="122">
        <f t="shared" si="414"/>
        <v>14909.714285714286</v>
      </c>
      <c r="BZ51" s="122">
        <f t="shared" si="779"/>
        <v>28373.857142857141</v>
      </c>
      <c r="CA51" s="122">
        <f t="shared" si="761"/>
        <v>57782148</v>
      </c>
      <c r="CB51" s="122">
        <f t="shared" si="43"/>
        <v>13459.619846261356</v>
      </c>
      <c r="CC51" s="126">
        <f t="shared" si="780"/>
        <v>26104.238294898671</v>
      </c>
      <c r="CD51" s="126">
        <f t="shared" si="762"/>
        <v>11</v>
      </c>
      <c r="CE51" s="166">
        <f t="shared" si="781"/>
        <v>2017</v>
      </c>
      <c r="CF51" s="167">
        <f t="shared" si="782"/>
        <v>43040</v>
      </c>
      <c r="CG51" s="168">
        <f t="shared" si="783"/>
        <v>30</v>
      </c>
      <c r="CH51" s="126">
        <f t="shared" si="763"/>
        <v>280814</v>
      </c>
      <c r="CI51" s="126">
        <f t="shared" si="763"/>
        <v>6340116</v>
      </c>
      <c r="CJ51" s="126">
        <f t="shared" si="763"/>
        <v>16150855</v>
      </c>
      <c r="CK51" s="126">
        <f t="shared" si="763"/>
        <v>15954631</v>
      </c>
      <c r="CL51" s="126">
        <f t="shared" si="763"/>
        <v>22620916</v>
      </c>
      <c r="CM51" s="126">
        <f t="shared" si="763"/>
        <v>297325564</v>
      </c>
      <c r="CN51" s="126">
        <f t="shared" si="763"/>
        <v>428355176</v>
      </c>
      <c r="CO51" s="126">
        <f t="shared" si="763"/>
        <v>94504462</v>
      </c>
      <c r="CP51" s="126">
        <f t="shared" si="763"/>
        <v>372576</v>
      </c>
      <c r="CQ51" s="126">
        <f t="shared" si="763"/>
        <v>875592</v>
      </c>
      <c r="CR51" s="126">
        <f t="shared" si="763"/>
        <v>30565083</v>
      </c>
      <c r="CS51" s="126">
        <f t="shared" si="763"/>
        <v>48151970</v>
      </c>
      <c r="CT51" s="126">
        <f t="shared" si="763"/>
        <v>2780638</v>
      </c>
      <c r="CU51" s="126">
        <f t="shared" si="763"/>
        <v>112065495</v>
      </c>
      <c r="CV51" s="169"/>
    </row>
    <row r="52" spans="1:100" x14ac:dyDescent="0.2">
      <c r="A52" s="123" t="str">
        <f t="shared" si="764"/>
        <v>2017-18DECEMBERY55</v>
      </c>
      <c r="B52" s="97" t="str">
        <f t="shared" si="765"/>
        <v>2017-18</v>
      </c>
      <c r="C52" s="35" t="s">
        <v>776</v>
      </c>
      <c r="D52" s="124" t="str">
        <f t="shared" si="784"/>
        <v>Y55</v>
      </c>
      <c r="E52" s="124" t="str">
        <f t="shared" si="784"/>
        <v>ME</v>
      </c>
      <c r="F52" s="124" t="str">
        <f t="shared" si="378"/>
        <v>Y55</v>
      </c>
      <c r="H52" s="125">
        <f t="shared" si="749"/>
        <v>327356</v>
      </c>
      <c r="I52" s="125">
        <f t="shared" si="749"/>
        <v>243829</v>
      </c>
      <c r="J52" s="125">
        <f t="shared" si="749"/>
        <v>1658192</v>
      </c>
      <c r="K52" s="122">
        <f t="shared" si="766"/>
        <v>6.8006348711597058</v>
      </c>
      <c r="L52" s="125">
        <f t="shared" si="767"/>
        <v>1.3219428369882171</v>
      </c>
      <c r="M52" s="125">
        <f t="shared" si="768"/>
        <v>37.423731385520178</v>
      </c>
      <c r="N52" s="125">
        <f t="shared" si="769"/>
        <v>85.681658047238017</v>
      </c>
      <c r="O52" s="125">
        <f t="shared" si="750"/>
        <v>235330</v>
      </c>
      <c r="P52" s="125">
        <f t="shared" si="750"/>
        <v>19695</v>
      </c>
      <c r="Q52" s="125">
        <f t="shared" si="750"/>
        <v>12875</v>
      </c>
      <c r="R52" s="125">
        <f t="shared" si="750"/>
        <v>123226</v>
      </c>
      <c r="S52" s="125">
        <f t="shared" si="750"/>
        <v>59084</v>
      </c>
      <c r="T52" s="125">
        <f t="shared" si="750"/>
        <v>7596</v>
      </c>
      <c r="U52" s="125">
        <f t="shared" si="750"/>
        <v>10260646</v>
      </c>
      <c r="V52" s="125">
        <f t="shared" si="23"/>
        <v>520.97720233561813</v>
      </c>
      <c r="W52" s="125">
        <f t="shared" si="770"/>
        <v>928.05255140898703</v>
      </c>
      <c r="X52" s="125">
        <f t="shared" si="751"/>
        <v>12207142</v>
      </c>
      <c r="Y52" s="125">
        <f t="shared" si="25"/>
        <v>948.12753398058248</v>
      </c>
      <c r="Z52" s="125">
        <f t="shared" si="771"/>
        <v>1974.2411650485437</v>
      </c>
      <c r="AA52" s="125">
        <f t="shared" si="752"/>
        <v>207275706</v>
      </c>
      <c r="AB52" s="125">
        <f t="shared" si="27"/>
        <v>1682.0776946423643</v>
      </c>
      <c r="AC52" s="125">
        <f t="shared" si="772"/>
        <v>3477.6617110025481</v>
      </c>
      <c r="AD52" s="125">
        <f t="shared" si="753"/>
        <v>229106727</v>
      </c>
      <c r="AE52" s="125">
        <f t="shared" si="403"/>
        <v>3877.6441507006975</v>
      </c>
      <c r="AF52" s="125">
        <f t="shared" si="773"/>
        <v>9480.1083880576807</v>
      </c>
      <c r="AG52" s="125">
        <f t="shared" si="754"/>
        <v>48781427</v>
      </c>
      <c r="AH52" s="125">
        <f t="shared" si="405"/>
        <v>6421.9888098999472</v>
      </c>
      <c r="AI52" s="125">
        <f t="shared" si="774"/>
        <v>16036.086097946287</v>
      </c>
      <c r="AJ52" s="125">
        <f t="shared" si="755"/>
        <v>17254</v>
      </c>
      <c r="AK52" s="125">
        <f t="shared" si="755"/>
        <v>2044</v>
      </c>
      <c r="AL52" s="125">
        <f t="shared" si="755"/>
        <v>7564</v>
      </c>
      <c r="AM52" s="125">
        <f t="shared" si="755"/>
        <v>452</v>
      </c>
      <c r="AN52" s="125">
        <f t="shared" si="755"/>
        <v>959</v>
      </c>
      <c r="AO52" s="125">
        <f t="shared" si="755"/>
        <v>6687</v>
      </c>
      <c r="AP52" s="125">
        <f t="shared" si="755"/>
        <v>6939</v>
      </c>
      <c r="AQ52" s="125">
        <f t="shared" si="755"/>
        <v>135327</v>
      </c>
      <c r="AR52" s="125">
        <f t="shared" si="755"/>
        <v>7368</v>
      </c>
      <c r="AS52" s="125">
        <f t="shared" si="755"/>
        <v>75381</v>
      </c>
      <c r="AT52" s="125">
        <f t="shared" si="756"/>
        <v>218076</v>
      </c>
      <c r="AU52" s="122">
        <f t="shared" si="756"/>
        <v>39279</v>
      </c>
      <c r="AV52" s="122">
        <f t="shared" si="756"/>
        <v>29642</v>
      </c>
      <c r="AW52" s="122">
        <f t="shared" si="756"/>
        <v>19991</v>
      </c>
      <c r="AX52" s="122">
        <f t="shared" si="756"/>
        <v>16762</v>
      </c>
      <c r="AY52" s="122">
        <f t="shared" si="756"/>
        <v>173556</v>
      </c>
      <c r="AZ52" s="122">
        <f t="shared" si="756"/>
        <v>138248</v>
      </c>
      <c r="BA52" s="122">
        <f t="shared" si="756"/>
        <v>100301</v>
      </c>
      <c r="BB52" s="122">
        <f t="shared" si="756"/>
        <v>63805</v>
      </c>
      <c r="BC52" s="122">
        <f t="shared" si="756"/>
        <v>15800</v>
      </c>
      <c r="BD52" s="122">
        <f t="shared" si="756"/>
        <v>8260</v>
      </c>
      <c r="BE52" s="122">
        <f t="shared" si="756"/>
        <v>1338</v>
      </c>
      <c r="BF52" s="122">
        <f t="shared" si="756"/>
        <v>346992</v>
      </c>
      <c r="BG52" s="122">
        <f t="shared" si="407"/>
        <v>259.33632286995515</v>
      </c>
      <c r="BH52" s="122">
        <f t="shared" si="775"/>
        <v>451.19431988041856</v>
      </c>
      <c r="BI52" s="122">
        <f t="shared" si="757"/>
        <v>13391</v>
      </c>
      <c r="BJ52" s="122">
        <f t="shared" si="757"/>
        <v>596980</v>
      </c>
      <c r="BK52" s="122">
        <f t="shared" si="409"/>
        <v>44.580688522141735</v>
      </c>
      <c r="BL52" s="122">
        <f t="shared" si="776"/>
        <v>74.250914793518035</v>
      </c>
      <c r="BM52" s="122">
        <f t="shared" si="758"/>
        <v>307</v>
      </c>
      <c r="BN52" s="122">
        <f t="shared" si="758"/>
        <v>1221</v>
      </c>
      <c r="BO52" s="122">
        <f t="shared" si="758"/>
        <v>2433</v>
      </c>
      <c r="BP52" s="122">
        <f t="shared" si="758"/>
        <v>70</v>
      </c>
      <c r="BQ52" s="122">
        <f t="shared" si="758"/>
        <v>4444</v>
      </c>
      <c r="BR52" s="122">
        <f t="shared" si="758"/>
        <v>12891172</v>
      </c>
      <c r="BS52" s="122">
        <f t="shared" si="37"/>
        <v>10557.880425880427</v>
      </c>
      <c r="BT52" s="122">
        <f t="shared" si="777"/>
        <v>24565.678132678131</v>
      </c>
      <c r="BU52" s="122">
        <f t="shared" si="759"/>
        <v>22030688</v>
      </c>
      <c r="BV52" s="122">
        <f t="shared" si="412"/>
        <v>9054.9478010686398</v>
      </c>
      <c r="BW52" s="122">
        <f t="shared" si="778"/>
        <v>19543.872585285655</v>
      </c>
      <c r="BX52" s="122">
        <f t="shared" si="760"/>
        <v>1026537</v>
      </c>
      <c r="BY52" s="122">
        <f t="shared" si="414"/>
        <v>14664.814285714287</v>
      </c>
      <c r="BZ52" s="122">
        <f t="shared" si="779"/>
        <v>30601.514285714286</v>
      </c>
      <c r="CA52" s="122">
        <f t="shared" si="761"/>
        <v>64277744</v>
      </c>
      <c r="CB52" s="122">
        <f t="shared" si="43"/>
        <v>14463.938793879388</v>
      </c>
      <c r="CC52" s="126">
        <f t="shared" si="780"/>
        <v>29524.395364536453</v>
      </c>
      <c r="CD52" s="126">
        <f t="shared" si="762"/>
        <v>12</v>
      </c>
      <c r="CE52" s="166">
        <f t="shared" si="781"/>
        <v>2017</v>
      </c>
      <c r="CF52" s="167">
        <f t="shared" si="782"/>
        <v>43070</v>
      </c>
      <c r="CG52" s="168">
        <f t="shared" si="783"/>
        <v>31</v>
      </c>
      <c r="CH52" s="126">
        <f t="shared" si="763"/>
        <v>322328</v>
      </c>
      <c r="CI52" s="126">
        <f t="shared" si="763"/>
        <v>9124991</v>
      </c>
      <c r="CJ52" s="126">
        <f t="shared" si="763"/>
        <v>20891673</v>
      </c>
      <c r="CK52" s="126">
        <f t="shared" si="763"/>
        <v>18277995</v>
      </c>
      <c r="CL52" s="126">
        <f t="shared" si="763"/>
        <v>25418355</v>
      </c>
      <c r="CM52" s="126">
        <f t="shared" si="763"/>
        <v>428538342</v>
      </c>
      <c r="CN52" s="126">
        <f t="shared" si="763"/>
        <v>560122724</v>
      </c>
      <c r="CO52" s="126">
        <f t="shared" si="763"/>
        <v>121810110</v>
      </c>
      <c r="CP52" s="126">
        <f t="shared" si="763"/>
        <v>603698</v>
      </c>
      <c r="CQ52" s="126">
        <f t="shared" si="763"/>
        <v>994294</v>
      </c>
      <c r="CR52" s="126">
        <f t="shared" si="763"/>
        <v>29994693</v>
      </c>
      <c r="CS52" s="126">
        <f t="shared" si="763"/>
        <v>47550242</v>
      </c>
      <c r="CT52" s="126">
        <f t="shared" si="763"/>
        <v>2142106</v>
      </c>
      <c r="CU52" s="126">
        <f t="shared" si="763"/>
        <v>131206413</v>
      </c>
      <c r="CV52" s="169"/>
    </row>
    <row r="53" spans="1:100" x14ac:dyDescent="0.2">
      <c r="A53" s="123" t="str">
        <f t="shared" si="764"/>
        <v>2017-18JANUARYY55</v>
      </c>
      <c r="B53" s="97" t="str">
        <f t="shared" si="765"/>
        <v>2017-18</v>
      </c>
      <c r="C53" s="35" t="s">
        <v>814</v>
      </c>
      <c r="D53" s="124" t="str">
        <f t="shared" si="784"/>
        <v>Y55</v>
      </c>
      <c r="E53" s="124" t="str">
        <f t="shared" si="784"/>
        <v>ME</v>
      </c>
      <c r="F53" s="124" t="str">
        <f t="shared" si="378"/>
        <v>Y55</v>
      </c>
      <c r="H53" s="125">
        <f t="shared" si="749"/>
        <v>308747</v>
      </c>
      <c r="I53" s="125">
        <f t="shared" si="749"/>
        <v>221773</v>
      </c>
      <c r="J53" s="125">
        <f t="shared" si="749"/>
        <v>1053009</v>
      </c>
      <c r="K53" s="122">
        <f t="shared" si="766"/>
        <v>4.7481388627109702</v>
      </c>
      <c r="L53" s="125">
        <f t="shared" si="767"/>
        <v>1.3204808520424036</v>
      </c>
      <c r="M53" s="125">
        <f t="shared" si="768"/>
        <v>23.493833784996369</v>
      </c>
      <c r="N53" s="125">
        <f t="shared" si="769"/>
        <v>66.546135011926609</v>
      </c>
      <c r="O53" s="125">
        <f t="shared" si="750"/>
        <v>229187</v>
      </c>
      <c r="P53" s="125">
        <f t="shared" si="750"/>
        <v>18780</v>
      </c>
      <c r="Q53" s="125">
        <f t="shared" si="750"/>
        <v>12171</v>
      </c>
      <c r="R53" s="125">
        <f t="shared" si="750"/>
        <v>119809</v>
      </c>
      <c r="S53" s="125">
        <f t="shared" si="750"/>
        <v>58249</v>
      </c>
      <c r="T53" s="125">
        <f t="shared" si="750"/>
        <v>7701</v>
      </c>
      <c r="U53" s="125">
        <f t="shared" si="750"/>
        <v>9357942</v>
      </c>
      <c r="V53" s="125">
        <f t="shared" ref="V53" si="785">IFERROR(U53/P53,"-")</f>
        <v>498.2929712460064</v>
      </c>
      <c r="W53" s="125">
        <f t="shared" si="770"/>
        <v>885.59233226837057</v>
      </c>
      <c r="X53" s="125">
        <f t="shared" si="751"/>
        <v>11201014</v>
      </c>
      <c r="Y53" s="125">
        <f t="shared" ref="Y53" si="786">IFERROR(X53/Q53,"-")</f>
        <v>920.30350833949547</v>
      </c>
      <c r="Z53" s="125">
        <f t="shared" si="771"/>
        <v>1900.2477199901405</v>
      </c>
      <c r="AA53" s="125">
        <f t="shared" si="752"/>
        <v>184346260</v>
      </c>
      <c r="AB53" s="125">
        <f t="shared" ref="AB53" si="787">IFERROR(AA53/R53,"-")</f>
        <v>1538.667879708536</v>
      </c>
      <c r="AC53" s="125">
        <f t="shared" si="772"/>
        <v>3222.5268802844525</v>
      </c>
      <c r="AD53" s="125">
        <f t="shared" si="753"/>
        <v>190526398</v>
      </c>
      <c r="AE53" s="125">
        <f t="shared" ref="AE53" si="788">IFERROR(AD53/S53,"-")</f>
        <v>3270.8956033579975</v>
      </c>
      <c r="AF53" s="125">
        <f t="shared" si="773"/>
        <v>7851.4815533313877</v>
      </c>
      <c r="AG53" s="125">
        <f t="shared" si="754"/>
        <v>39231737</v>
      </c>
      <c r="AH53" s="125">
        <f t="shared" ref="AH53" si="789">IFERROR(AG53/T53,"-")</f>
        <v>5094.3691728346967</v>
      </c>
      <c r="AI53" s="125">
        <f t="shared" si="774"/>
        <v>12198.226853655369</v>
      </c>
      <c r="AJ53" s="125">
        <f t="shared" si="755"/>
        <v>15045</v>
      </c>
      <c r="AK53" s="125">
        <f t="shared" si="755"/>
        <v>1870</v>
      </c>
      <c r="AL53" s="125">
        <f t="shared" si="755"/>
        <v>6197</v>
      </c>
      <c r="AM53" s="125">
        <f t="shared" si="755"/>
        <v>401</v>
      </c>
      <c r="AN53" s="125">
        <f t="shared" si="755"/>
        <v>944</v>
      </c>
      <c r="AO53" s="125">
        <f t="shared" si="755"/>
        <v>6034</v>
      </c>
      <c r="AP53" s="125">
        <f t="shared" si="755"/>
        <v>4316</v>
      </c>
      <c r="AQ53" s="125">
        <f t="shared" si="755"/>
        <v>131880</v>
      </c>
      <c r="AR53" s="125">
        <f t="shared" si="755"/>
        <v>8149</v>
      </c>
      <c r="AS53" s="125">
        <f t="shared" si="755"/>
        <v>74113</v>
      </c>
      <c r="AT53" s="125">
        <f t="shared" si="756"/>
        <v>214142</v>
      </c>
      <c r="AU53" s="125">
        <f t="shared" si="756"/>
        <v>37258</v>
      </c>
      <c r="AV53" s="125">
        <f t="shared" si="756"/>
        <v>28277</v>
      </c>
      <c r="AW53" s="125">
        <f t="shared" si="756"/>
        <v>18914</v>
      </c>
      <c r="AX53" s="125">
        <f t="shared" si="756"/>
        <v>15850</v>
      </c>
      <c r="AY53" s="125">
        <f t="shared" si="756"/>
        <v>166000</v>
      </c>
      <c r="AZ53" s="125">
        <f t="shared" si="756"/>
        <v>134114</v>
      </c>
      <c r="BA53" s="125">
        <f t="shared" si="756"/>
        <v>97370</v>
      </c>
      <c r="BB53" s="125">
        <f t="shared" si="756"/>
        <v>62446</v>
      </c>
      <c r="BC53" s="125">
        <f t="shared" si="756"/>
        <v>15872</v>
      </c>
      <c r="BD53" s="125">
        <f t="shared" si="756"/>
        <v>8319</v>
      </c>
      <c r="BE53" s="122">
        <f t="shared" si="756"/>
        <v>1271</v>
      </c>
      <c r="BF53" s="122">
        <f t="shared" si="756"/>
        <v>333237</v>
      </c>
      <c r="BG53" s="122">
        <f t="shared" ref="BG53" si="790">IFERROR(BF53/BE53,"-")</f>
        <v>262.18489378442172</v>
      </c>
      <c r="BH53" s="122">
        <f t="shared" si="775"/>
        <v>436.68843430369787</v>
      </c>
      <c r="BI53" s="122">
        <f t="shared" si="757"/>
        <v>12991</v>
      </c>
      <c r="BJ53" s="122">
        <f t="shared" si="757"/>
        <v>531094</v>
      </c>
      <c r="BK53" s="122">
        <f t="shared" ref="BK53" si="791">IFERROR(BJ53/BI53,"-")</f>
        <v>40.881687321992146</v>
      </c>
      <c r="BL53" s="122">
        <f t="shared" si="776"/>
        <v>71.235085828650611</v>
      </c>
      <c r="BM53" s="122">
        <f t="shared" si="758"/>
        <v>2282</v>
      </c>
      <c r="BN53" s="122">
        <f t="shared" si="758"/>
        <v>1361</v>
      </c>
      <c r="BO53" s="122">
        <f t="shared" si="758"/>
        <v>2852</v>
      </c>
      <c r="BP53" s="122">
        <f t="shared" si="758"/>
        <v>84</v>
      </c>
      <c r="BQ53" s="122">
        <f t="shared" si="758"/>
        <v>4941</v>
      </c>
      <c r="BR53" s="122">
        <f t="shared" si="758"/>
        <v>11287478</v>
      </c>
      <c r="BS53" s="122">
        <f t="shared" ref="BS53" si="792">IFERROR(BR53/BN53,"-")</f>
        <v>8293.518001469507</v>
      </c>
      <c r="BT53" s="122">
        <f t="shared" si="777"/>
        <v>17938.46877296106</v>
      </c>
      <c r="BU53" s="122">
        <f t="shared" si="759"/>
        <v>20626494</v>
      </c>
      <c r="BV53" s="122">
        <f t="shared" ref="BV53" si="793">IFERROR(BU53/BO53,"-")</f>
        <v>7232.2910238429176</v>
      </c>
      <c r="BW53" s="122">
        <f t="shared" si="778"/>
        <v>15254.154277699859</v>
      </c>
      <c r="BX53" s="122">
        <f t="shared" si="760"/>
        <v>1108397</v>
      </c>
      <c r="BY53" s="122">
        <f t="shared" ref="BY53" si="794">IFERROR(BX53/BP53,"-")</f>
        <v>13195.202380952382</v>
      </c>
      <c r="BZ53" s="122">
        <f t="shared" si="779"/>
        <v>29454.904761904763</v>
      </c>
      <c r="CA53" s="122">
        <f t="shared" si="761"/>
        <v>60274308</v>
      </c>
      <c r="CB53" s="122">
        <f t="shared" ref="CB53" si="795">IFERROR(CA53/BQ53,"-")</f>
        <v>12198.807528840316</v>
      </c>
      <c r="CC53" s="126">
        <f t="shared" si="780"/>
        <v>25273.391418741146</v>
      </c>
      <c r="CD53" s="126">
        <f t="shared" si="762"/>
        <v>1</v>
      </c>
      <c r="CE53" s="166">
        <f t="shared" si="781"/>
        <v>2018</v>
      </c>
      <c r="CF53" s="167">
        <f t="shared" si="782"/>
        <v>43101</v>
      </c>
      <c r="CG53" s="168">
        <f t="shared" si="783"/>
        <v>31</v>
      </c>
      <c r="CH53" s="126">
        <f t="shared" si="763"/>
        <v>292847</v>
      </c>
      <c r="CI53" s="126">
        <f t="shared" si="763"/>
        <v>5210298</v>
      </c>
      <c r="CJ53" s="126">
        <f t="shared" si="763"/>
        <v>14758136</v>
      </c>
      <c r="CK53" s="126">
        <f t="shared" si="763"/>
        <v>16631424</v>
      </c>
      <c r="CL53" s="126">
        <f t="shared" si="763"/>
        <v>23127915</v>
      </c>
      <c r="CM53" s="126">
        <f t="shared" si="763"/>
        <v>386087723</v>
      </c>
      <c r="CN53" s="126">
        <f t="shared" si="763"/>
        <v>457340949</v>
      </c>
      <c r="CO53" s="126">
        <f t="shared" si="763"/>
        <v>93938545</v>
      </c>
      <c r="CP53" s="126">
        <f t="shared" si="763"/>
        <v>555031</v>
      </c>
      <c r="CQ53" s="126">
        <f t="shared" si="763"/>
        <v>925415</v>
      </c>
      <c r="CR53" s="126">
        <f t="shared" si="763"/>
        <v>24414256</v>
      </c>
      <c r="CS53" s="126">
        <f t="shared" si="763"/>
        <v>43504848</v>
      </c>
      <c r="CT53" s="126">
        <f t="shared" si="763"/>
        <v>2474212</v>
      </c>
      <c r="CU53" s="126">
        <f t="shared" si="763"/>
        <v>124875827</v>
      </c>
      <c r="CV53" s="169"/>
    </row>
    <row r="54" spans="1:100" x14ac:dyDescent="0.2">
      <c r="A54" s="123" t="str">
        <f t="shared" ref="A54:A55" si="796">B54&amp;C54&amp;D54</f>
        <v>2017-18FEBRUARYY55</v>
      </c>
      <c r="B54" s="97" t="str">
        <f t="shared" si="765"/>
        <v>2017-18</v>
      </c>
      <c r="C54" s="35" t="s">
        <v>819</v>
      </c>
      <c r="D54" s="124" t="str">
        <f t="shared" si="784"/>
        <v>Y55</v>
      </c>
      <c r="E54" s="124" t="str">
        <f t="shared" si="784"/>
        <v>ME</v>
      </c>
      <c r="F54" s="124" t="str">
        <f t="shared" si="378"/>
        <v>Y55</v>
      </c>
      <c r="H54" s="125">
        <f t="shared" si="749"/>
        <v>282749</v>
      </c>
      <c r="I54" s="125">
        <f t="shared" si="749"/>
        <v>202823</v>
      </c>
      <c r="J54" s="125">
        <f t="shared" si="749"/>
        <v>996782</v>
      </c>
      <c r="K54" s="122">
        <f t="shared" ref="K54:K55" si="797">IFERROR(J54/I54,"-")</f>
        <v>4.9145412502526833</v>
      </c>
      <c r="L54" s="125">
        <f t="shared" si="767"/>
        <v>1.3322256351597206</v>
      </c>
      <c r="M54" s="125">
        <f t="shared" si="768"/>
        <v>27.016403465090249</v>
      </c>
      <c r="N54" s="125">
        <f t="shared" si="769"/>
        <v>69.79622133584455</v>
      </c>
      <c r="O54" s="125">
        <f t="shared" si="750"/>
        <v>204300</v>
      </c>
      <c r="P54" s="125">
        <f t="shared" si="750"/>
        <v>17089</v>
      </c>
      <c r="Q54" s="125">
        <f t="shared" si="750"/>
        <v>11220</v>
      </c>
      <c r="R54" s="125">
        <f t="shared" si="750"/>
        <v>106901</v>
      </c>
      <c r="S54" s="125">
        <f t="shared" si="750"/>
        <v>52778</v>
      </c>
      <c r="T54" s="125">
        <f t="shared" si="750"/>
        <v>6825</v>
      </c>
      <c r="U54" s="125">
        <f t="shared" si="750"/>
        <v>8710965</v>
      </c>
      <c r="V54" s="125">
        <f t="shared" ref="V54:V55" si="798">IFERROR(U54/P54,"-")</f>
        <v>509.74106150155069</v>
      </c>
      <c r="W54" s="125">
        <f t="shared" si="770"/>
        <v>895.58821464099708</v>
      </c>
      <c r="X54" s="125">
        <f t="shared" si="751"/>
        <v>10403152</v>
      </c>
      <c r="Y54" s="125">
        <f t="shared" ref="Y54:Y55" si="799">IFERROR(X54/Q54,"-")</f>
        <v>927.19714795008917</v>
      </c>
      <c r="Z54" s="125">
        <f t="shared" si="771"/>
        <v>1987.2869875222816</v>
      </c>
      <c r="AA54" s="125">
        <f t="shared" si="752"/>
        <v>170577729</v>
      </c>
      <c r="AB54" s="125">
        <f t="shared" ref="AB54:AB55" si="800">IFERROR(AA54/R54,"-")</f>
        <v>1595.6607421820188</v>
      </c>
      <c r="AC54" s="125">
        <f t="shared" si="772"/>
        <v>3338.7713117744456</v>
      </c>
      <c r="AD54" s="125">
        <f t="shared" si="753"/>
        <v>192926081</v>
      </c>
      <c r="AE54" s="125">
        <f t="shared" ref="AE54:AE55" si="801">IFERROR(AD54/S54,"-")</f>
        <v>3655.4261434688697</v>
      </c>
      <c r="AF54" s="125">
        <f t="shared" si="773"/>
        <v>8690.2831293341915</v>
      </c>
      <c r="AG54" s="125">
        <f t="shared" si="754"/>
        <v>36159085</v>
      </c>
      <c r="AH54" s="125">
        <f t="shared" ref="AH54:AH55" si="802">IFERROR(AG54/T54,"-")</f>
        <v>5298.0344322344326</v>
      </c>
      <c r="AI54" s="125">
        <f t="shared" si="774"/>
        <v>13026.452307692307</v>
      </c>
      <c r="AJ54" s="125">
        <f t="shared" si="755"/>
        <v>12453</v>
      </c>
      <c r="AK54" s="125">
        <f t="shared" si="755"/>
        <v>1631</v>
      </c>
      <c r="AL54" s="125">
        <f t="shared" si="755"/>
        <v>4801</v>
      </c>
      <c r="AM54" s="125">
        <f t="shared" si="755"/>
        <v>321</v>
      </c>
      <c r="AN54" s="125">
        <f t="shared" si="755"/>
        <v>797</v>
      </c>
      <c r="AO54" s="125">
        <f t="shared" si="755"/>
        <v>5224</v>
      </c>
      <c r="AP54" s="125">
        <f t="shared" si="755"/>
        <v>3685</v>
      </c>
      <c r="AQ54" s="125">
        <f t="shared" si="755"/>
        <v>119020</v>
      </c>
      <c r="AR54" s="125">
        <f t="shared" si="755"/>
        <v>7201</v>
      </c>
      <c r="AS54" s="125">
        <f t="shared" si="755"/>
        <v>65626</v>
      </c>
      <c r="AT54" s="125">
        <f t="shared" si="756"/>
        <v>191847</v>
      </c>
      <c r="AU54" s="125">
        <f t="shared" si="756"/>
        <v>33844</v>
      </c>
      <c r="AV54" s="125">
        <f t="shared" si="756"/>
        <v>25668</v>
      </c>
      <c r="AW54" s="125">
        <f t="shared" si="756"/>
        <v>17563</v>
      </c>
      <c r="AX54" s="125">
        <f t="shared" si="756"/>
        <v>14688</v>
      </c>
      <c r="AY54" s="125">
        <f t="shared" si="756"/>
        <v>149728</v>
      </c>
      <c r="AZ54" s="125">
        <f t="shared" si="756"/>
        <v>120420</v>
      </c>
      <c r="BA54" s="125">
        <f t="shared" si="756"/>
        <v>89395</v>
      </c>
      <c r="BB54" s="125">
        <f t="shared" si="756"/>
        <v>56555</v>
      </c>
      <c r="BC54" s="125">
        <f t="shared" si="756"/>
        <v>13871</v>
      </c>
      <c r="BD54" s="125">
        <f t="shared" si="756"/>
        <v>7379</v>
      </c>
      <c r="BE54" s="122">
        <f t="shared" si="756"/>
        <v>1000</v>
      </c>
      <c r="BF54" s="122">
        <f t="shared" si="756"/>
        <v>301689</v>
      </c>
      <c r="BG54" s="122">
        <f t="shared" ref="BG54:BG55" si="803">IFERROR(BF54/BE54,"-")</f>
        <v>301.68900000000002</v>
      </c>
      <c r="BH54" s="122">
        <f t="shared" si="775"/>
        <v>524</v>
      </c>
      <c r="BI54" s="122">
        <f t="shared" si="757"/>
        <v>11912</v>
      </c>
      <c r="BJ54" s="122">
        <f t="shared" si="757"/>
        <v>609419</v>
      </c>
      <c r="BK54" s="122">
        <f t="shared" ref="BK54:BK55" si="804">IFERROR(BJ54/BI54,"-")</f>
        <v>51.160090664875753</v>
      </c>
      <c r="BL54" s="122">
        <f t="shared" si="776"/>
        <v>77.47414372061786</v>
      </c>
      <c r="BM54" s="122">
        <f t="shared" si="758"/>
        <v>1637</v>
      </c>
      <c r="BN54" s="122">
        <f t="shared" si="758"/>
        <v>1054</v>
      </c>
      <c r="BO54" s="122">
        <f t="shared" si="758"/>
        <v>2642</v>
      </c>
      <c r="BP54" s="122">
        <f t="shared" si="758"/>
        <v>61</v>
      </c>
      <c r="BQ54" s="122">
        <f t="shared" si="758"/>
        <v>4192</v>
      </c>
      <c r="BR54" s="122">
        <f t="shared" si="758"/>
        <v>8114945</v>
      </c>
      <c r="BS54" s="122">
        <f t="shared" ref="BS54:BS55" si="805">IFERROR(BR54/BN54,"-")</f>
        <v>7699.18880455408</v>
      </c>
      <c r="BT54" s="122">
        <f t="shared" si="777"/>
        <v>16580.562618595824</v>
      </c>
      <c r="BU54" s="122">
        <f t="shared" si="759"/>
        <v>17401020</v>
      </c>
      <c r="BV54" s="122">
        <f t="shared" ref="BV54:BV55" si="806">IFERROR(BU54/BO54,"-")</f>
        <v>6586.3058289174869</v>
      </c>
      <c r="BW54" s="122">
        <f t="shared" si="778"/>
        <v>14285.260408781227</v>
      </c>
      <c r="BX54" s="122">
        <f t="shared" si="760"/>
        <v>687972</v>
      </c>
      <c r="BY54" s="122">
        <f t="shared" ref="BY54:BY55" si="807">IFERROR(BX54/BP54,"-")</f>
        <v>11278.22950819672</v>
      </c>
      <c r="BZ54" s="122">
        <f t="shared" si="779"/>
        <v>25706.934426229509</v>
      </c>
      <c r="CA54" s="122">
        <f t="shared" si="761"/>
        <v>47071808</v>
      </c>
      <c r="CB54" s="122">
        <f t="shared" ref="CB54:CB55" si="808">IFERROR(CA54/BQ54,"-")</f>
        <v>11228.961832061068</v>
      </c>
      <c r="CC54" s="126">
        <f t="shared" si="780"/>
        <v>23473.402433206105</v>
      </c>
      <c r="CD54" s="126">
        <f t="shared" si="762"/>
        <v>2</v>
      </c>
      <c r="CE54" s="166">
        <f t="shared" si="781"/>
        <v>2018</v>
      </c>
      <c r="CF54" s="167">
        <f t="shared" si="782"/>
        <v>43132</v>
      </c>
      <c r="CG54" s="168">
        <f t="shared" si="783"/>
        <v>28</v>
      </c>
      <c r="CH54" s="126">
        <f t="shared" si="763"/>
        <v>270206</v>
      </c>
      <c r="CI54" s="126">
        <f t="shared" si="763"/>
        <v>5479548</v>
      </c>
      <c r="CJ54" s="126">
        <f t="shared" si="763"/>
        <v>14156279</v>
      </c>
      <c r="CK54" s="126">
        <f t="shared" si="763"/>
        <v>15304707</v>
      </c>
      <c r="CL54" s="126">
        <f t="shared" si="763"/>
        <v>22297360</v>
      </c>
      <c r="CM54" s="126">
        <f t="shared" si="763"/>
        <v>356917992</v>
      </c>
      <c r="CN54" s="126">
        <f t="shared" si="763"/>
        <v>458655763</v>
      </c>
      <c r="CO54" s="126">
        <f t="shared" si="763"/>
        <v>88905537</v>
      </c>
      <c r="CP54" s="126">
        <f t="shared" si="763"/>
        <v>524000</v>
      </c>
      <c r="CQ54" s="126">
        <f t="shared" si="763"/>
        <v>922872</v>
      </c>
      <c r="CR54" s="126">
        <f t="shared" si="763"/>
        <v>17475913</v>
      </c>
      <c r="CS54" s="126">
        <f t="shared" si="763"/>
        <v>37741658</v>
      </c>
      <c r="CT54" s="126">
        <f t="shared" si="763"/>
        <v>1568123</v>
      </c>
      <c r="CU54" s="126">
        <f t="shared" si="763"/>
        <v>98400503</v>
      </c>
      <c r="CV54" s="169"/>
    </row>
    <row r="55" spans="1:100" x14ac:dyDescent="0.2">
      <c r="A55" s="123" t="str">
        <f t="shared" si="796"/>
        <v>2017-18MARCHY55</v>
      </c>
      <c r="B55" s="97" t="str">
        <f t="shared" si="765"/>
        <v>2017-18</v>
      </c>
      <c r="C55" s="35" t="s">
        <v>820</v>
      </c>
      <c r="D55" s="124" t="str">
        <f t="shared" si="784"/>
        <v>Y55</v>
      </c>
      <c r="E55" s="124" t="str">
        <f t="shared" si="784"/>
        <v>ME</v>
      </c>
      <c r="F55" s="124" t="str">
        <f t="shared" si="378"/>
        <v>Y55</v>
      </c>
      <c r="H55" s="125">
        <f t="shared" si="749"/>
        <v>311675</v>
      </c>
      <c r="I55" s="125">
        <f t="shared" si="749"/>
        <v>226273</v>
      </c>
      <c r="J55" s="125">
        <f t="shared" si="749"/>
        <v>1057638</v>
      </c>
      <c r="K55" s="122">
        <f t="shared" si="797"/>
        <v>4.6741679298900003</v>
      </c>
      <c r="L55" s="125">
        <f t="shared" si="767"/>
        <v>1.3336721570845838</v>
      </c>
      <c r="M55" s="125">
        <f t="shared" si="768"/>
        <v>24.690245853460201</v>
      </c>
      <c r="N55" s="125">
        <f t="shared" si="769"/>
        <v>69.523067268299798</v>
      </c>
      <c r="O55" s="125">
        <f t="shared" si="750"/>
        <v>222043</v>
      </c>
      <c r="P55" s="125">
        <f t="shared" si="750"/>
        <v>18476</v>
      </c>
      <c r="Q55" s="125">
        <f t="shared" si="750"/>
        <v>11976</v>
      </c>
      <c r="R55" s="125">
        <f t="shared" si="750"/>
        <v>118096</v>
      </c>
      <c r="S55" s="125">
        <f t="shared" si="750"/>
        <v>56694</v>
      </c>
      <c r="T55" s="125">
        <f t="shared" si="750"/>
        <v>7144</v>
      </c>
      <c r="U55" s="125">
        <f t="shared" si="750"/>
        <v>9604327</v>
      </c>
      <c r="V55" s="125">
        <f t="shared" si="798"/>
        <v>519.82718120805373</v>
      </c>
      <c r="W55" s="125">
        <f t="shared" si="770"/>
        <v>925.76526304394895</v>
      </c>
      <c r="X55" s="125">
        <f t="shared" si="751"/>
        <v>11015212</v>
      </c>
      <c r="Y55" s="125">
        <f t="shared" si="799"/>
        <v>919.77388109552442</v>
      </c>
      <c r="Z55" s="125">
        <f t="shared" si="771"/>
        <v>1851.5207915831663</v>
      </c>
      <c r="AA55" s="125">
        <f t="shared" si="752"/>
        <v>200553179</v>
      </c>
      <c r="AB55" s="125">
        <f t="shared" si="800"/>
        <v>1698.2216078444656</v>
      </c>
      <c r="AC55" s="125">
        <f t="shared" si="772"/>
        <v>3583.2788409429618</v>
      </c>
      <c r="AD55" s="125">
        <f t="shared" si="753"/>
        <v>216850544</v>
      </c>
      <c r="AE55" s="125">
        <f t="shared" si="801"/>
        <v>3824.9293399654284</v>
      </c>
      <c r="AF55" s="125">
        <f t="shared" si="773"/>
        <v>9317.6868098916984</v>
      </c>
      <c r="AG55" s="125">
        <f t="shared" si="754"/>
        <v>38561058</v>
      </c>
      <c r="AH55" s="125">
        <f t="shared" si="802"/>
        <v>5397.6844904815225</v>
      </c>
      <c r="AI55" s="125">
        <f t="shared" si="774"/>
        <v>13084.639277715565</v>
      </c>
      <c r="AJ55" s="125">
        <f t="shared" si="755"/>
        <v>13403</v>
      </c>
      <c r="AK55" s="125">
        <f t="shared" si="755"/>
        <v>1744</v>
      </c>
      <c r="AL55" s="125">
        <f t="shared" si="755"/>
        <v>4726</v>
      </c>
      <c r="AM55" s="125">
        <f t="shared" si="755"/>
        <v>338</v>
      </c>
      <c r="AN55" s="125">
        <f t="shared" si="755"/>
        <v>935</v>
      </c>
      <c r="AO55" s="125">
        <f t="shared" si="755"/>
        <v>5998</v>
      </c>
      <c r="AP55" s="125">
        <f t="shared" si="755"/>
        <v>7029</v>
      </c>
      <c r="AQ55" s="125">
        <f t="shared" si="755"/>
        <v>128037</v>
      </c>
      <c r="AR55" s="125">
        <f t="shared" si="755"/>
        <v>9121</v>
      </c>
      <c r="AS55" s="125">
        <f t="shared" si="755"/>
        <v>71482</v>
      </c>
      <c r="AT55" s="125">
        <f t="shared" si="756"/>
        <v>208640</v>
      </c>
      <c r="AU55" s="125">
        <f t="shared" si="756"/>
        <v>36417</v>
      </c>
      <c r="AV55" s="125">
        <f t="shared" si="756"/>
        <v>27579</v>
      </c>
      <c r="AW55" s="125">
        <f t="shared" si="756"/>
        <v>18383</v>
      </c>
      <c r="AX55" s="125">
        <f t="shared" si="756"/>
        <v>15435</v>
      </c>
      <c r="AY55" s="125">
        <f t="shared" si="756"/>
        <v>165290</v>
      </c>
      <c r="AZ55" s="125">
        <f t="shared" si="756"/>
        <v>132511</v>
      </c>
      <c r="BA55" s="125">
        <f t="shared" si="756"/>
        <v>94963</v>
      </c>
      <c r="BB55" s="125">
        <f t="shared" si="756"/>
        <v>60614</v>
      </c>
      <c r="BC55" s="125">
        <f t="shared" si="756"/>
        <v>14737</v>
      </c>
      <c r="BD55" s="125">
        <f t="shared" si="756"/>
        <v>7761</v>
      </c>
      <c r="BE55" s="122">
        <f t="shared" si="756"/>
        <v>1156</v>
      </c>
      <c r="BF55" s="122">
        <f t="shared" si="756"/>
        <v>346552</v>
      </c>
      <c r="BG55" s="122">
        <f t="shared" si="803"/>
        <v>299.78546712802768</v>
      </c>
      <c r="BH55" s="122">
        <f t="shared" si="775"/>
        <v>509.63148788927333</v>
      </c>
      <c r="BI55" s="122">
        <f t="shared" si="757"/>
        <v>13120</v>
      </c>
      <c r="BJ55" s="122">
        <f t="shared" si="757"/>
        <v>576130</v>
      </c>
      <c r="BK55" s="122">
        <f t="shared" si="804"/>
        <v>43.912347560975611</v>
      </c>
      <c r="BL55" s="122">
        <f t="shared" si="776"/>
        <v>148.62576219512195</v>
      </c>
      <c r="BM55" s="122">
        <f t="shared" si="758"/>
        <v>1570</v>
      </c>
      <c r="BN55" s="122">
        <f t="shared" si="758"/>
        <v>1122</v>
      </c>
      <c r="BO55" s="122">
        <f t="shared" si="758"/>
        <v>2521</v>
      </c>
      <c r="BP55" s="122">
        <f t="shared" si="758"/>
        <v>67</v>
      </c>
      <c r="BQ55" s="122">
        <f t="shared" si="758"/>
        <v>4191</v>
      </c>
      <c r="BR55" s="122">
        <f t="shared" si="758"/>
        <v>8916100</v>
      </c>
      <c r="BS55" s="122">
        <f t="shared" si="805"/>
        <v>7946.6131907308381</v>
      </c>
      <c r="BT55" s="122">
        <f t="shared" si="777"/>
        <v>18373.782531194294</v>
      </c>
      <c r="BU55" s="122">
        <f t="shared" si="759"/>
        <v>16733713</v>
      </c>
      <c r="BV55" s="122">
        <f t="shared" si="806"/>
        <v>6637.7282824276081</v>
      </c>
      <c r="BW55" s="122">
        <f t="shared" si="778"/>
        <v>14900.433558111861</v>
      </c>
      <c r="BX55" s="122">
        <f t="shared" si="760"/>
        <v>884966</v>
      </c>
      <c r="BY55" s="122">
        <f t="shared" si="807"/>
        <v>13208.447761194029</v>
      </c>
      <c r="BZ55" s="122">
        <f t="shared" si="779"/>
        <v>25592.268656716416</v>
      </c>
      <c r="CA55" s="122">
        <f t="shared" si="761"/>
        <v>45700322</v>
      </c>
      <c r="CB55" s="122">
        <f t="shared" si="808"/>
        <v>10904.395609639703</v>
      </c>
      <c r="CC55" s="126">
        <f t="shared" si="780"/>
        <v>23763.305893581484</v>
      </c>
      <c r="CD55" s="126">
        <f t="shared" si="762"/>
        <v>3</v>
      </c>
      <c r="CE55" s="166">
        <f t="shared" si="781"/>
        <v>2018</v>
      </c>
      <c r="CF55" s="167">
        <f t="shared" si="782"/>
        <v>43160</v>
      </c>
      <c r="CG55" s="168">
        <f t="shared" si="783"/>
        <v>31</v>
      </c>
      <c r="CH55" s="126">
        <f t="shared" si="763"/>
        <v>301774</v>
      </c>
      <c r="CI55" s="126">
        <f t="shared" si="763"/>
        <v>5586736</v>
      </c>
      <c r="CJ55" s="126">
        <f t="shared" si="763"/>
        <v>15731193</v>
      </c>
      <c r="CK55" s="126">
        <f t="shared" si="763"/>
        <v>17104439</v>
      </c>
      <c r="CL55" s="126">
        <f t="shared" si="763"/>
        <v>22173813</v>
      </c>
      <c r="CM55" s="126">
        <f t="shared" si="763"/>
        <v>423170898</v>
      </c>
      <c r="CN55" s="126">
        <f t="shared" si="763"/>
        <v>528256936</v>
      </c>
      <c r="CO55" s="126">
        <f t="shared" si="763"/>
        <v>93476663</v>
      </c>
      <c r="CP55" s="126">
        <f t="shared" si="763"/>
        <v>589134</v>
      </c>
      <c r="CQ55" s="126">
        <f t="shared" si="763"/>
        <v>1949970</v>
      </c>
      <c r="CR55" s="126">
        <f t="shared" si="763"/>
        <v>20615384</v>
      </c>
      <c r="CS55" s="126">
        <f t="shared" si="763"/>
        <v>37563993</v>
      </c>
      <c r="CT55" s="126">
        <f t="shared" si="763"/>
        <v>1714682</v>
      </c>
      <c r="CU55" s="126">
        <f t="shared" si="763"/>
        <v>99592015</v>
      </c>
      <c r="CV55" s="169"/>
    </row>
    <row r="56" spans="1:100" x14ac:dyDescent="0.2">
      <c r="A56" s="123" t="str">
        <f t="shared" ref="A56" si="809">B56&amp;C56&amp;D56</f>
        <v>2018-19APRILY55</v>
      </c>
      <c r="B56" s="97" t="str">
        <f t="shared" si="765"/>
        <v>2018-19</v>
      </c>
      <c r="C56" s="35" t="s">
        <v>822</v>
      </c>
      <c r="D56" s="124" t="str">
        <f t="shared" si="784"/>
        <v>Y55</v>
      </c>
      <c r="E56" s="124" t="str">
        <f t="shared" si="784"/>
        <v>ME</v>
      </c>
      <c r="F56" s="124" t="str">
        <f t="shared" ref="F56:F61" si="810">D56</f>
        <v>Y55</v>
      </c>
      <c r="H56" s="125">
        <f t="shared" si="749"/>
        <v>272303</v>
      </c>
      <c r="I56" s="125">
        <f t="shared" si="749"/>
        <v>195050</v>
      </c>
      <c r="J56" s="125">
        <f t="shared" si="749"/>
        <v>513911</v>
      </c>
      <c r="K56" s="122">
        <f t="shared" ref="K56" si="811">IFERROR(J56/I56,"-")</f>
        <v>2.6347654447577544</v>
      </c>
      <c r="L56" s="125">
        <f t="shared" si="767"/>
        <v>1.3244757754421943</v>
      </c>
      <c r="M56" s="125">
        <f t="shared" si="768"/>
        <v>4.6178928479876955</v>
      </c>
      <c r="N56" s="125">
        <f t="shared" si="769"/>
        <v>43.019492437836455</v>
      </c>
      <c r="O56" s="125">
        <f t="shared" si="750"/>
        <v>207829</v>
      </c>
      <c r="P56" s="125">
        <f t="shared" si="750"/>
        <v>16400</v>
      </c>
      <c r="Q56" s="125">
        <f t="shared" si="750"/>
        <v>10702</v>
      </c>
      <c r="R56" s="125">
        <f t="shared" si="750"/>
        <v>105099</v>
      </c>
      <c r="S56" s="125">
        <f t="shared" si="750"/>
        <v>58935</v>
      </c>
      <c r="T56" s="125">
        <f t="shared" si="750"/>
        <v>7402</v>
      </c>
      <c r="U56" s="125">
        <f t="shared" si="750"/>
        <v>7780590</v>
      </c>
      <c r="V56" s="125">
        <f t="shared" ref="V56" si="812">IFERROR(U56/P56,"-")</f>
        <v>474.42621951219513</v>
      </c>
      <c r="W56" s="125">
        <f t="shared" si="770"/>
        <v>856.805487804878</v>
      </c>
      <c r="X56" s="125">
        <f t="shared" si="751"/>
        <v>8665360</v>
      </c>
      <c r="Y56" s="125">
        <f t="shared" ref="Y56" si="813">IFERROR(X56/Q56,"-")</f>
        <v>809.69538404036632</v>
      </c>
      <c r="Z56" s="125">
        <f t="shared" si="771"/>
        <v>1613.3910484021678</v>
      </c>
      <c r="AA56" s="125">
        <f t="shared" si="752"/>
        <v>136254035</v>
      </c>
      <c r="AB56" s="125">
        <f t="shared" ref="AB56" si="814">IFERROR(AA56/R56,"-")</f>
        <v>1296.4351230744346</v>
      </c>
      <c r="AC56" s="125">
        <f t="shared" si="772"/>
        <v>2661.0136537930903</v>
      </c>
      <c r="AD56" s="125">
        <f t="shared" si="753"/>
        <v>146764233</v>
      </c>
      <c r="AE56" s="125">
        <f t="shared" ref="AE56" si="815">IFERROR(AD56/S56,"-")</f>
        <v>2490.2728938661239</v>
      </c>
      <c r="AF56" s="125">
        <f t="shared" si="773"/>
        <v>5737.435802154916</v>
      </c>
      <c r="AG56" s="125">
        <f t="shared" si="754"/>
        <v>27862818</v>
      </c>
      <c r="AH56" s="125">
        <f t="shared" ref="AH56" si="816">IFERROR(AG56/T56,"-")</f>
        <v>3764.22831667117</v>
      </c>
      <c r="AI56" s="125">
        <f t="shared" si="774"/>
        <v>8817.6711699540665</v>
      </c>
      <c r="AJ56" s="125">
        <f t="shared" si="755"/>
        <v>10547</v>
      </c>
      <c r="AK56" s="125">
        <f t="shared" si="755"/>
        <v>1160</v>
      </c>
      <c r="AL56" s="125">
        <f t="shared" si="755"/>
        <v>3350</v>
      </c>
      <c r="AM56" s="125">
        <f t="shared" si="755"/>
        <v>265</v>
      </c>
      <c r="AN56" s="125">
        <f t="shared" si="755"/>
        <v>806</v>
      </c>
      <c r="AO56" s="125">
        <f t="shared" si="755"/>
        <v>5231</v>
      </c>
      <c r="AP56" s="125">
        <f t="shared" si="755"/>
        <v>6853</v>
      </c>
      <c r="AQ56" s="125">
        <f t="shared" si="755"/>
        <v>123084</v>
      </c>
      <c r="AR56" s="125">
        <f t="shared" si="755"/>
        <v>7745</v>
      </c>
      <c r="AS56" s="125">
        <f t="shared" si="755"/>
        <v>66453</v>
      </c>
      <c r="AT56" s="125">
        <f t="shared" si="756"/>
        <v>197282</v>
      </c>
      <c r="AU56" s="125">
        <f t="shared" si="756"/>
        <v>32565</v>
      </c>
      <c r="AV56" s="125">
        <f t="shared" si="756"/>
        <v>24810</v>
      </c>
      <c r="AW56" s="125">
        <f t="shared" si="756"/>
        <v>16723</v>
      </c>
      <c r="AX56" s="125">
        <f t="shared" si="756"/>
        <v>13970</v>
      </c>
      <c r="AY56" s="125">
        <f t="shared" si="756"/>
        <v>143371</v>
      </c>
      <c r="AZ56" s="125">
        <f t="shared" si="756"/>
        <v>116458</v>
      </c>
      <c r="BA56" s="125">
        <f t="shared" si="756"/>
        <v>94052</v>
      </c>
      <c r="BB56" s="125">
        <f t="shared" si="756"/>
        <v>62330</v>
      </c>
      <c r="BC56" s="125">
        <f t="shared" si="756"/>
        <v>14460</v>
      </c>
      <c r="BD56" s="125">
        <f t="shared" si="756"/>
        <v>7919</v>
      </c>
      <c r="BE56" s="122">
        <f t="shared" si="756"/>
        <v>922</v>
      </c>
      <c r="BF56" s="122">
        <f t="shared" si="756"/>
        <v>265352</v>
      </c>
      <c r="BG56" s="122">
        <f t="shared" ref="BG56" si="817">IFERROR(BF56/BE56,"-")</f>
        <v>287.80043383947941</v>
      </c>
      <c r="BH56" s="122">
        <f t="shared" si="775"/>
        <v>490.54663774403468</v>
      </c>
      <c r="BI56" s="122">
        <f t="shared" si="757"/>
        <v>11875</v>
      </c>
      <c r="BJ56" s="122">
        <f t="shared" si="757"/>
        <v>476015</v>
      </c>
      <c r="BK56" s="122">
        <f t="shared" ref="BK56" si="818">IFERROR(BJ56/BI56,"-")</f>
        <v>40.085473684210527</v>
      </c>
      <c r="BL56" s="122">
        <f t="shared" si="776"/>
        <v>61.240673684210527</v>
      </c>
      <c r="BM56" s="122">
        <f t="shared" si="758"/>
        <v>321</v>
      </c>
      <c r="BN56" s="122">
        <f t="shared" si="758"/>
        <v>1418</v>
      </c>
      <c r="BO56" s="122">
        <f t="shared" si="758"/>
        <v>3042</v>
      </c>
      <c r="BP56" s="122">
        <f t="shared" si="758"/>
        <v>69</v>
      </c>
      <c r="BQ56" s="122">
        <f t="shared" si="758"/>
        <v>4596</v>
      </c>
      <c r="BR56" s="122">
        <f t="shared" si="758"/>
        <v>8586168</v>
      </c>
      <c r="BS56" s="122">
        <f t="shared" ref="BS56" si="819">IFERROR(BR56/BN56,"-")</f>
        <v>6055.1255289139635</v>
      </c>
      <c r="BT56" s="122">
        <f t="shared" si="777"/>
        <v>13253.668547249647</v>
      </c>
      <c r="BU56" s="122">
        <f t="shared" si="759"/>
        <v>15665218</v>
      </c>
      <c r="BV56" s="122">
        <f t="shared" ref="BV56" si="820">IFERROR(BU56/BO56,"-")</f>
        <v>5149.6443129520048</v>
      </c>
      <c r="BW56" s="122">
        <f t="shared" si="778"/>
        <v>11227.165680473372</v>
      </c>
      <c r="BX56" s="122">
        <f t="shared" si="760"/>
        <v>763651</v>
      </c>
      <c r="BY56" s="122">
        <f t="shared" ref="BY56" si="821">IFERROR(BX56/BP56,"-")</f>
        <v>11067.40579710145</v>
      </c>
      <c r="BZ56" s="122">
        <f t="shared" si="779"/>
        <v>25520.36231884058</v>
      </c>
      <c r="CA56" s="122">
        <f t="shared" si="761"/>
        <v>34614531</v>
      </c>
      <c r="CB56" s="122">
        <f t="shared" ref="CB56" si="822">IFERROR(CA56/BQ56,"-")</f>
        <v>7531.4471279373365</v>
      </c>
      <c r="CC56" s="126">
        <f t="shared" si="780"/>
        <v>16754.475195822455</v>
      </c>
      <c r="CD56" s="126">
        <f t="shared" si="762"/>
        <v>4</v>
      </c>
      <c r="CE56" s="166">
        <f t="shared" si="781"/>
        <v>2018</v>
      </c>
      <c r="CF56" s="167">
        <f t="shared" si="782"/>
        <v>43191</v>
      </c>
      <c r="CG56" s="168">
        <f t="shared" si="783"/>
        <v>30</v>
      </c>
      <c r="CH56" s="126">
        <f t="shared" si="763"/>
        <v>258339</v>
      </c>
      <c r="CI56" s="126">
        <f t="shared" si="763"/>
        <v>900720</v>
      </c>
      <c r="CJ56" s="126">
        <f t="shared" si="763"/>
        <v>8390952</v>
      </c>
      <c r="CK56" s="126">
        <f t="shared" si="763"/>
        <v>14051610</v>
      </c>
      <c r="CL56" s="126">
        <f t="shared" si="763"/>
        <v>17266511</v>
      </c>
      <c r="CM56" s="126">
        <f t="shared" si="763"/>
        <v>279669874</v>
      </c>
      <c r="CN56" s="126">
        <f t="shared" si="763"/>
        <v>338135779</v>
      </c>
      <c r="CO56" s="126">
        <f t="shared" si="763"/>
        <v>65268402</v>
      </c>
      <c r="CP56" s="126">
        <f t="shared" si="763"/>
        <v>452284</v>
      </c>
      <c r="CQ56" s="126">
        <f t="shared" si="763"/>
        <v>727233</v>
      </c>
      <c r="CR56" s="126">
        <f t="shared" si="763"/>
        <v>18793702</v>
      </c>
      <c r="CS56" s="126">
        <f t="shared" si="763"/>
        <v>34153038</v>
      </c>
      <c r="CT56" s="126">
        <f t="shared" si="763"/>
        <v>1760905</v>
      </c>
      <c r="CU56" s="126">
        <f t="shared" si="763"/>
        <v>77003568</v>
      </c>
      <c r="CV56" s="169"/>
    </row>
    <row r="57" spans="1:100" x14ac:dyDescent="0.2">
      <c r="A57" s="123" t="str">
        <f t="shared" ref="A57" si="823">B57&amp;C57&amp;D57</f>
        <v>2018-19MAYY55</v>
      </c>
      <c r="B57" s="97" t="str">
        <f t="shared" si="765"/>
        <v>2018-19</v>
      </c>
      <c r="C57" s="35" t="s">
        <v>868</v>
      </c>
      <c r="D57" s="124" t="str">
        <f t="shared" si="784"/>
        <v>Y55</v>
      </c>
      <c r="E57" s="124" t="str">
        <f t="shared" si="784"/>
        <v>ME</v>
      </c>
      <c r="F57" s="124" t="str">
        <f t="shared" si="810"/>
        <v>Y55</v>
      </c>
      <c r="H57" s="125">
        <f t="shared" si="749"/>
        <v>297826</v>
      </c>
      <c r="I57" s="125">
        <f t="shared" si="749"/>
        <v>215860</v>
      </c>
      <c r="J57" s="125">
        <f t="shared" si="749"/>
        <v>788426</v>
      </c>
      <c r="K57" s="122">
        <f t="shared" ref="K57" si="824">IFERROR(J57/I57,"-")</f>
        <v>3.6524877235245068</v>
      </c>
      <c r="L57" s="125">
        <f t="shared" si="767"/>
        <v>1.3247336236449552</v>
      </c>
      <c r="M57" s="125">
        <f t="shared" si="768"/>
        <v>14.423112202353376</v>
      </c>
      <c r="N57" s="125">
        <f t="shared" si="769"/>
        <v>54.842925970536456</v>
      </c>
      <c r="O57" s="125">
        <f t="shared" si="750"/>
        <v>219651</v>
      </c>
      <c r="P57" s="125">
        <f t="shared" si="750"/>
        <v>17463</v>
      </c>
      <c r="Q57" s="125">
        <f t="shared" si="750"/>
        <v>11365</v>
      </c>
      <c r="R57" s="125">
        <f t="shared" si="750"/>
        <v>111007</v>
      </c>
      <c r="S57" s="125">
        <f t="shared" si="750"/>
        <v>61722</v>
      </c>
      <c r="T57" s="125">
        <f t="shared" si="750"/>
        <v>7622</v>
      </c>
      <c r="U57" s="125">
        <f t="shared" si="750"/>
        <v>8309693</v>
      </c>
      <c r="V57" s="125">
        <f t="shared" ref="V57" si="825">IFERROR(U57/P57,"-")</f>
        <v>475.84567371012997</v>
      </c>
      <c r="W57" s="125">
        <f t="shared" si="770"/>
        <v>849.87711160739855</v>
      </c>
      <c r="X57" s="125">
        <f t="shared" si="751"/>
        <v>9505502</v>
      </c>
      <c r="Y57" s="125">
        <f t="shared" ref="Y57" si="826">IFERROR(X57/Q57,"-")</f>
        <v>836.38380994280692</v>
      </c>
      <c r="Z57" s="125">
        <f t="shared" si="771"/>
        <v>1720.9838979322481</v>
      </c>
      <c r="AA57" s="125">
        <f t="shared" si="752"/>
        <v>147571621</v>
      </c>
      <c r="AB57" s="125">
        <f t="shared" ref="AB57" si="827">IFERROR(AA57/R57,"-")</f>
        <v>1329.3902276433018</v>
      </c>
      <c r="AC57" s="125">
        <f t="shared" si="772"/>
        <v>2687.2752529119784</v>
      </c>
      <c r="AD57" s="125">
        <f t="shared" si="753"/>
        <v>180008628</v>
      </c>
      <c r="AE57" s="125">
        <f t="shared" ref="AE57" si="828">IFERROR(AD57/S57,"-")</f>
        <v>2916.4419169825992</v>
      </c>
      <c r="AF57" s="125">
        <f t="shared" si="773"/>
        <v>6823.3026797576231</v>
      </c>
      <c r="AG57" s="125">
        <f t="shared" si="754"/>
        <v>34251018</v>
      </c>
      <c r="AH57" s="125">
        <f t="shared" ref="AH57" si="829">IFERROR(AG57/T57,"-")</f>
        <v>4493.7048018892683</v>
      </c>
      <c r="AI57" s="125">
        <f t="shared" si="774"/>
        <v>10752.113356074522</v>
      </c>
      <c r="AJ57" s="125">
        <f t="shared" si="755"/>
        <v>12177</v>
      </c>
      <c r="AK57" s="125">
        <f t="shared" si="755"/>
        <v>1237</v>
      </c>
      <c r="AL57" s="125">
        <f t="shared" si="755"/>
        <v>4199</v>
      </c>
      <c r="AM57" s="125">
        <f t="shared" si="755"/>
        <v>405</v>
      </c>
      <c r="AN57" s="125">
        <f t="shared" si="755"/>
        <v>918</v>
      </c>
      <c r="AO57" s="125">
        <f t="shared" si="755"/>
        <v>5823</v>
      </c>
      <c r="AP57" s="125">
        <f t="shared" si="755"/>
        <v>7175</v>
      </c>
      <c r="AQ57" s="125">
        <f t="shared" si="755"/>
        <v>129007</v>
      </c>
      <c r="AR57" s="125">
        <f t="shared" si="755"/>
        <v>8111</v>
      </c>
      <c r="AS57" s="125">
        <f t="shared" si="755"/>
        <v>70356</v>
      </c>
      <c r="AT57" s="125">
        <f t="shared" si="756"/>
        <v>207474</v>
      </c>
      <c r="AU57" s="125">
        <f t="shared" si="756"/>
        <v>34988</v>
      </c>
      <c r="AV57" s="125">
        <f t="shared" si="756"/>
        <v>26385</v>
      </c>
      <c r="AW57" s="125">
        <f t="shared" si="756"/>
        <v>23029</v>
      </c>
      <c r="AX57" s="125">
        <f t="shared" si="756"/>
        <v>17689</v>
      </c>
      <c r="AY57" s="125">
        <f t="shared" si="756"/>
        <v>151916</v>
      </c>
      <c r="AZ57" s="125">
        <f t="shared" si="756"/>
        <v>122213</v>
      </c>
      <c r="BA57" s="125">
        <f t="shared" si="756"/>
        <v>100448</v>
      </c>
      <c r="BB57" s="125">
        <f t="shared" si="756"/>
        <v>65341</v>
      </c>
      <c r="BC57" s="125">
        <f t="shared" si="756"/>
        <v>15141</v>
      </c>
      <c r="BD57" s="125">
        <f t="shared" si="756"/>
        <v>8146</v>
      </c>
      <c r="BE57" s="122">
        <f t="shared" si="756"/>
        <v>958</v>
      </c>
      <c r="BF57" s="122">
        <f t="shared" si="756"/>
        <v>276972</v>
      </c>
      <c r="BG57" s="122">
        <f t="shared" ref="BG57" si="830">IFERROR(BF57/BE57,"-")</f>
        <v>289.11482254697285</v>
      </c>
      <c r="BH57" s="122">
        <f t="shared" si="775"/>
        <v>486.16910229645094</v>
      </c>
      <c r="BI57" s="122">
        <f t="shared" si="757"/>
        <v>12893</v>
      </c>
      <c r="BJ57" s="122">
        <f t="shared" si="757"/>
        <v>551103</v>
      </c>
      <c r="BK57" s="122">
        <f t="shared" ref="BK57" si="831">IFERROR(BJ57/BI57,"-")</f>
        <v>42.74435740324207</v>
      </c>
      <c r="BL57" s="122">
        <f t="shared" si="776"/>
        <v>65.014271310013186</v>
      </c>
      <c r="BM57" s="122">
        <f t="shared" si="758"/>
        <v>326</v>
      </c>
      <c r="BN57" s="122">
        <f t="shared" si="758"/>
        <v>1352</v>
      </c>
      <c r="BO57" s="122">
        <f t="shared" si="758"/>
        <v>2971</v>
      </c>
      <c r="BP57" s="122">
        <f t="shared" si="758"/>
        <v>53</v>
      </c>
      <c r="BQ57" s="122">
        <f t="shared" si="758"/>
        <v>4958</v>
      </c>
      <c r="BR57" s="122">
        <f t="shared" si="758"/>
        <v>10310436</v>
      </c>
      <c r="BS57" s="122">
        <f t="shared" ref="BS57" si="832">IFERROR(BR57/BN57,"-")</f>
        <v>7626.0621301775145</v>
      </c>
      <c r="BT57" s="122">
        <f t="shared" si="777"/>
        <v>17325.10576923077</v>
      </c>
      <c r="BU57" s="122">
        <f t="shared" si="759"/>
        <v>18213536</v>
      </c>
      <c r="BV57" s="122">
        <f t="shared" ref="BV57" si="833">IFERROR(BU57/BO57,"-")</f>
        <v>6130.4395826321106</v>
      </c>
      <c r="BW57" s="122">
        <f t="shared" si="778"/>
        <v>13400.149781218444</v>
      </c>
      <c r="BX57" s="122">
        <f t="shared" si="760"/>
        <v>596245</v>
      </c>
      <c r="BY57" s="122">
        <f t="shared" ref="BY57" si="834">IFERROR(BX57/BP57,"-")</f>
        <v>11249.905660377359</v>
      </c>
      <c r="BZ57" s="122">
        <f t="shared" si="779"/>
        <v>21890.735849056604</v>
      </c>
      <c r="CA57" s="122">
        <f t="shared" si="761"/>
        <v>41556460</v>
      </c>
      <c r="CB57" s="122">
        <f t="shared" ref="CB57" si="835">IFERROR(CA57/BQ57,"-")</f>
        <v>8381.698265429608</v>
      </c>
      <c r="CC57" s="126">
        <f t="shared" si="780"/>
        <v>18858.889068172652</v>
      </c>
      <c r="CD57" s="126">
        <f t="shared" ref="CD57" si="836">MONTH(1&amp;C57)</f>
        <v>5</v>
      </c>
      <c r="CE57" s="166">
        <f t="shared" si="781"/>
        <v>2018</v>
      </c>
      <c r="CF57" s="167">
        <f t="shared" si="782"/>
        <v>43221</v>
      </c>
      <c r="CG57" s="168">
        <f t="shared" si="783"/>
        <v>31</v>
      </c>
      <c r="CH57" s="126">
        <f t="shared" si="763"/>
        <v>285957</v>
      </c>
      <c r="CI57" s="126">
        <f t="shared" si="763"/>
        <v>3113373</v>
      </c>
      <c r="CJ57" s="126">
        <f t="shared" si="763"/>
        <v>11838394</v>
      </c>
      <c r="CK57" s="126">
        <f t="shared" si="763"/>
        <v>14841404</v>
      </c>
      <c r="CL57" s="126">
        <f t="shared" si="763"/>
        <v>19558982</v>
      </c>
      <c r="CM57" s="126">
        <f t="shared" si="763"/>
        <v>298306364</v>
      </c>
      <c r="CN57" s="126">
        <f t="shared" si="763"/>
        <v>421147888</v>
      </c>
      <c r="CO57" s="126">
        <f t="shared" si="763"/>
        <v>81952608</v>
      </c>
      <c r="CP57" s="126">
        <f t="shared" si="763"/>
        <v>465750</v>
      </c>
      <c r="CQ57" s="126">
        <f t="shared" si="763"/>
        <v>838229</v>
      </c>
      <c r="CR57" s="126">
        <f t="shared" si="763"/>
        <v>23423543</v>
      </c>
      <c r="CS57" s="126">
        <f t="shared" si="763"/>
        <v>39811845</v>
      </c>
      <c r="CT57" s="126">
        <f t="shared" si="763"/>
        <v>1160209</v>
      </c>
      <c r="CU57" s="126">
        <f t="shared" si="763"/>
        <v>93502372</v>
      </c>
      <c r="CV57" s="169"/>
    </row>
    <row r="58" spans="1:100" x14ac:dyDescent="0.2">
      <c r="A58" s="123" t="str">
        <f t="shared" ref="A58:A59" si="837">B58&amp;C58&amp;D58</f>
        <v>2018-19JUNEY55</v>
      </c>
      <c r="B58" s="97" t="str">
        <f t="shared" si="765"/>
        <v>2018-19</v>
      </c>
      <c r="C58" s="35" t="s">
        <v>888</v>
      </c>
      <c r="D58" s="124" t="str">
        <f t="shared" si="784"/>
        <v>Y55</v>
      </c>
      <c r="E58" s="124" t="str">
        <f t="shared" si="784"/>
        <v>ME</v>
      </c>
      <c r="F58" s="124" t="str">
        <f t="shared" si="810"/>
        <v>Y55</v>
      </c>
      <c r="H58" s="125">
        <f t="shared" si="749"/>
        <v>291095</v>
      </c>
      <c r="I58" s="125">
        <f t="shared" si="749"/>
        <v>212125</v>
      </c>
      <c r="J58" s="125">
        <f t="shared" si="749"/>
        <v>969861</v>
      </c>
      <c r="K58" s="122">
        <f t="shared" ref="K58" si="838">IFERROR(J58/I58,"-")</f>
        <v>4.5721202121390689</v>
      </c>
      <c r="L58" s="125">
        <f t="shared" si="767"/>
        <v>1.3205185621685327</v>
      </c>
      <c r="M58" s="125">
        <f t="shared" si="768"/>
        <v>22.470392457277548</v>
      </c>
      <c r="N58" s="125">
        <f t="shared" si="769"/>
        <v>64.852761343547442</v>
      </c>
      <c r="O58" s="125">
        <f t="shared" ref="O58:U67" si="839">SUMIFS(O$133:O$10077,$B$133:$B$10077,$B58,$C$133:$C$10077,$C58,$D$133:$D$10077,$D58)</f>
        <v>210921</v>
      </c>
      <c r="P58" s="125">
        <f t="shared" si="839"/>
        <v>17552</v>
      </c>
      <c r="Q58" s="125">
        <f t="shared" si="839"/>
        <v>11404</v>
      </c>
      <c r="R58" s="125">
        <f t="shared" si="839"/>
        <v>107818</v>
      </c>
      <c r="S58" s="125">
        <f t="shared" si="839"/>
        <v>58551</v>
      </c>
      <c r="T58" s="125">
        <f t="shared" si="839"/>
        <v>6022</v>
      </c>
      <c r="U58" s="125">
        <f t="shared" si="839"/>
        <v>8117562</v>
      </c>
      <c r="V58" s="125">
        <f t="shared" ref="V58" si="840">IFERROR(U58/P58,"-")</f>
        <v>462.48644029170464</v>
      </c>
      <c r="W58" s="125">
        <f t="shared" si="770"/>
        <v>822.15434138559704</v>
      </c>
      <c r="X58" s="125">
        <f t="shared" si="751"/>
        <v>9313182</v>
      </c>
      <c r="Y58" s="125">
        <f t="shared" ref="Y58" si="841">IFERROR(X58/Q58,"-")</f>
        <v>816.65924237109789</v>
      </c>
      <c r="Z58" s="125">
        <f t="shared" si="771"/>
        <v>1640.1364433532094</v>
      </c>
      <c r="AA58" s="125">
        <f t="shared" si="752"/>
        <v>147533069</v>
      </c>
      <c r="AB58" s="125">
        <f t="shared" ref="AB58" si="842">IFERROR(AA58/R58,"-")</f>
        <v>1368.3528631582853</v>
      </c>
      <c r="AC58" s="125">
        <f t="shared" si="772"/>
        <v>2758.2014413177762</v>
      </c>
      <c r="AD58" s="125">
        <f t="shared" si="753"/>
        <v>185461316</v>
      </c>
      <c r="AE58" s="125">
        <f t="shared" ref="AE58" si="843">IFERROR(AD58/S58,"-")</f>
        <v>3167.5174804870967</v>
      </c>
      <c r="AF58" s="125">
        <f t="shared" si="773"/>
        <v>7439.9081655309046</v>
      </c>
      <c r="AG58" s="125">
        <f t="shared" si="754"/>
        <v>31098623</v>
      </c>
      <c r="AH58" s="125">
        <f t="shared" ref="AH58" si="844">IFERROR(AG58/T58,"-")</f>
        <v>5164.1685486549322</v>
      </c>
      <c r="AI58" s="125">
        <f t="shared" si="774"/>
        <v>12147.892726668881</v>
      </c>
      <c r="AJ58" s="125">
        <f t="shared" ref="AJ58:AS67" si="845">SUMIFS(AJ$133:AJ$10077,$B$133:$B$10077,$B58,$C$133:$C$10077,$C58,$D$133:$D$10077,$D58)</f>
        <v>11958</v>
      </c>
      <c r="AK58" s="125">
        <f t="shared" si="845"/>
        <v>1155</v>
      </c>
      <c r="AL58" s="125">
        <f t="shared" si="845"/>
        <v>4350</v>
      </c>
      <c r="AM58" s="125">
        <f t="shared" si="845"/>
        <v>381</v>
      </c>
      <c r="AN58" s="125">
        <f t="shared" si="845"/>
        <v>849</v>
      </c>
      <c r="AO58" s="125">
        <f t="shared" si="845"/>
        <v>5604</v>
      </c>
      <c r="AP58" s="125">
        <f t="shared" si="845"/>
        <v>6780</v>
      </c>
      <c r="AQ58" s="125">
        <f t="shared" si="845"/>
        <v>123319</v>
      </c>
      <c r="AR58" s="125">
        <f t="shared" si="845"/>
        <v>7726</v>
      </c>
      <c r="AS58" s="125">
        <f t="shared" si="845"/>
        <v>67918</v>
      </c>
      <c r="AT58" s="125">
        <f t="shared" ref="AT58:BF67" si="846">SUMIFS(AT$133:AT$10077,$B$133:$B$10077,$B58,$C$133:$C$10077,$C58,$D$133:$D$10077,$D58)</f>
        <v>198963</v>
      </c>
      <c r="AU58" s="125">
        <f t="shared" si="846"/>
        <v>35459</v>
      </c>
      <c r="AV58" s="125">
        <f t="shared" si="846"/>
        <v>26583</v>
      </c>
      <c r="AW58" s="125">
        <f t="shared" si="846"/>
        <v>23239</v>
      </c>
      <c r="AX58" s="125">
        <f t="shared" si="846"/>
        <v>17788</v>
      </c>
      <c r="AY58" s="125">
        <f t="shared" si="846"/>
        <v>149231</v>
      </c>
      <c r="AZ58" s="125">
        <f t="shared" si="846"/>
        <v>118706</v>
      </c>
      <c r="BA58" s="125">
        <f t="shared" si="846"/>
        <v>97030</v>
      </c>
      <c r="BB58" s="125">
        <f t="shared" si="846"/>
        <v>61843</v>
      </c>
      <c r="BC58" s="125">
        <f t="shared" si="846"/>
        <v>11963</v>
      </c>
      <c r="BD58" s="125">
        <f t="shared" si="846"/>
        <v>6383</v>
      </c>
      <c r="BE58" s="122">
        <f t="shared" si="846"/>
        <v>873</v>
      </c>
      <c r="BF58" s="122">
        <f t="shared" si="846"/>
        <v>246868</v>
      </c>
      <c r="BG58" s="122">
        <f t="shared" ref="BG58" si="847">IFERROR(BF58/BE58,"-")</f>
        <v>282.78121420389459</v>
      </c>
      <c r="BH58" s="122">
        <f t="shared" si="775"/>
        <v>487.24627720504009</v>
      </c>
      <c r="BI58" s="122">
        <f t="shared" si="757"/>
        <v>12817</v>
      </c>
      <c r="BJ58" s="122">
        <f t="shared" si="757"/>
        <v>545594</v>
      </c>
      <c r="BK58" s="122">
        <f t="shared" ref="BK58" si="848">IFERROR(BJ58/BI58,"-")</f>
        <v>42.567995630802841</v>
      </c>
      <c r="BL58" s="122">
        <f t="shared" si="776"/>
        <v>70.324334867753763</v>
      </c>
      <c r="BM58" s="122">
        <f t="shared" ref="BM58:BR67" si="849">SUMIFS(BM$133:BM$10077,$B$133:$B$10077,$B58,$C$133:$C$10077,$C58,$D$133:$D$10077,$D58)</f>
        <v>2765</v>
      </c>
      <c r="BN58" s="122">
        <f t="shared" si="849"/>
        <v>1341</v>
      </c>
      <c r="BO58" s="122">
        <f t="shared" si="849"/>
        <v>2781</v>
      </c>
      <c r="BP58" s="122">
        <f t="shared" si="849"/>
        <v>56</v>
      </c>
      <c r="BQ58" s="122">
        <f t="shared" si="849"/>
        <v>4572</v>
      </c>
      <c r="BR58" s="122">
        <f t="shared" si="849"/>
        <v>10375907</v>
      </c>
      <c r="BS58" s="122">
        <f t="shared" ref="BS58" si="850">IFERROR(BR58/BN58,"-")</f>
        <v>7737.4399701715138</v>
      </c>
      <c r="BT58" s="122">
        <f t="shared" si="777"/>
        <v>18085.59284116331</v>
      </c>
      <c r="BU58" s="122">
        <f t="shared" si="759"/>
        <v>17736053</v>
      </c>
      <c r="BV58" s="122">
        <f t="shared" ref="BV58" si="851">IFERROR(BU58/BO58,"-")</f>
        <v>6377.5810859403091</v>
      </c>
      <c r="BW58" s="122">
        <f t="shared" si="778"/>
        <v>14187.086299892126</v>
      </c>
      <c r="BX58" s="122">
        <f t="shared" si="760"/>
        <v>783147</v>
      </c>
      <c r="BY58" s="122">
        <f t="shared" ref="BY58" si="852">IFERROR(BX58/BP58,"-")</f>
        <v>13984.767857142857</v>
      </c>
      <c r="BZ58" s="122">
        <f t="shared" si="779"/>
        <v>34754.982142857145</v>
      </c>
      <c r="CA58" s="122">
        <f t="shared" si="761"/>
        <v>40655842</v>
      </c>
      <c r="CB58" s="122">
        <f t="shared" ref="CB58" si="853">IFERROR(CA58/BQ58,"-")</f>
        <v>8892.3538932633419</v>
      </c>
      <c r="CC58" s="126">
        <f t="shared" si="780"/>
        <v>19793.352143482065</v>
      </c>
      <c r="CD58" s="126">
        <f t="shared" ref="CD58" si="854">MONTH(1&amp;C58)</f>
        <v>6</v>
      </c>
      <c r="CE58" s="166">
        <f t="shared" si="781"/>
        <v>2018</v>
      </c>
      <c r="CF58" s="167">
        <f t="shared" si="782"/>
        <v>43252</v>
      </c>
      <c r="CG58" s="168">
        <f t="shared" si="783"/>
        <v>30</v>
      </c>
      <c r="CH58" s="126">
        <f t="shared" ref="CH58:CU67" si="855">SUMIFS(CH$133:CH$10077,$B$133:$B$10077,$B58,$C$133:$C$10077,$C58,$D$133:$D$10077,$D58)</f>
        <v>280115</v>
      </c>
      <c r="CI58" s="126">
        <f t="shared" si="855"/>
        <v>4766532</v>
      </c>
      <c r="CJ58" s="126">
        <f t="shared" si="855"/>
        <v>13756892</v>
      </c>
      <c r="CK58" s="126">
        <f t="shared" si="855"/>
        <v>14430453</v>
      </c>
      <c r="CL58" s="126">
        <f t="shared" si="855"/>
        <v>18704116</v>
      </c>
      <c r="CM58" s="126">
        <f t="shared" si="855"/>
        <v>297383763</v>
      </c>
      <c r="CN58" s="126">
        <f t="shared" si="855"/>
        <v>435614063</v>
      </c>
      <c r="CO58" s="126">
        <f t="shared" si="855"/>
        <v>73154610</v>
      </c>
      <c r="CP58" s="126">
        <f t="shared" si="855"/>
        <v>425366</v>
      </c>
      <c r="CQ58" s="126">
        <f t="shared" si="855"/>
        <v>901347</v>
      </c>
      <c r="CR58" s="126">
        <f t="shared" si="855"/>
        <v>24252780</v>
      </c>
      <c r="CS58" s="126">
        <f t="shared" si="855"/>
        <v>39454287</v>
      </c>
      <c r="CT58" s="126">
        <f t="shared" si="855"/>
        <v>1946279</v>
      </c>
      <c r="CU58" s="126">
        <f t="shared" si="855"/>
        <v>90495206</v>
      </c>
      <c r="CV58" s="169"/>
    </row>
    <row r="59" spans="1:100" x14ac:dyDescent="0.2">
      <c r="A59" s="123" t="str">
        <f t="shared" si="837"/>
        <v>2018-19JULYY55</v>
      </c>
      <c r="B59" s="97" t="str">
        <f t="shared" si="765"/>
        <v>2018-19</v>
      </c>
      <c r="C59" s="35" t="s">
        <v>891</v>
      </c>
      <c r="D59" s="124" t="str">
        <f t="shared" si="784"/>
        <v>Y55</v>
      </c>
      <c r="E59" s="124" t="str">
        <f t="shared" si="784"/>
        <v>ME</v>
      </c>
      <c r="F59" s="124" t="str">
        <f t="shared" si="810"/>
        <v>Y55</v>
      </c>
      <c r="H59" s="125">
        <f t="shared" si="749"/>
        <v>318007</v>
      </c>
      <c r="I59" s="125">
        <f t="shared" si="749"/>
        <v>231144</v>
      </c>
      <c r="J59" s="125">
        <f t="shared" si="749"/>
        <v>1432274</v>
      </c>
      <c r="K59" s="122">
        <f t="shared" ref="K59" si="856">IFERROR(J59/I59,"-")</f>
        <v>6.1964576194926106</v>
      </c>
      <c r="L59" s="125">
        <f t="shared" si="767"/>
        <v>1.3217388294742671</v>
      </c>
      <c r="M59" s="125">
        <f t="shared" si="768"/>
        <v>34.832035441110307</v>
      </c>
      <c r="N59" s="125">
        <f t="shared" si="769"/>
        <v>81.496210154708749</v>
      </c>
      <c r="O59" s="125">
        <f t="shared" si="839"/>
        <v>224487</v>
      </c>
      <c r="P59" s="125">
        <f t="shared" si="839"/>
        <v>18941</v>
      </c>
      <c r="Q59" s="125">
        <f t="shared" si="839"/>
        <v>12240</v>
      </c>
      <c r="R59" s="125">
        <f t="shared" si="839"/>
        <v>115930</v>
      </c>
      <c r="S59" s="125">
        <f t="shared" si="839"/>
        <v>61704</v>
      </c>
      <c r="T59" s="125">
        <f t="shared" si="839"/>
        <v>4397</v>
      </c>
      <c r="U59" s="125">
        <f t="shared" si="839"/>
        <v>8835080</v>
      </c>
      <c r="V59" s="125">
        <f t="shared" ref="V59" si="857">IFERROR(U59/P59,"-")</f>
        <v>466.45266881368462</v>
      </c>
      <c r="W59" s="125">
        <f t="shared" si="770"/>
        <v>833.3288105168682</v>
      </c>
      <c r="X59" s="125">
        <f t="shared" si="751"/>
        <v>9883751</v>
      </c>
      <c r="Y59" s="125">
        <f t="shared" ref="Y59" si="858">IFERROR(X59/Q59,"-")</f>
        <v>807.49599673202613</v>
      </c>
      <c r="Z59" s="125">
        <f t="shared" si="771"/>
        <v>1662.1797385620914</v>
      </c>
      <c r="AA59" s="125">
        <f t="shared" si="752"/>
        <v>162858488</v>
      </c>
      <c r="AB59" s="125">
        <f t="shared" ref="AB59" si="859">IFERROR(AA59/R59,"-")</f>
        <v>1404.8002070214784</v>
      </c>
      <c r="AC59" s="125">
        <f t="shared" si="772"/>
        <v>2865.3545242818941</v>
      </c>
      <c r="AD59" s="125">
        <f t="shared" si="753"/>
        <v>215099109</v>
      </c>
      <c r="AE59" s="125">
        <f t="shared" ref="AE59" si="860">IFERROR(AD59/S59,"-")</f>
        <v>3485.9832263710618</v>
      </c>
      <c r="AF59" s="125">
        <f t="shared" si="773"/>
        <v>8325.715431738623</v>
      </c>
      <c r="AG59" s="125">
        <f t="shared" si="754"/>
        <v>22450884</v>
      </c>
      <c r="AH59" s="125">
        <f t="shared" ref="AH59" si="861">IFERROR(AG59/T59,"-")</f>
        <v>5105.9549692972478</v>
      </c>
      <c r="AI59" s="125">
        <f t="shared" si="774"/>
        <v>12136.360700477599</v>
      </c>
      <c r="AJ59" s="125">
        <f t="shared" si="845"/>
        <v>12928</v>
      </c>
      <c r="AK59" s="125">
        <f t="shared" si="845"/>
        <v>1481</v>
      </c>
      <c r="AL59" s="125">
        <f t="shared" si="845"/>
        <v>4802</v>
      </c>
      <c r="AM59" s="125">
        <f t="shared" si="845"/>
        <v>511</v>
      </c>
      <c r="AN59" s="125">
        <f t="shared" si="845"/>
        <v>1001</v>
      </c>
      <c r="AO59" s="125">
        <f t="shared" si="845"/>
        <v>5644</v>
      </c>
      <c r="AP59" s="125">
        <f t="shared" si="845"/>
        <v>4386</v>
      </c>
      <c r="AQ59" s="125">
        <f t="shared" si="845"/>
        <v>129976</v>
      </c>
      <c r="AR59" s="125">
        <f t="shared" si="845"/>
        <v>7856</v>
      </c>
      <c r="AS59" s="125">
        <f t="shared" si="845"/>
        <v>73727</v>
      </c>
      <c r="AT59" s="125">
        <f t="shared" si="846"/>
        <v>211559</v>
      </c>
      <c r="AU59" s="125">
        <f t="shared" si="846"/>
        <v>37732</v>
      </c>
      <c r="AV59" s="125">
        <f t="shared" si="846"/>
        <v>28286</v>
      </c>
      <c r="AW59" s="125">
        <f t="shared" si="846"/>
        <v>24750</v>
      </c>
      <c r="AX59" s="125">
        <f t="shared" si="846"/>
        <v>18916</v>
      </c>
      <c r="AY59" s="125">
        <f t="shared" si="846"/>
        <v>160142</v>
      </c>
      <c r="AZ59" s="125">
        <f t="shared" si="846"/>
        <v>127067</v>
      </c>
      <c r="BA59" s="125">
        <f t="shared" si="846"/>
        <v>103537</v>
      </c>
      <c r="BB59" s="125">
        <f t="shared" si="846"/>
        <v>65178</v>
      </c>
      <c r="BC59" s="125">
        <f t="shared" si="846"/>
        <v>8765</v>
      </c>
      <c r="BD59" s="125">
        <f t="shared" si="846"/>
        <v>4714</v>
      </c>
      <c r="BE59" s="122">
        <f t="shared" si="846"/>
        <v>983</v>
      </c>
      <c r="BF59" s="122">
        <f t="shared" si="846"/>
        <v>281546</v>
      </c>
      <c r="BG59" s="122">
        <f t="shared" ref="BG59" si="862">IFERROR(BF59/BE59,"-")</f>
        <v>286.4150559511699</v>
      </c>
      <c r="BH59" s="122">
        <f t="shared" si="775"/>
        <v>476.07527975584946</v>
      </c>
      <c r="BI59" s="122">
        <f t="shared" si="757"/>
        <v>13612</v>
      </c>
      <c r="BJ59" s="122">
        <f t="shared" si="757"/>
        <v>691582</v>
      </c>
      <c r="BK59" s="122">
        <f t="shared" ref="BK59" si="863">IFERROR(BJ59/BI59,"-")</f>
        <v>50.806788128122243</v>
      </c>
      <c r="BL59" s="122">
        <f t="shared" si="776"/>
        <v>75.275639141933581</v>
      </c>
      <c r="BM59" s="122">
        <f t="shared" si="849"/>
        <v>286</v>
      </c>
      <c r="BN59" s="122">
        <f t="shared" si="849"/>
        <v>1132</v>
      </c>
      <c r="BO59" s="122">
        <f t="shared" si="849"/>
        <v>2628</v>
      </c>
      <c r="BP59" s="122">
        <f t="shared" si="849"/>
        <v>44</v>
      </c>
      <c r="BQ59" s="122">
        <f t="shared" si="849"/>
        <v>5070</v>
      </c>
      <c r="BR59" s="122">
        <f t="shared" si="849"/>
        <v>9459949</v>
      </c>
      <c r="BS59" s="122">
        <f t="shared" ref="BS59" si="864">IFERROR(BR59/BN59,"-")</f>
        <v>8356.845406360424</v>
      </c>
      <c r="BT59" s="122">
        <f t="shared" si="777"/>
        <v>18060.966431095407</v>
      </c>
      <c r="BU59" s="122">
        <f t="shared" si="759"/>
        <v>17094520</v>
      </c>
      <c r="BV59" s="122">
        <f t="shared" ref="BV59" si="865">IFERROR(BU59/BO59,"-")</f>
        <v>6504.7640791476406</v>
      </c>
      <c r="BW59" s="122">
        <f t="shared" si="778"/>
        <v>14753.742389649924</v>
      </c>
      <c r="BX59" s="122">
        <f t="shared" si="760"/>
        <v>541317</v>
      </c>
      <c r="BY59" s="122">
        <f t="shared" ref="BY59" si="866">IFERROR(BX59/BP59,"-")</f>
        <v>12302.65909090909</v>
      </c>
      <c r="BZ59" s="122">
        <f t="shared" si="779"/>
        <v>32974</v>
      </c>
      <c r="CA59" s="122">
        <f t="shared" si="761"/>
        <v>47280452</v>
      </c>
      <c r="CB59" s="122">
        <f t="shared" ref="CB59" si="867">IFERROR(CA59/BQ59,"-")</f>
        <v>9325.5329388560149</v>
      </c>
      <c r="CC59" s="126">
        <f t="shared" si="780"/>
        <v>21083.200197238657</v>
      </c>
      <c r="CD59" s="126">
        <f t="shared" ref="CD59" si="868">MONTH(1&amp;C59)</f>
        <v>7</v>
      </c>
      <c r="CE59" s="166">
        <f t="shared" ref="CE59" si="869">LEFT($B59,4)+IF(CD59&lt;4,1,0)</f>
        <v>2018</v>
      </c>
      <c r="CF59" s="167">
        <f t="shared" ref="CF59" si="870">DATE(LEFT($B59,4)+IF(CD59&lt;4,1,0),CD59,1)</f>
        <v>43282</v>
      </c>
      <c r="CG59" s="168">
        <f t="shared" ref="CG59" si="871">DAY(DATE(LEFT($B59,4)+IF(CD59&lt;4,1,0),$CD59+1,1)-1)</f>
        <v>31</v>
      </c>
      <c r="CH59" s="126">
        <f t="shared" si="855"/>
        <v>305512</v>
      </c>
      <c r="CI59" s="126">
        <f t="shared" si="855"/>
        <v>8051216</v>
      </c>
      <c r="CJ59" s="126">
        <f t="shared" si="855"/>
        <v>18837360</v>
      </c>
      <c r="CK59" s="126">
        <f t="shared" si="855"/>
        <v>15784081</v>
      </c>
      <c r="CL59" s="126">
        <f t="shared" si="855"/>
        <v>20345080</v>
      </c>
      <c r="CM59" s="126">
        <f t="shared" si="855"/>
        <v>332180550</v>
      </c>
      <c r="CN59" s="126">
        <f t="shared" si="855"/>
        <v>513729945</v>
      </c>
      <c r="CO59" s="126">
        <f t="shared" si="855"/>
        <v>53363578</v>
      </c>
      <c r="CP59" s="126">
        <f t="shared" si="855"/>
        <v>467982</v>
      </c>
      <c r="CQ59" s="126">
        <f t="shared" si="855"/>
        <v>1024652</v>
      </c>
      <c r="CR59" s="126">
        <f t="shared" si="855"/>
        <v>20445014</v>
      </c>
      <c r="CS59" s="126">
        <f t="shared" si="855"/>
        <v>38772835</v>
      </c>
      <c r="CT59" s="126">
        <f t="shared" si="855"/>
        <v>1450856</v>
      </c>
      <c r="CU59" s="126">
        <f t="shared" si="855"/>
        <v>106891825</v>
      </c>
      <c r="CV59" s="169"/>
    </row>
    <row r="60" spans="1:100" x14ac:dyDescent="0.2">
      <c r="A60" s="123" t="str">
        <f t="shared" ref="A60" si="872">B60&amp;C60&amp;D60</f>
        <v>2018-19AUGUSTY55</v>
      </c>
      <c r="B60" s="97" t="str">
        <f t="shared" si="765"/>
        <v>2018-19</v>
      </c>
      <c r="C60" s="35" t="s">
        <v>681</v>
      </c>
      <c r="D60" s="124" t="str">
        <f t="shared" si="784"/>
        <v>Y55</v>
      </c>
      <c r="E60" s="124" t="str">
        <f t="shared" si="784"/>
        <v>ME</v>
      </c>
      <c r="F60" s="124" t="str">
        <f t="shared" si="810"/>
        <v>Y55</v>
      </c>
      <c r="H60" s="125">
        <f t="shared" si="749"/>
        <v>290485</v>
      </c>
      <c r="I60" s="125">
        <f t="shared" si="749"/>
        <v>210932</v>
      </c>
      <c r="J60" s="125">
        <f t="shared" si="749"/>
        <v>917371</v>
      </c>
      <c r="K60" s="122">
        <f t="shared" ref="K60" si="873">IFERROR(J60/I60,"-")</f>
        <v>4.3491314736502762</v>
      </c>
      <c r="L60" s="125">
        <f t="shared" si="767"/>
        <v>1.327944550850511</v>
      </c>
      <c r="M60" s="125">
        <f t="shared" si="768"/>
        <v>22.132592494263555</v>
      </c>
      <c r="N60" s="125">
        <f t="shared" si="769"/>
        <v>64.632715756736772</v>
      </c>
      <c r="O60" s="125">
        <f t="shared" si="839"/>
        <v>212041</v>
      </c>
      <c r="P60" s="125">
        <f t="shared" si="839"/>
        <v>17273</v>
      </c>
      <c r="Q60" s="125">
        <f t="shared" si="839"/>
        <v>11149</v>
      </c>
      <c r="R60" s="125">
        <f t="shared" si="839"/>
        <v>111284</v>
      </c>
      <c r="S60" s="125">
        <f t="shared" si="839"/>
        <v>56241</v>
      </c>
      <c r="T60" s="125">
        <f t="shared" si="839"/>
        <v>4203</v>
      </c>
      <c r="U60" s="125">
        <f t="shared" si="839"/>
        <v>7792218</v>
      </c>
      <c r="V60" s="125">
        <f t="shared" ref="V60" si="874">IFERROR(U60/P60,"-")</f>
        <v>451.1212875586175</v>
      </c>
      <c r="W60" s="125">
        <f t="shared" si="770"/>
        <v>810.3369420482835</v>
      </c>
      <c r="X60" s="125">
        <f t="shared" si="751"/>
        <v>8785819</v>
      </c>
      <c r="Y60" s="125">
        <f t="shared" ref="Y60" si="875">IFERROR(X60/Q60,"-")</f>
        <v>788.03650551618978</v>
      </c>
      <c r="Z60" s="125">
        <f t="shared" si="771"/>
        <v>1612.9226836487578</v>
      </c>
      <c r="AA60" s="125">
        <f t="shared" si="752"/>
        <v>147973038</v>
      </c>
      <c r="AB60" s="125">
        <f t="shared" ref="AB60" si="876">IFERROR(AA60/R60,"-")</f>
        <v>1329.6883469321735</v>
      </c>
      <c r="AC60" s="125">
        <f t="shared" si="772"/>
        <v>2731.8959059703102</v>
      </c>
      <c r="AD60" s="125">
        <f t="shared" si="753"/>
        <v>169157656</v>
      </c>
      <c r="AE60" s="125">
        <f t="shared" ref="AE60" si="877">IFERROR(AD60/S60,"-")</f>
        <v>3007.7284543304709</v>
      </c>
      <c r="AF60" s="125">
        <f t="shared" si="773"/>
        <v>7054.9662701587813</v>
      </c>
      <c r="AG60" s="125">
        <f t="shared" si="754"/>
        <v>17729259</v>
      </c>
      <c r="AH60" s="125">
        <f t="shared" ref="AH60" si="878">IFERROR(AG60/T60,"-")</f>
        <v>4218.2391149179157</v>
      </c>
      <c r="AI60" s="125">
        <f t="shared" si="774"/>
        <v>10212.829169640732</v>
      </c>
      <c r="AJ60" s="125">
        <f t="shared" si="845"/>
        <v>11348</v>
      </c>
      <c r="AK60" s="125">
        <f t="shared" si="845"/>
        <v>1566</v>
      </c>
      <c r="AL60" s="125">
        <f t="shared" si="845"/>
        <v>3998</v>
      </c>
      <c r="AM60" s="125">
        <f t="shared" si="845"/>
        <v>609</v>
      </c>
      <c r="AN60" s="125">
        <f t="shared" si="845"/>
        <v>1082</v>
      </c>
      <c r="AO60" s="125">
        <f t="shared" si="845"/>
        <v>4702</v>
      </c>
      <c r="AP60" s="125">
        <f t="shared" si="845"/>
        <v>4376</v>
      </c>
      <c r="AQ60" s="125">
        <f t="shared" si="845"/>
        <v>124858</v>
      </c>
      <c r="AR60" s="125">
        <f t="shared" si="845"/>
        <v>7642</v>
      </c>
      <c r="AS60" s="125">
        <f t="shared" si="845"/>
        <v>68193</v>
      </c>
      <c r="AT60" s="125">
        <f t="shared" si="846"/>
        <v>200693</v>
      </c>
      <c r="AU60" s="125">
        <f t="shared" si="846"/>
        <v>35718</v>
      </c>
      <c r="AV60" s="125">
        <f t="shared" si="846"/>
        <v>26451</v>
      </c>
      <c r="AW60" s="125">
        <f t="shared" si="846"/>
        <v>23370</v>
      </c>
      <c r="AX60" s="125">
        <f t="shared" si="846"/>
        <v>17612</v>
      </c>
      <c r="AY60" s="125">
        <f t="shared" si="846"/>
        <v>154141</v>
      </c>
      <c r="AZ60" s="125">
        <f t="shared" si="846"/>
        <v>122019</v>
      </c>
      <c r="BA60" s="125">
        <f t="shared" si="846"/>
        <v>93848</v>
      </c>
      <c r="BB60" s="125">
        <f t="shared" si="846"/>
        <v>59451</v>
      </c>
      <c r="BC60" s="125">
        <f t="shared" si="846"/>
        <v>8344</v>
      </c>
      <c r="BD60" s="125">
        <f t="shared" si="846"/>
        <v>4462</v>
      </c>
      <c r="BE60" s="122">
        <f t="shared" si="846"/>
        <v>917</v>
      </c>
      <c r="BF60" s="122">
        <f t="shared" si="846"/>
        <v>252450</v>
      </c>
      <c r="BG60" s="122">
        <f t="shared" ref="BG60" si="879">IFERROR(BF60/BE60,"-")</f>
        <v>275.29989094874588</v>
      </c>
      <c r="BH60" s="122">
        <f t="shared" si="775"/>
        <v>459.66848418756814</v>
      </c>
      <c r="BI60" s="122">
        <f t="shared" si="757"/>
        <v>12276</v>
      </c>
      <c r="BJ60" s="122">
        <f t="shared" si="757"/>
        <v>429315</v>
      </c>
      <c r="BK60" s="122">
        <f t="shared" ref="BK60" si="880">IFERROR(BJ60/BI60,"-")</f>
        <v>34.971896383186703</v>
      </c>
      <c r="BL60" s="122">
        <f t="shared" si="776"/>
        <v>63.492750081459761</v>
      </c>
      <c r="BM60" s="122">
        <f t="shared" si="849"/>
        <v>258</v>
      </c>
      <c r="BN60" s="122">
        <f t="shared" si="849"/>
        <v>1278</v>
      </c>
      <c r="BO60" s="122">
        <f t="shared" si="849"/>
        <v>3797</v>
      </c>
      <c r="BP60" s="122">
        <f t="shared" si="849"/>
        <v>44</v>
      </c>
      <c r="BQ60" s="122">
        <f t="shared" si="849"/>
        <v>4763</v>
      </c>
      <c r="BR60" s="122">
        <f t="shared" si="849"/>
        <v>9228691</v>
      </c>
      <c r="BS60" s="122">
        <f t="shared" ref="BS60" si="881">IFERROR(BR60/BN60,"-")</f>
        <v>7221.1979655712048</v>
      </c>
      <c r="BT60" s="122">
        <f t="shared" si="777"/>
        <v>16490.215962441314</v>
      </c>
      <c r="BU60" s="122">
        <f t="shared" si="759"/>
        <v>20605798</v>
      </c>
      <c r="BV60" s="122">
        <f t="shared" ref="BV60" si="882">IFERROR(BU60/BO60,"-")</f>
        <v>5426.8627864103237</v>
      </c>
      <c r="BW60" s="122">
        <f t="shared" si="778"/>
        <v>12420.33868843824</v>
      </c>
      <c r="BX60" s="122">
        <f t="shared" si="760"/>
        <v>619953</v>
      </c>
      <c r="BY60" s="122">
        <f t="shared" ref="BY60" si="883">IFERROR(BX60/BP60,"-")</f>
        <v>14089.84090909091</v>
      </c>
      <c r="BZ60" s="122">
        <f t="shared" si="779"/>
        <v>26090.363636363636</v>
      </c>
      <c r="CA60" s="122">
        <f t="shared" si="761"/>
        <v>41680140</v>
      </c>
      <c r="CB60" s="122">
        <f t="shared" ref="CB60" si="884">IFERROR(CA60/BQ60,"-")</f>
        <v>8750.8167121562037</v>
      </c>
      <c r="CC60" s="126">
        <f t="shared" si="780"/>
        <v>19973.156833928195</v>
      </c>
      <c r="CD60" s="126">
        <f t="shared" ref="CD60" si="885">MONTH(1&amp;C60)</f>
        <v>8</v>
      </c>
      <c r="CE60" s="166">
        <f t="shared" ref="CE60" si="886">LEFT($B60,4)+IF(CD60&lt;4,1,0)</f>
        <v>2018</v>
      </c>
      <c r="CF60" s="167">
        <f t="shared" ref="CF60" si="887">DATE(LEFT($B60,4)+IF(CD60&lt;4,1,0),CD60,1)</f>
        <v>43313</v>
      </c>
      <c r="CG60" s="168">
        <f t="shared" ref="CG60" si="888">DAY(DATE(LEFT($B60,4)+IF(CD60&lt;4,1,0),$CD60+1,1)-1)</f>
        <v>31</v>
      </c>
      <c r="CH60" s="126">
        <f t="shared" si="855"/>
        <v>280106</v>
      </c>
      <c r="CI60" s="126">
        <f t="shared" si="855"/>
        <v>4668472</v>
      </c>
      <c r="CJ60" s="126">
        <f t="shared" si="855"/>
        <v>13633108</v>
      </c>
      <c r="CK60" s="126">
        <f t="shared" si="855"/>
        <v>13996950</v>
      </c>
      <c r="CL60" s="126">
        <f t="shared" si="855"/>
        <v>17982475</v>
      </c>
      <c r="CM60" s="126">
        <f t="shared" si="855"/>
        <v>304016304</v>
      </c>
      <c r="CN60" s="126">
        <f t="shared" si="855"/>
        <v>396778358</v>
      </c>
      <c r="CO60" s="126">
        <f t="shared" si="855"/>
        <v>42924521</v>
      </c>
      <c r="CP60" s="126">
        <f t="shared" si="855"/>
        <v>421516</v>
      </c>
      <c r="CQ60" s="126">
        <f t="shared" si="855"/>
        <v>779437</v>
      </c>
      <c r="CR60" s="126">
        <f t="shared" si="855"/>
        <v>21074496</v>
      </c>
      <c r="CS60" s="126">
        <f t="shared" si="855"/>
        <v>47160026</v>
      </c>
      <c r="CT60" s="126">
        <f t="shared" si="855"/>
        <v>1147976</v>
      </c>
      <c r="CU60" s="126">
        <f t="shared" si="855"/>
        <v>95132146</v>
      </c>
      <c r="CV60" s="169"/>
    </row>
    <row r="61" spans="1:100" x14ac:dyDescent="0.2">
      <c r="A61" s="123" t="str">
        <f t="shared" ref="A61" si="889">B61&amp;C61&amp;D61</f>
        <v>2018-19SEPTEMBERY55</v>
      </c>
      <c r="B61" s="97" t="str">
        <f t="shared" ref="B61:B67" si="890">IF($C61="April",LEFT($B60,4)+1&amp;"-"&amp;RIGHT($B60,2)+1,$B60)</f>
        <v>2018-19</v>
      </c>
      <c r="C61" s="35" t="s">
        <v>707</v>
      </c>
      <c r="D61" s="124" t="str">
        <f t="shared" si="784"/>
        <v>Y55</v>
      </c>
      <c r="E61" s="124" t="str">
        <f t="shared" si="784"/>
        <v>ME</v>
      </c>
      <c r="F61" s="124" t="str">
        <f t="shared" si="810"/>
        <v>Y55</v>
      </c>
      <c r="H61" s="125">
        <f t="shared" si="749"/>
        <v>291617</v>
      </c>
      <c r="I61" s="125">
        <f t="shared" si="749"/>
        <v>211474</v>
      </c>
      <c r="J61" s="125">
        <f t="shared" si="749"/>
        <v>1225004</v>
      </c>
      <c r="K61" s="122">
        <f t="shared" ref="K61" si="891">IFERROR(J61/I61,"-")</f>
        <v>5.7926931915980218</v>
      </c>
      <c r="L61" s="125">
        <f t="shared" ref="L61" si="892">IFERROR(CH61/I61,"-")</f>
        <v>1.3241675099539423</v>
      </c>
      <c r="M61" s="125">
        <f t="shared" ref="M61" si="893">IFERROR(CI61/I61,"-")</f>
        <v>31.767077749510577</v>
      </c>
      <c r="N61" s="125">
        <f t="shared" ref="N61" si="894">IFERROR(CJ61/I61,"-")</f>
        <v>74.240984707339905</v>
      </c>
      <c r="O61" s="125">
        <f t="shared" si="839"/>
        <v>209237</v>
      </c>
      <c r="P61" s="125">
        <f t="shared" si="839"/>
        <v>17345</v>
      </c>
      <c r="Q61" s="125">
        <f t="shared" si="839"/>
        <v>11327</v>
      </c>
      <c r="R61" s="125">
        <f t="shared" si="839"/>
        <v>112649</v>
      </c>
      <c r="S61" s="125">
        <f t="shared" si="839"/>
        <v>54486</v>
      </c>
      <c r="T61" s="125">
        <f t="shared" si="839"/>
        <v>3915</v>
      </c>
      <c r="U61" s="125">
        <f t="shared" si="839"/>
        <v>7746831</v>
      </c>
      <c r="V61" s="125">
        <f t="shared" ref="V61" si="895">IFERROR(U61/P61,"-")</f>
        <v>446.63194004035745</v>
      </c>
      <c r="W61" s="125">
        <f t="shared" ref="W61" si="896">IFERROR(CK61/P61,"-")</f>
        <v>792.09345632747193</v>
      </c>
      <c r="X61" s="125">
        <f t="shared" si="751"/>
        <v>8785033</v>
      </c>
      <c r="Y61" s="125">
        <f t="shared" ref="Y61" si="897">IFERROR(X61/Q61,"-")</f>
        <v>775.58338483270063</v>
      </c>
      <c r="Z61" s="125">
        <f t="shared" ref="Z61" si="898">IFERROR(CL61/Q61,"-")</f>
        <v>1612.9560342544362</v>
      </c>
      <c r="AA61" s="125">
        <f t="shared" si="752"/>
        <v>153879273</v>
      </c>
      <c r="AB61" s="125">
        <f t="shared" ref="AB61" si="899">IFERROR(AA61/R61,"-")</f>
        <v>1366.006560200268</v>
      </c>
      <c r="AC61" s="125">
        <f t="shared" ref="AC61" si="900">IFERROR(CM61/R61,"-")</f>
        <v>2774.9142824170654</v>
      </c>
      <c r="AD61" s="125">
        <f t="shared" si="753"/>
        <v>178894658</v>
      </c>
      <c r="AE61" s="125">
        <f t="shared" ref="AE61" si="901">IFERROR(AD61/S61,"-")</f>
        <v>3283.3142091546451</v>
      </c>
      <c r="AF61" s="125">
        <f t="shared" ref="AF61" si="902">IFERROR(CN61/S61,"-")</f>
        <v>7748.8826854604849</v>
      </c>
      <c r="AG61" s="125">
        <f t="shared" si="754"/>
        <v>18333103</v>
      </c>
      <c r="AH61" s="125">
        <f t="shared" ref="AH61" si="903">IFERROR(AG61/T61,"-")</f>
        <v>4682.7849297573439</v>
      </c>
      <c r="AI61" s="125">
        <f t="shared" ref="AI61" si="904">IFERROR(CO61/T61,"-")</f>
        <v>11785.739463601532</v>
      </c>
      <c r="AJ61" s="125">
        <f t="shared" si="845"/>
        <v>10801</v>
      </c>
      <c r="AK61" s="125">
        <f t="shared" si="845"/>
        <v>1691</v>
      </c>
      <c r="AL61" s="125">
        <f t="shared" si="845"/>
        <v>3701</v>
      </c>
      <c r="AM61" s="125">
        <f t="shared" si="845"/>
        <v>501</v>
      </c>
      <c r="AN61" s="125">
        <f t="shared" si="845"/>
        <v>992</v>
      </c>
      <c r="AO61" s="125">
        <f t="shared" si="845"/>
        <v>4417</v>
      </c>
      <c r="AP61" s="125">
        <f t="shared" si="845"/>
        <v>3887</v>
      </c>
      <c r="AQ61" s="125">
        <f t="shared" si="845"/>
        <v>123150</v>
      </c>
      <c r="AR61" s="125">
        <f t="shared" si="845"/>
        <v>7627</v>
      </c>
      <c r="AS61" s="125">
        <f t="shared" si="845"/>
        <v>67659</v>
      </c>
      <c r="AT61" s="125">
        <f t="shared" si="846"/>
        <v>198436</v>
      </c>
      <c r="AU61" s="125">
        <f t="shared" si="846"/>
        <v>35597</v>
      </c>
      <c r="AV61" s="125">
        <f t="shared" si="846"/>
        <v>26387</v>
      </c>
      <c r="AW61" s="125">
        <f t="shared" si="846"/>
        <v>23546</v>
      </c>
      <c r="AX61" s="125">
        <f t="shared" si="846"/>
        <v>17763</v>
      </c>
      <c r="AY61" s="125">
        <f t="shared" si="846"/>
        <v>155066</v>
      </c>
      <c r="AZ61" s="125">
        <f t="shared" si="846"/>
        <v>123198</v>
      </c>
      <c r="BA61" s="125">
        <f t="shared" si="846"/>
        <v>93093</v>
      </c>
      <c r="BB61" s="125">
        <f t="shared" si="846"/>
        <v>57473</v>
      </c>
      <c r="BC61" s="125">
        <f t="shared" si="846"/>
        <v>8029</v>
      </c>
      <c r="BD61" s="125">
        <f t="shared" si="846"/>
        <v>4162</v>
      </c>
      <c r="BE61" s="122">
        <f t="shared" si="846"/>
        <v>915</v>
      </c>
      <c r="BF61" s="122">
        <f t="shared" si="846"/>
        <v>248425</v>
      </c>
      <c r="BG61" s="122">
        <f t="shared" ref="BG61" si="905">IFERROR(BF61/BE61,"-")</f>
        <v>271.50273224043718</v>
      </c>
      <c r="BH61" s="122">
        <f t="shared" ref="BH61" si="906">IFERROR(CP61/BE61,"-")</f>
        <v>471.83715846994534</v>
      </c>
      <c r="BI61" s="122">
        <f t="shared" si="757"/>
        <v>12110</v>
      </c>
      <c r="BJ61" s="122">
        <f t="shared" si="757"/>
        <v>447463</v>
      </c>
      <c r="BK61" s="122">
        <f t="shared" ref="BK61" si="907">IFERROR(BJ61/BI61,"-")</f>
        <v>36.949876135425271</v>
      </c>
      <c r="BL61" s="122">
        <f t="shared" ref="BL61" si="908">IFERROR(CQ61/BI61,"-")</f>
        <v>69.96796036333609</v>
      </c>
      <c r="BM61" s="122">
        <f t="shared" si="849"/>
        <v>228</v>
      </c>
      <c r="BN61" s="122">
        <f t="shared" si="849"/>
        <v>1128</v>
      </c>
      <c r="BO61" s="122">
        <f t="shared" si="849"/>
        <v>3055</v>
      </c>
      <c r="BP61" s="122">
        <f t="shared" si="849"/>
        <v>56</v>
      </c>
      <c r="BQ61" s="122">
        <f t="shared" si="849"/>
        <v>4200</v>
      </c>
      <c r="BR61" s="122">
        <f t="shared" si="849"/>
        <v>9520337</v>
      </c>
      <c r="BS61" s="122">
        <f t="shared" ref="BS61" si="909">IFERROR(BR61/BN61,"-")</f>
        <v>8440.0150709219852</v>
      </c>
      <c r="BT61" s="122">
        <f t="shared" ref="BT61" si="910">IFERROR(CR61/BN61,"-")</f>
        <v>18408.294326241135</v>
      </c>
      <c r="BU61" s="122">
        <f t="shared" si="759"/>
        <v>20804897</v>
      </c>
      <c r="BV61" s="122">
        <f t="shared" ref="BV61" si="911">IFERROR(BU61/BO61,"-")</f>
        <v>6810.1135842880522</v>
      </c>
      <c r="BW61" s="122">
        <f t="shared" ref="BW61" si="912">IFERROR(CS61/BO61,"-")</f>
        <v>15520.153191489362</v>
      </c>
      <c r="BX61" s="122">
        <f t="shared" si="760"/>
        <v>775351</v>
      </c>
      <c r="BY61" s="122">
        <f t="shared" ref="BY61" si="913">IFERROR(BX61/BP61,"-")</f>
        <v>13845.553571428571</v>
      </c>
      <c r="BZ61" s="122">
        <f t="shared" ref="BZ61" si="914">IFERROR(CT61/BP61,"-")</f>
        <v>29784.357142857141</v>
      </c>
      <c r="CA61" s="122">
        <f t="shared" si="761"/>
        <v>38788285</v>
      </c>
      <c r="CB61" s="122">
        <f t="shared" ref="CB61" si="915">IFERROR(CA61/BQ61,"-")</f>
        <v>9235.3059523809516</v>
      </c>
      <c r="CC61" s="126">
        <f t="shared" ref="CC61" si="916">IFERROR(CU61/BQ61,"-")</f>
        <v>21033.73523809524</v>
      </c>
      <c r="CD61" s="126">
        <f t="shared" ref="CD61" si="917">MONTH(1&amp;C61)</f>
        <v>9</v>
      </c>
      <c r="CE61" s="166">
        <f t="shared" ref="CE61" si="918">LEFT($B61,4)+IF(CD61&lt;4,1,0)</f>
        <v>2018</v>
      </c>
      <c r="CF61" s="167">
        <f t="shared" ref="CF61" si="919">DATE(LEFT($B61,4)+IF(CD61&lt;4,1,0),CD61,1)</f>
        <v>43344</v>
      </c>
      <c r="CG61" s="168">
        <f t="shared" ref="CG61" si="920">DAY(DATE(LEFT($B61,4)+IF(CD61&lt;4,1,0),$CD61+1,1)-1)</f>
        <v>30</v>
      </c>
      <c r="CH61" s="126">
        <f t="shared" si="855"/>
        <v>280027</v>
      </c>
      <c r="CI61" s="126">
        <f t="shared" si="855"/>
        <v>6717911</v>
      </c>
      <c r="CJ61" s="126">
        <f t="shared" si="855"/>
        <v>15700038</v>
      </c>
      <c r="CK61" s="126">
        <f t="shared" si="855"/>
        <v>13738861</v>
      </c>
      <c r="CL61" s="126">
        <f t="shared" si="855"/>
        <v>18269953</v>
      </c>
      <c r="CM61" s="126">
        <f t="shared" si="855"/>
        <v>312591319</v>
      </c>
      <c r="CN61" s="126">
        <f t="shared" si="855"/>
        <v>422205622</v>
      </c>
      <c r="CO61" s="126">
        <f t="shared" si="855"/>
        <v>46141170</v>
      </c>
      <c r="CP61" s="126">
        <f t="shared" si="855"/>
        <v>431731</v>
      </c>
      <c r="CQ61" s="126">
        <f t="shared" si="855"/>
        <v>847312</v>
      </c>
      <c r="CR61" s="126">
        <f t="shared" si="855"/>
        <v>20764556</v>
      </c>
      <c r="CS61" s="126">
        <f t="shared" si="855"/>
        <v>47414068</v>
      </c>
      <c r="CT61" s="126">
        <f t="shared" si="855"/>
        <v>1667924</v>
      </c>
      <c r="CU61" s="126">
        <f t="shared" si="855"/>
        <v>88341688</v>
      </c>
      <c r="CV61" s="169"/>
    </row>
    <row r="62" spans="1:100" x14ac:dyDescent="0.2">
      <c r="A62" s="123" t="str">
        <f t="shared" ref="A62" si="921">B62&amp;C62&amp;D62</f>
        <v>2018-19OCTOBERY55</v>
      </c>
      <c r="B62" s="97" t="str">
        <f t="shared" si="890"/>
        <v>2018-19</v>
      </c>
      <c r="C62" s="35" t="s">
        <v>765</v>
      </c>
      <c r="D62" s="124" t="str">
        <f t="shared" si="784"/>
        <v>Y55</v>
      </c>
      <c r="E62" s="124" t="str">
        <f t="shared" si="784"/>
        <v>ME</v>
      </c>
      <c r="F62" s="124" t="str">
        <f t="shared" ref="F62" si="922">D62</f>
        <v>Y55</v>
      </c>
      <c r="H62" s="125">
        <f t="shared" si="749"/>
        <v>298356</v>
      </c>
      <c r="I62" s="125">
        <f t="shared" si="749"/>
        <v>213409</v>
      </c>
      <c r="J62" s="125">
        <f t="shared" si="749"/>
        <v>1176151</v>
      </c>
      <c r="K62" s="122">
        <f t="shared" ref="K62" si="923">IFERROR(J62/I62,"-")</f>
        <v>5.5112530399373973</v>
      </c>
      <c r="L62" s="125">
        <f t="shared" ref="L62" si="924">IFERROR(CH62/I62,"-")</f>
        <v>1.3194335759035467</v>
      </c>
      <c r="M62" s="125">
        <f t="shared" ref="M62" si="925">IFERROR(CI62/I62,"-")</f>
        <v>32.340402700917018</v>
      </c>
      <c r="N62" s="125">
        <f t="shared" ref="N62" si="926">IFERROR(CJ62/I62,"-")</f>
        <v>73.390428707317866</v>
      </c>
      <c r="O62" s="125">
        <f t="shared" si="839"/>
        <v>219272</v>
      </c>
      <c r="P62" s="125">
        <f t="shared" si="839"/>
        <v>17835</v>
      </c>
      <c r="Q62" s="125">
        <f t="shared" si="839"/>
        <v>11736</v>
      </c>
      <c r="R62" s="125">
        <f t="shared" si="839"/>
        <v>116501</v>
      </c>
      <c r="S62" s="125">
        <f t="shared" si="839"/>
        <v>58282</v>
      </c>
      <c r="T62" s="125">
        <f t="shared" si="839"/>
        <v>4064</v>
      </c>
      <c r="U62" s="125">
        <f t="shared" si="839"/>
        <v>8096058</v>
      </c>
      <c r="V62" s="125">
        <f t="shared" ref="V62" si="927">IFERROR(U62/P62,"-")</f>
        <v>453.94213624894871</v>
      </c>
      <c r="W62" s="125">
        <f t="shared" ref="W62" si="928">IFERROR(CK62/P62,"-")</f>
        <v>803.25337818895434</v>
      </c>
      <c r="X62" s="125">
        <f t="shared" si="751"/>
        <v>8966787</v>
      </c>
      <c r="Y62" s="125">
        <f t="shared" ref="Y62" si="929">IFERROR(X62/Q62,"-")</f>
        <v>764.04115541922295</v>
      </c>
      <c r="Z62" s="125">
        <f t="shared" ref="Z62" si="930">IFERROR(CL62/Q62,"-")</f>
        <v>1558.6368438991137</v>
      </c>
      <c r="AA62" s="125">
        <f t="shared" si="752"/>
        <v>151937194</v>
      </c>
      <c r="AB62" s="125">
        <f t="shared" ref="AB62" si="931">IFERROR(AA62/R62,"-")</f>
        <v>1304.1707281482563</v>
      </c>
      <c r="AC62" s="125">
        <f t="shared" ref="AC62" si="932">IFERROR(CM62/R62,"-")</f>
        <v>2624.1470459481034</v>
      </c>
      <c r="AD62" s="125">
        <f t="shared" si="753"/>
        <v>179393292</v>
      </c>
      <c r="AE62" s="125">
        <f t="shared" ref="AE62" si="933">IFERROR(AD62/S62,"-")</f>
        <v>3078.0222367111628</v>
      </c>
      <c r="AF62" s="125">
        <f t="shared" ref="AF62" si="934">IFERROR(CN62/S62,"-")</f>
        <v>7170.3437253354377</v>
      </c>
      <c r="AG62" s="125">
        <f t="shared" si="754"/>
        <v>18163573</v>
      </c>
      <c r="AH62" s="125">
        <f t="shared" ref="AH62" si="935">IFERROR(AG62/T62,"-")</f>
        <v>4469.3831200787399</v>
      </c>
      <c r="AI62" s="125">
        <f t="shared" ref="AI62" si="936">IFERROR(CO62/T62,"-")</f>
        <v>10961.342765748032</v>
      </c>
      <c r="AJ62" s="125">
        <f t="shared" si="845"/>
        <v>11449</v>
      </c>
      <c r="AK62" s="125">
        <f t="shared" si="845"/>
        <v>1941</v>
      </c>
      <c r="AL62" s="125">
        <f t="shared" si="845"/>
        <v>3828</v>
      </c>
      <c r="AM62" s="125">
        <f t="shared" si="845"/>
        <v>531</v>
      </c>
      <c r="AN62" s="125">
        <f t="shared" si="845"/>
        <v>1106</v>
      </c>
      <c r="AO62" s="125">
        <f t="shared" si="845"/>
        <v>4574</v>
      </c>
      <c r="AP62" s="125">
        <f t="shared" si="845"/>
        <v>4097</v>
      </c>
      <c r="AQ62" s="125">
        <f t="shared" si="845"/>
        <v>129739</v>
      </c>
      <c r="AR62" s="125">
        <f t="shared" si="845"/>
        <v>8186</v>
      </c>
      <c r="AS62" s="125">
        <f t="shared" si="845"/>
        <v>69898</v>
      </c>
      <c r="AT62" s="125">
        <f t="shared" si="846"/>
        <v>207823</v>
      </c>
      <c r="AU62" s="125">
        <f t="shared" si="846"/>
        <v>36269</v>
      </c>
      <c r="AV62" s="125">
        <f t="shared" si="846"/>
        <v>26934</v>
      </c>
      <c r="AW62" s="125">
        <f t="shared" si="846"/>
        <v>23936</v>
      </c>
      <c r="AX62" s="125">
        <f t="shared" si="846"/>
        <v>18157</v>
      </c>
      <c r="AY62" s="125">
        <f t="shared" si="846"/>
        <v>159163</v>
      </c>
      <c r="AZ62" s="125">
        <f t="shared" si="846"/>
        <v>126719</v>
      </c>
      <c r="BA62" s="125">
        <f t="shared" si="846"/>
        <v>99345</v>
      </c>
      <c r="BB62" s="125">
        <f t="shared" si="846"/>
        <v>61377</v>
      </c>
      <c r="BC62" s="125">
        <f t="shared" si="846"/>
        <v>8314</v>
      </c>
      <c r="BD62" s="125">
        <f t="shared" si="846"/>
        <v>4305</v>
      </c>
      <c r="BE62" s="122">
        <f t="shared" si="846"/>
        <v>986</v>
      </c>
      <c r="BF62" s="122">
        <f t="shared" si="846"/>
        <v>274421</v>
      </c>
      <c r="BG62" s="122">
        <f t="shared" ref="BG62" si="937">IFERROR(BF62/BE62,"-")</f>
        <v>278.31744421906694</v>
      </c>
      <c r="BH62" s="122">
        <f t="shared" ref="BH62" si="938">IFERROR(CP62/BE62,"-")</f>
        <v>497.18052738336712</v>
      </c>
      <c r="BI62" s="122">
        <f t="shared" si="757"/>
        <v>12563</v>
      </c>
      <c r="BJ62" s="122">
        <f t="shared" si="757"/>
        <v>461476</v>
      </c>
      <c r="BK62" s="122">
        <f t="shared" ref="BK62" si="939">IFERROR(BJ62/BI62,"-")</f>
        <v>36.732945952399902</v>
      </c>
      <c r="BL62" s="122">
        <f t="shared" ref="BL62" si="940">IFERROR(CQ62/BI62,"-")</f>
        <v>69.417177425774099</v>
      </c>
      <c r="BM62" s="122">
        <f t="shared" si="849"/>
        <v>272</v>
      </c>
      <c r="BN62" s="122">
        <f t="shared" si="849"/>
        <v>1269</v>
      </c>
      <c r="BO62" s="122">
        <f t="shared" si="849"/>
        <v>3271</v>
      </c>
      <c r="BP62" s="122">
        <f t="shared" si="849"/>
        <v>59</v>
      </c>
      <c r="BQ62" s="122">
        <f t="shared" si="849"/>
        <v>4805</v>
      </c>
      <c r="BR62" s="122">
        <f t="shared" si="849"/>
        <v>9613792</v>
      </c>
      <c r="BS62" s="122">
        <f t="shared" ref="BS62" si="941">IFERROR(BR62/BN62,"-")</f>
        <v>7575.8802206461778</v>
      </c>
      <c r="BT62" s="122">
        <f t="shared" ref="BT62" si="942">IFERROR(CR62/BN62,"-")</f>
        <v>18258.574468085106</v>
      </c>
      <c r="BU62" s="122">
        <f t="shared" si="759"/>
        <v>22254512</v>
      </c>
      <c r="BV62" s="122">
        <f t="shared" ref="BV62" si="943">IFERROR(BU62/BO62,"-")</f>
        <v>6803.5805564047696</v>
      </c>
      <c r="BW62" s="122">
        <f t="shared" ref="BW62" si="944">IFERROR(CS62/BO62,"-")</f>
        <v>15241.476306939774</v>
      </c>
      <c r="BX62" s="122">
        <f t="shared" si="760"/>
        <v>940680</v>
      </c>
      <c r="BY62" s="122">
        <f t="shared" ref="BY62" si="945">IFERROR(BX62/BP62,"-")</f>
        <v>15943.728813559323</v>
      </c>
      <c r="BZ62" s="122">
        <f t="shared" ref="BZ62" si="946">IFERROR(CT62/BP62,"-")</f>
        <v>36280.593220338982</v>
      </c>
      <c r="CA62" s="122">
        <f t="shared" si="761"/>
        <v>42372864</v>
      </c>
      <c r="CB62" s="122">
        <f t="shared" ref="CB62" si="947">IFERROR(CA62/BQ62,"-")</f>
        <v>8818.4940686784594</v>
      </c>
      <c r="CC62" s="126">
        <f t="shared" ref="CC62" si="948">IFERROR(CU62/BQ62,"-")</f>
        <v>20007.305306971903</v>
      </c>
      <c r="CD62" s="126">
        <f t="shared" ref="CD62" si="949">MONTH(1&amp;C62)</f>
        <v>10</v>
      </c>
      <c r="CE62" s="166">
        <f t="shared" ref="CE62" si="950">LEFT($B62,4)+IF(CD62&lt;4,1,0)</f>
        <v>2018</v>
      </c>
      <c r="CF62" s="167">
        <f t="shared" ref="CF62" si="951">DATE(LEFT($B62,4)+IF(CD62&lt;4,1,0),CD62,1)</f>
        <v>43374</v>
      </c>
      <c r="CG62" s="168">
        <f t="shared" ref="CG62" si="952">DAY(DATE(LEFT($B62,4)+IF(CD62&lt;4,1,0),$CD62+1,1)-1)</f>
        <v>31</v>
      </c>
      <c r="CH62" s="126">
        <f t="shared" si="855"/>
        <v>281579</v>
      </c>
      <c r="CI62" s="126">
        <f t="shared" si="855"/>
        <v>6901733</v>
      </c>
      <c r="CJ62" s="126">
        <f t="shared" si="855"/>
        <v>15662178</v>
      </c>
      <c r="CK62" s="126">
        <f t="shared" si="855"/>
        <v>14326024</v>
      </c>
      <c r="CL62" s="126">
        <f t="shared" si="855"/>
        <v>18292162</v>
      </c>
      <c r="CM62" s="126">
        <f t="shared" si="855"/>
        <v>305715755</v>
      </c>
      <c r="CN62" s="126">
        <f t="shared" si="855"/>
        <v>417901973</v>
      </c>
      <c r="CO62" s="126">
        <f t="shared" si="855"/>
        <v>44546897</v>
      </c>
      <c r="CP62" s="126">
        <f t="shared" si="855"/>
        <v>490220</v>
      </c>
      <c r="CQ62" s="126">
        <f t="shared" si="855"/>
        <v>872088</v>
      </c>
      <c r="CR62" s="126">
        <f t="shared" si="855"/>
        <v>23170131</v>
      </c>
      <c r="CS62" s="126">
        <f t="shared" si="855"/>
        <v>49854869</v>
      </c>
      <c r="CT62" s="126">
        <f t="shared" si="855"/>
        <v>2140555</v>
      </c>
      <c r="CU62" s="126">
        <f t="shared" si="855"/>
        <v>96135102</v>
      </c>
      <c r="CV62" s="169"/>
    </row>
    <row r="63" spans="1:100" x14ac:dyDescent="0.2">
      <c r="A63" s="123" t="str">
        <f t="shared" ref="A63" si="953">B63&amp;C63&amp;D63</f>
        <v>2018-19NOVEMBERY55</v>
      </c>
      <c r="B63" s="97" t="str">
        <f t="shared" si="890"/>
        <v>2018-19</v>
      </c>
      <c r="C63" s="35" t="s">
        <v>771</v>
      </c>
      <c r="D63" s="124" t="str">
        <f t="shared" si="784"/>
        <v>Y55</v>
      </c>
      <c r="E63" s="124" t="str">
        <f t="shared" si="784"/>
        <v>ME</v>
      </c>
      <c r="F63" s="124" t="str">
        <f t="shared" ref="F63" si="954">D63</f>
        <v>Y55</v>
      </c>
      <c r="H63" s="125">
        <f t="shared" si="749"/>
        <v>303248</v>
      </c>
      <c r="I63" s="125">
        <f t="shared" si="749"/>
        <v>215160</v>
      </c>
      <c r="J63" s="125">
        <f t="shared" si="749"/>
        <v>1326465</v>
      </c>
      <c r="K63" s="122">
        <f t="shared" ref="K63" si="955">IFERROR(J63/I63,"-")</f>
        <v>6.1650167317345232</v>
      </c>
      <c r="L63" s="125">
        <f t="shared" ref="L63" si="956">IFERROR(CH63/I63,"-")</f>
        <v>1.3160531697341513</v>
      </c>
      <c r="M63" s="125">
        <f t="shared" ref="M63" si="957">IFERROR(CI63/I63,"-")</f>
        <v>36.038269195017662</v>
      </c>
      <c r="N63" s="125">
        <f t="shared" ref="N63" si="958">IFERROR(CJ63/I63,"-")</f>
        <v>76.54736939951664</v>
      </c>
      <c r="O63" s="125">
        <f t="shared" si="839"/>
        <v>222279</v>
      </c>
      <c r="P63" s="125">
        <f t="shared" si="839"/>
        <v>18488</v>
      </c>
      <c r="Q63" s="125">
        <f t="shared" si="839"/>
        <v>12134</v>
      </c>
      <c r="R63" s="125">
        <f t="shared" si="839"/>
        <v>118830</v>
      </c>
      <c r="S63" s="125">
        <f t="shared" si="839"/>
        <v>57875</v>
      </c>
      <c r="T63" s="125">
        <f t="shared" si="839"/>
        <v>3754</v>
      </c>
      <c r="U63" s="125">
        <f t="shared" si="839"/>
        <v>8505156</v>
      </c>
      <c r="V63" s="125">
        <f t="shared" ref="V63" si="959">IFERROR(U63/P63,"-")</f>
        <v>460.036564257897</v>
      </c>
      <c r="W63" s="125">
        <f t="shared" ref="W63" si="960">IFERROR(CK63/P63,"-")</f>
        <v>810.60953050627438</v>
      </c>
      <c r="X63" s="125">
        <f t="shared" si="751"/>
        <v>9439609</v>
      </c>
      <c r="Y63" s="125">
        <f t="shared" ref="Y63" si="961">IFERROR(X63/Q63,"-")</f>
        <v>777.94700840613154</v>
      </c>
      <c r="Z63" s="125">
        <f t="shared" ref="Z63" si="962">IFERROR(CL63/Q63,"-")</f>
        <v>1578.4634910169771</v>
      </c>
      <c r="AA63" s="125">
        <f t="shared" si="752"/>
        <v>161424410</v>
      </c>
      <c r="AB63" s="125">
        <f t="shared" ref="AB63" si="963">IFERROR(AA63/R63,"-")</f>
        <v>1358.4482874694943</v>
      </c>
      <c r="AC63" s="125">
        <f t="shared" ref="AC63" si="964">IFERROR(CM63/R63,"-")</f>
        <v>2734.7477909618783</v>
      </c>
      <c r="AD63" s="125">
        <f t="shared" si="753"/>
        <v>199168485</v>
      </c>
      <c r="AE63" s="125">
        <f t="shared" ref="AE63" si="965">IFERROR(AD63/S63,"-")</f>
        <v>3441.3561123110153</v>
      </c>
      <c r="AF63" s="125">
        <f t="shared" ref="AF63" si="966">IFERROR(CN63/S63,"-")</f>
        <v>8011.6781339092877</v>
      </c>
      <c r="AG63" s="125">
        <f t="shared" si="754"/>
        <v>18880539</v>
      </c>
      <c r="AH63" s="125">
        <f t="shared" ref="AH63" si="967">IFERROR(AG63/T63,"-")</f>
        <v>5029.4456579648377</v>
      </c>
      <c r="AI63" s="125">
        <f t="shared" ref="AI63" si="968">IFERROR(CO63/T63,"-")</f>
        <v>12427.794885455514</v>
      </c>
      <c r="AJ63" s="125">
        <f t="shared" si="845"/>
        <v>12312</v>
      </c>
      <c r="AK63" s="125">
        <f t="shared" si="845"/>
        <v>2476</v>
      </c>
      <c r="AL63" s="125">
        <f t="shared" si="845"/>
        <v>4118</v>
      </c>
      <c r="AM63" s="125">
        <f t="shared" si="845"/>
        <v>407</v>
      </c>
      <c r="AN63" s="125">
        <f t="shared" si="845"/>
        <v>1042</v>
      </c>
      <c r="AO63" s="125">
        <f t="shared" si="845"/>
        <v>4676</v>
      </c>
      <c r="AP63" s="125">
        <f t="shared" si="845"/>
        <v>4319</v>
      </c>
      <c r="AQ63" s="125">
        <f t="shared" si="845"/>
        <v>131756</v>
      </c>
      <c r="AR63" s="125">
        <f t="shared" si="845"/>
        <v>8178</v>
      </c>
      <c r="AS63" s="125">
        <f t="shared" si="845"/>
        <v>70033</v>
      </c>
      <c r="AT63" s="125">
        <f t="shared" si="846"/>
        <v>209967</v>
      </c>
      <c r="AU63" s="125">
        <f t="shared" si="846"/>
        <v>36632</v>
      </c>
      <c r="AV63" s="125">
        <f t="shared" si="846"/>
        <v>27549</v>
      </c>
      <c r="AW63" s="125">
        <f t="shared" si="846"/>
        <v>24059</v>
      </c>
      <c r="AX63" s="125">
        <f t="shared" si="846"/>
        <v>18427</v>
      </c>
      <c r="AY63" s="125">
        <f t="shared" si="846"/>
        <v>163137</v>
      </c>
      <c r="AZ63" s="125">
        <f t="shared" si="846"/>
        <v>129119</v>
      </c>
      <c r="BA63" s="125">
        <f t="shared" si="846"/>
        <v>101178</v>
      </c>
      <c r="BB63" s="125">
        <f t="shared" si="846"/>
        <v>60874</v>
      </c>
      <c r="BC63" s="125">
        <f t="shared" si="846"/>
        <v>7815</v>
      </c>
      <c r="BD63" s="125">
        <f t="shared" si="846"/>
        <v>3995</v>
      </c>
      <c r="BE63" s="122">
        <f t="shared" si="846"/>
        <v>1076</v>
      </c>
      <c r="BF63" s="122">
        <f t="shared" si="846"/>
        <v>314676</v>
      </c>
      <c r="BG63" s="122">
        <f t="shared" ref="BG63" si="969">IFERROR(BF63/BE63,"-")</f>
        <v>292.44981412639407</v>
      </c>
      <c r="BH63" s="122">
        <f t="shared" ref="BH63" si="970">IFERROR(CP63/BE63,"-")</f>
        <v>503.71747211895911</v>
      </c>
      <c r="BI63" s="122">
        <f t="shared" si="757"/>
        <v>12902</v>
      </c>
      <c r="BJ63" s="122">
        <f t="shared" si="757"/>
        <v>481761</v>
      </c>
      <c r="BK63" s="122">
        <f t="shared" ref="BK63" si="971">IFERROR(BJ63/BI63,"-")</f>
        <v>37.340024802356226</v>
      </c>
      <c r="BL63" s="122">
        <f t="shared" ref="BL63" si="972">IFERROR(CQ63/BI63,"-")</f>
        <v>70.646411409083868</v>
      </c>
      <c r="BM63" s="122">
        <f t="shared" si="849"/>
        <v>303</v>
      </c>
      <c r="BN63" s="122">
        <f t="shared" si="849"/>
        <v>1109</v>
      </c>
      <c r="BO63" s="122">
        <f t="shared" si="849"/>
        <v>2860</v>
      </c>
      <c r="BP63" s="122">
        <f t="shared" si="849"/>
        <v>23</v>
      </c>
      <c r="BQ63" s="122">
        <f t="shared" si="849"/>
        <v>5303</v>
      </c>
      <c r="BR63" s="122">
        <f t="shared" si="849"/>
        <v>8562498</v>
      </c>
      <c r="BS63" s="122">
        <f t="shared" ref="BS63" si="973">IFERROR(BR63/BN63,"-")</f>
        <v>7720.9179440937778</v>
      </c>
      <c r="BT63" s="122">
        <f t="shared" ref="BT63" si="974">IFERROR(CR63/BN63,"-")</f>
        <v>17479.384129846709</v>
      </c>
      <c r="BU63" s="122">
        <f t="shared" si="759"/>
        <v>20050014</v>
      </c>
      <c r="BV63" s="122">
        <f t="shared" ref="BV63" si="975">IFERROR(BU63/BO63,"-")</f>
        <v>7010.4944055944052</v>
      </c>
      <c r="BW63" s="122">
        <f t="shared" ref="BW63" si="976">IFERROR(CS63/BO63,"-")</f>
        <v>15505.869230769231</v>
      </c>
      <c r="BX63" s="122">
        <f t="shared" si="760"/>
        <v>259655</v>
      </c>
      <c r="BY63" s="122">
        <f t="shared" ref="BY63" si="977">IFERROR(BX63/BP63,"-")</f>
        <v>11289.347826086956</v>
      </c>
      <c r="BZ63" s="122">
        <f t="shared" ref="BZ63" si="978">IFERROR(CT63/BP63,"-")</f>
        <v>21272.782608695652</v>
      </c>
      <c r="CA63" s="122">
        <f t="shared" si="761"/>
        <v>48014494</v>
      </c>
      <c r="CB63" s="122">
        <f t="shared" ref="CB63" si="979">IFERROR(CA63/BQ63,"-")</f>
        <v>9054.2134640769382</v>
      </c>
      <c r="CC63" s="126">
        <f t="shared" ref="CC63" si="980">IFERROR(CU63/BQ63,"-")</f>
        <v>19604.98340561946</v>
      </c>
      <c r="CD63" s="126">
        <f t="shared" ref="CD63" si="981">MONTH(1&amp;C63)</f>
        <v>11</v>
      </c>
      <c r="CE63" s="166">
        <f t="shared" ref="CE63" si="982">LEFT($B63,4)+IF(CD63&lt;4,1,0)</f>
        <v>2018</v>
      </c>
      <c r="CF63" s="167">
        <f t="shared" ref="CF63" si="983">DATE(LEFT($B63,4)+IF(CD63&lt;4,1,0),CD63,1)</f>
        <v>43405</v>
      </c>
      <c r="CG63" s="168">
        <f t="shared" ref="CG63" si="984">DAY(DATE(LEFT($B63,4)+IF(CD63&lt;4,1,0),$CD63+1,1)-1)</f>
        <v>30</v>
      </c>
      <c r="CH63" s="126">
        <f t="shared" si="855"/>
        <v>283162</v>
      </c>
      <c r="CI63" s="126">
        <f t="shared" si="855"/>
        <v>7753994</v>
      </c>
      <c r="CJ63" s="126">
        <f t="shared" si="855"/>
        <v>16469932</v>
      </c>
      <c r="CK63" s="126">
        <f t="shared" si="855"/>
        <v>14986549</v>
      </c>
      <c r="CL63" s="126">
        <f t="shared" si="855"/>
        <v>19153076</v>
      </c>
      <c r="CM63" s="126">
        <f t="shared" si="855"/>
        <v>324970080</v>
      </c>
      <c r="CN63" s="126">
        <f t="shared" si="855"/>
        <v>463675872</v>
      </c>
      <c r="CO63" s="126">
        <f t="shared" si="855"/>
        <v>46653942</v>
      </c>
      <c r="CP63" s="126">
        <f t="shared" si="855"/>
        <v>542000</v>
      </c>
      <c r="CQ63" s="126">
        <f t="shared" si="855"/>
        <v>911480</v>
      </c>
      <c r="CR63" s="126">
        <f t="shared" si="855"/>
        <v>19384637</v>
      </c>
      <c r="CS63" s="126">
        <f t="shared" si="855"/>
        <v>44346786</v>
      </c>
      <c r="CT63" s="126">
        <f t="shared" si="855"/>
        <v>489274</v>
      </c>
      <c r="CU63" s="126">
        <f t="shared" si="855"/>
        <v>103965227</v>
      </c>
      <c r="CV63" s="169"/>
    </row>
    <row r="64" spans="1:100" x14ac:dyDescent="0.2">
      <c r="A64" s="123" t="str">
        <f t="shared" ref="A64" si="985">B64&amp;C64&amp;D64</f>
        <v>2018-19DECEMBERY55</v>
      </c>
      <c r="B64" s="97" t="str">
        <f t="shared" si="890"/>
        <v>2018-19</v>
      </c>
      <c r="C64" s="35" t="s">
        <v>776</v>
      </c>
      <c r="D64" s="124" t="str">
        <f t="shared" si="784"/>
        <v>Y55</v>
      </c>
      <c r="E64" s="124" t="str">
        <f t="shared" si="784"/>
        <v>ME</v>
      </c>
      <c r="F64" s="124" t="str">
        <f t="shared" ref="F64" si="986">D64</f>
        <v>Y55</v>
      </c>
      <c r="H64" s="125">
        <f t="shared" si="749"/>
        <v>319712</v>
      </c>
      <c r="I64" s="125">
        <f t="shared" si="749"/>
        <v>225648</v>
      </c>
      <c r="J64" s="125">
        <f t="shared" si="749"/>
        <v>863693</v>
      </c>
      <c r="K64" s="122">
        <f t="shared" ref="K64" si="987">IFERROR(J64/I64,"-")</f>
        <v>3.8276120329008014</v>
      </c>
      <c r="L64" s="125">
        <f t="shared" ref="L64" si="988">IFERROR(CH64/I64,"-")</f>
        <v>1.3266060412678153</v>
      </c>
      <c r="M64" s="125">
        <f t="shared" ref="M64" si="989">IFERROR(CI64/I64,"-")</f>
        <v>16.869965610153869</v>
      </c>
      <c r="N64" s="125">
        <f t="shared" ref="N64" si="990">IFERROR(CJ64/I64,"-")</f>
        <v>56.351303800609799</v>
      </c>
      <c r="O64" s="125">
        <f t="shared" si="839"/>
        <v>238598</v>
      </c>
      <c r="P64" s="125">
        <f t="shared" si="839"/>
        <v>19134</v>
      </c>
      <c r="Q64" s="125">
        <f t="shared" si="839"/>
        <v>12638</v>
      </c>
      <c r="R64" s="125">
        <f t="shared" si="839"/>
        <v>130089</v>
      </c>
      <c r="S64" s="125">
        <f t="shared" si="839"/>
        <v>59882</v>
      </c>
      <c r="T64" s="125">
        <f t="shared" si="839"/>
        <v>4101</v>
      </c>
      <c r="U64" s="125">
        <f t="shared" si="839"/>
        <v>8466574</v>
      </c>
      <c r="V64" s="125">
        <f t="shared" ref="V64" si="991">IFERROR(U64/P64,"-")</f>
        <v>442.48844987979516</v>
      </c>
      <c r="W64" s="125">
        <f t="shared" ref="W64" si="992">IFERROR(CK64/P64,"-")</f>
        <v>790.06329047768372</v>
      </c>
      <c r="X64" s="125">
        <f t="shared" si="751"/>
        <v>9417215</v>
      </c>
      <c r="Y64" s="125">
        <f t="shared" ref="Y64" si="993">IFERROR(X64/Q64,"-")</f>
        <v>745.15073587592974</v>
      </c>
      <c r="Z64" s="125">
        <f t="shared" ref="Z64" si="994">IFERROR(CL64/Q64,"-")</f>
        <v>1529.4334546605476</v>
      </c>
      <c r="AA64" s="125">
        <f t="shared" si="752"/>
        <v>169495818</v>
      </c>
      <c r="AB64" s="125">
        <f t="shared" ref="AB64" si="995">IFERROR(AA64/R64,"-")</f>
        <v>1302.9219841800614</v>
      </c>
      <c r="AC64" s="125">
        <f t="shared" ref="AC64" si="996">IFERROR(CM64/R64,"-")</f>
        <v>2656.3745666428367</v>
      </c>
      <c r="AD64" s="125">
        <f t="shared" si="753"/>
        <v>192308002</v>
      </c>
      <c r="AE64" s="125">
        <f t="shared" ref="AE64" si="997">IFERROR(AD64/S64,"-")</f>
        <v>3211.4492167930262</v>
      </c>
      <c r="AF64" s="125">
        <f t="shared" ref="AF64" si="998">IFERROR(CN64/S64,"-")</f>
        <v>7542.7468688420558</v>
      </c>
      <c r="AG64" s="125">
        <f t="shared" si="754"/>
        <v>16259274</v>
      </c>
      <c r="AH64" s="125">
        <f t="shared" ref="AH64" si="999">IFERROR(AG64/T64,"-")</f>
        <v>3964.7095830285298</v>
      </c>
      <c r="AI64" s="125">
        <f t="shared" ref="AI64" si="1000">IFERROR(CO64/T64,"-")</f>
        <v>9648.4196537429889</v>
      </c>
      <c r="AJ64" s="125">
        <f t="shared" si="845"/>
        <v>14037</v>
      </c>
      <c r="AK64" s="125">
        <f t="shared" si="845"/>
        <v>2764</v>
      </c>
      <c r="AL64" s="125">
        <f t="shared" si="845"/>
        <v>4826</v>
      </c>
      <c r="AM64" s="125">
        <f t="shared" si="845"/>
        <v>620</v>
      </c>
      <c r="AN64" s="125">
        <f t="shared" si="845"/>
        <v>1227</v>
      </c>
      <c r="AO64" s="125">
        <f t="shared" si="845"/>
        <v>5220</v>
      </c>
      <c r="AP64" s="125">
        <f t="shared" si="845"/>
        <v>4178</v>
      </c>
      <c r="AQ64" s="125">
        <f t="shared" si="845"/>
        <v>140048</v>
      </c>
      <c r="AR64" s="125">
        <f t="shared" si="845"/>
        <v>8180</v>
      </c>
      <c r="AS64" s="125">
        <f t="shared" si="845"/>
        <v>76333</v>
      </c>
      <c r="AT64" s="125">
        <f t="shared" si="846"/>
        <v>224561</v>
      </c>
      <c r="AU64" s="125">
        <f t="shared" si="846"/>
        <v>38953</v>
      </c>
      <c r="AV64" s="125">
        <f t="shared" si="846"/>
        <v>28959</v>
      </c>
      <c r="AW64" s="125">
        <f t="shared" si="846"/>
        <v>25751</v>
      </c>
      <c r="AX64" s="125">
        <f t="shared" si="846"/>
        <v>19470</v>
      </c>
      <c r="AY64" s="125">
        <f t="shared" si="846"/>
        <v>177664</v>
      </c>
      <c r="AZ64" s="125">
        <f t="shared" si="846"/>
        <v>141666</v>
      </c>
      <c r="BA64" s="125">
        <f t="shared" si="846"/>
        <v>102996</v>
      </c>
      <c r="BB64" s="125">
        <f t="shared" si="846"/>
        <v>63083</v>
      </c>
      <c r="BC64" s="125">
        <f t="shared" si="846"/>
        <v>8457</v>
      </c>
      <c r="BD64" s="125">
        <f t="shared" si="846"/>
        <v>4381</v>
      </c>
      <c r="BE64" s="122">
        <f t="shared" si="846"/>
        <v>1086</v>
      </c>
      <c r="BF64" s="122">
        <f t="shared" si="846"/>
        <v>316704</v>
      </c>
      <c r="BG64" s="122">
        <f t="shared" ref="BG64" si="1001">IFERROR(BF64/BE64,"-")</f>
        <v>291.62430939226522</v>
      </c>
      <c r="BH64" s="122">
        <f t="shared" ref="BH64" si="1002">IFERROR(CP64/BE64,"-")</f>
        <v>489.4963167587477</v>
      </c>
      <c r="BI64" s="122">
        <f t="shared" si="757"/>
        <v>13433</v>
      </c>
      <c r="BJ64" s="122">
        <f t="shared" si="757"/>
        <v>447282</v>
      </c>
      <c r="BK64" s="122">
        <f t="shared" ref="BK64" si="1003">IFERROR(BJ64/BI64,"-")</f>
        <v>33.297253033574037</v>
      </c>
      <c r="BL64" s="122">
        <f t="shared" ref="BL64" si="1004">IFERROR(CQ64/BI64,"-")</f>
        <v>60.730886622496833</v>
      </c>
      <c r="BM64" s="122">
        <f t="shared" si="849"/>
        <v>333</v>
      </c>
      <c r="BN64" s="122">
        <f t="shared" si="849"/>
        <v>1193</v>
      </c>
      <c r="BO64" s="122">
        <f t="shared" si="849"/>
        <v>2644</v>
      </c>
      <c r="BP64" s="122">
        <f t="shared" si="849"/>
        <v>55</v>
      </c>
      <c r="BQ64" s="122">
        <f t="shared" si="849"/>
        <v>5295</v>
      </c>
      <c r="BR64" s="122">
        <f t="shared" si="849"/>
        <v>7172217</v>
      </c>
      <c r="BS64" s="122">
        <f t="shared" ref="BS64" si="1005">IFERROR(BR64/BN64,"-")</f>
        <v>6011.9170159262367</v>
      </c>
      <c r="BT64" s="122">
        <f t="shared" ref="BT64" si="1006">IFERROR(CR64/BN64,"-")</f>
        <v>13315.641240569992</v>
      </c>
      <c r="BU64" s="122">
        <f t="shared" si="759"/>
        <v>15407177</v>
      </c>
      <c r="BV64" s="122">
        <f t="shared" ref="BV64" si="1007">IFERROR(BU64/BO64,"-")</f>
        <v>5827.2227685325261</v>
      </c>
      <c r="BW64" s="122">
        <f t="shared" ref="BW64" si="1008">IFERROR(CS64/BO64,"-")</f>
        <v>13175.302950075644</v>
      </c>
      <c r="BX64" s="122">
        <f t="shared" si="760"/>
        <v>476240</v>
      </c>
      <c r="BY64" s="122">
        <f t="shared" ref="BY64" si="1009">IFERROR(BX64/BP64,"-")</f>
        <v>8658.9090909090901</v>
      </c>
      <c r="BZ64" s="122">
        <f t="shared" ref="BZ64" si="1010">IFERROR(CT64/BP64,"-")</f>
        <v>22409.090909090908</v>
      </c>
      <c r="CA64" s="122">
        <f t="shared" si="761"/>
        <v>41826335</v>
      </c>
      <c r="CB64" s="122">
        <f t="shared" ref="CB64" si="1011">IFERROR(CA64/BQ64,"-")</f>
        <v>7899.2134088762987</v>
      </c>
      <c r="CC64" s="126">
        <f t="shared" ref="CC64" si="1012">IFERROR(CU64/BQ64,"-")</f>
        <v>17460.137299339</v>
      </c>
      <c r="CD64" s="126">
        <f t="shared" ref="CD64" si="1013">MONTH(1&amp;C64)</f>
        <v>12</v>
      </c>
      <c r="CE64" s="166">
        <f t="shared" ref="CE64" si="1014">LEFT($B64,4)+IF(CD64&lt;4,1,0)</f>
        <v>2018</v>
      </c>
      <c r="CF64" s="167">
        <f t="shared" ref="CF64" si="1015">DATE(LEFT($B64,4)+IF(CD64&lt;4,1,0),CD64,1)</f>
        <v>43435</v>
      </c>
      <c r="CG64" s="168">
        <f t="shared" ref="CG64" si="1016">DAY(DATE(LEFT($B64,4)+IF(CD64&lt;4,1,0),$CD64+1,1)-1)</f>
        <v>31</v>
      </c>
      <c r="CH64" s="126">
        <f t="shared" si="855"/>
        <v>299346</v>
      </c>
      <c r="CI64" s="126">
        <f t="shared" si="855"/>
        <v>3806674</v>
      </c>
      <c r="CJ64" s="126">
        <f t="shared" si="855"/>
        <v>12715559</v>
      </c>
      <c r="CK64" s="126">
        <f t="shared" si="855"/>
        <v>15117071</v>
      </c>
      <c r="CL64" s="126">
        <f t="shared" si="855"/>
        <v>19328980</v>
      </c>
      <c r="CM64" s="126">
        <f t="shared" si="855"/>
        <v>345565111</v>
      </c>
      <c r="CN64" s="126">
        <f t="shared" si="855"/>
        <v>451674768</v>
      </c>
      <c r="CO64" s="126">
        <f t="shared" si="855"/>
        <v>39568169</v>
      </c>
      <c r="CP64" s="126">
        <f t="shared" si="855"/>
        <v>531593</v>
      </c>
      <c r="CQ64" s="126">
        <f t="shared" si="855"/>
        <v>815798</v>
      </c>
      <c r="CR64" s="126">
        <f t="shared" si="855"/>
        <v>15885560</v>
      </c>
      <c r="CS64" s="126">
        <f t="shared" si="855"/>
        <v>34835501</v>
      </c>
      <c r="CT64" s="126">
        <f t="shared" si="855"/>
        <v>1232500</v>
      </c>
      <c r="CU64" s="126">
        <f t="shared" si="855"/>
        <v>92451427</v>
      </c>
      <c r="CV64" s="169"/>
    </row>
    <row r="65" spans="1:105" x14ac:dyDescent="0.2">
      <c r="A65" s="123" t="str">
        <f t="shared" ref="A65" si="1017">B65&amp;C65&amp;D65</f>
        <v>2018-19JANUARYY55</v>
      </c>
      <c r="B65" s="97" t="str">
        <f t="shared" si="890"/>
        <v>2018-19</v>
      </c>
      <c r="C65" s="35" t="s">
        <v>814</v>
      </c>
      <c r="D65" s="124" t="str">
        <f t="shared" si="784"/>
        <v>Y55</v>
      </c>
      <c r="E65" s="124" t="str">
        <f t="shared" si="784"/>
        <v>ME</v>
      </c>
      <c r="F65" s="124" t="str">
        <f t="shared" ref="F65" si="1018">D65</f>
        <v>Y55</v>
      </c>
      <c r="H65" s="125">
        <f t="shared" si="749"/>
        <v>316262</v>
      </c>
      <c r="I65" s="125">
        <f t="shared" si="749"/>
        <v>224356</v>
      </c>
      <c r="J65" s="125">
        <f t="shared" si="749"/>
        <v>629793</v>
      </c>
      <c r="K65" s="122">
        <f t="shared" ref="K65" si="1019">IFERROR(J65/I65,"-")</f>
        <v>2.8071145857476512</v>
      </c>
      <c r="L65" s="125">
        <f t="shared" ref="L65" si="1020">IFERROR(CH65/I65,"-")</f>
        <v>1.322358216406069</v>
      </c>
      <c r="M65" s="125">
        <f t="shared" ref="M65" si="1021">IFERROR(CI65/I65,"-")</f>
        <v>5.9651892527946657</v>
      </c>
      <c r="N65" s="125">
        <f t="shared" ref="N65" si="1022">IFERROR(CJ65/I65,"-")</f>
        <v>41.443674338996949</v>
      </c>
      <c r="O65" s="125">
        <f t="shared" si="839"/>
        <v>238031</v>
      </c>
      <c r="P65" s="125">
        <f t="shared" si="839"/>
        <v>19072</v>
      </c>
      <c r="Q65" s="125">
        <f t="shared" si="839"/>
        <v>12443</v>
      </c>
      <c r="R65" s="125">
        <f t="shared" si="839"/>
        <v>130311</v>
      </c>
      <c r="S65" s="125">
        <f t="shared" si="839"/>
        <v>57519</v>
      </c>
      <c r="T65" s="125">
        <f t="shared" si="839"/>
        <v>3986</v>
      </c>
      <c r="U65" s="125">
        <f t="shared" si="839"/>
        <v>8472081</v>
      </c>
      <c r="V65" s="125">
        <f t="shared" ref="V65" si="1023">IFERROR(U65/P65,"-")</f>
        <v>444.21565645973152</v>
      </c>
      <c r="W65" s="125">
        <f t="shared" ref="W65" si="1024">IFERROR(CK65/P65,"-")</f>
        <v>785.96770134228188</v>
      </c>
      <c r="X65" s="125">
        <f t="shared" si="751"/>
        <v>9560201</v>
      </c>
      <c r="Y65" s="125">
        <f t="shared" ref="Y65" si="1025">IFERROR(X65/Q65,"-")</f>
        <v>768.31961745559749</v>
      </c>
      <c r="Z65" s="125">
        <f t="shared" ref="Z65" si="1026">IFERROR(CL65/Q65,"-")</f>
        <v>1584.8400707224946</v>
      </c>
      <c r="AA65" s="125">
        <f t="shared" si="752"/>
        <v>173832080</v>
      </c>
      <c r="AB65" s="125">
        <f t="shared" ref="AB65" si="1027">IFERROR(AA65/R65,"-")</f>
        <v>1333.9785589858109</v>
      </c>
      <c r="AC65" s="125">
        <f t="shared" ref="AC65" si="1028">IFERROR(CM65/R65,"-")</f>
        <v>2728.0390450537561</v>
      </c>
      <c r="AD65" s="125">
        <f t="shared" si="753"/>
        <v>189247198</v>
      </c>
      <c r="AE65" s="125">
        <f t="shared" ref="AE65" si="1029">IFERROR(AD65/S65,"-")</f>
        <v>3290.1684313009614</v>
      </c>
      <c r="AF65" s="125">
        <f t="shared" ref="AF65" si="1030">IFERROR(CN65/S65,"-")</f>
        <v>7773.3408786661803</v>
      </c>
      <c r="AG65" s="125">
        <f t="shared" si="754"/>
        <v>15706113</v>
      </c>
      <c r="AH65" s="125">
        <f t="shared" ref="AH65" si="1031">IFERROR(AG65/T65,"-")</f>
        <v>3940.3193677872555</v>
      </c>
      <c r="AI65" s="125">
        <f t="shared" ref="AI65" si="1032">IFERROR(CO65/T65,"-")</f>
        <v>9883.9593577521318</v>
      </c>
      <c r="AJ65" s="125">
        <f t="shared" si="845"/>
        <v>13430</v>
      </c>
      <c r="AK65" s="125">
        <f t="shared" si="845"/>
        <v>2194</v>
      </c>
      <c r="AL65" s="125">
        <f t="shared" si="845"/>
        <v>5054</v>
      </c>
      <c r="AM65" s="125">
        <f t="shared" si="845"/>
        <v>678</v>
      </c>
      <c r="AN65" s="125">
        <f t="shared" si="845"/>
        <v>1079</v>
      </c>
      <c r="AO65" s="125">
        <f t="shared" si="845"/>
        <v>5103</v>
      </c>
      <c r="AP65" s="125">
        <f t="shared" si="845"/>
        <v>3964</v>
      </c>
      <c r="AQ65" s="125">
        <f t="shared" si="845"/>
        <v>140700</v>
      </c>
      <c r="AR65" s="125">
        <f t="shared" si="845"/>
        <v>8860</v>
      </c>
      <c r="AS65" s="125">
        <f t="shared" si="845"/>
        <v>75041</v>
      </c>
      <c r="AT65" s="125">
        <f t="shared" si="846"/>
        <v>224601</v>
      </c>
      <c r="AU65" s="125">
        <f t="shared" si="846"/>
        <v>39116</v>
      </c>
      <c r="AV65" s="125">
        <f t="shared" si="846"/>
        <v>29075</v>
      </c>
      <c r="AW65" s="125">
        <f t="shared" si="846"/>
        <v>25434</v>
      </c>
      <c r="AX65" s="125">
        <f t="shared" si="846"/>
        <v>19259</v>
      </c>
      <c r="AY65" s="125">
        <f t="shared" si="846"/>
        <v>179789</v>
      </c>
      <c r="AZ65" s="125">
        <f t="shared" si="846"/>
        <v>142323</v>
      </c>
      <c r="BA65" s="125">
        <f t="shared" si="846"/>
        <v>99695</v>
      </c>
      <c r="BB65" s="125">
        <f t="shared" si="846"/>
        <v>60620</v>
      </c>
      <c r="BC65" s="125">
        <f t="shared" si="846"/>
        <v>8247</v>
      </c>
      <c r="BD65" s="125">
        <f t="shared" si="846"/>
        <v>4243</v>
      </c>
      <c r="BE65" s="122">
        <f t="shared" si="846"/>
        <v>1162</v>
      </c>
      <c r="BF65" s="122">
        <f t="shared" si="846"/>
        <v>320118</v>
      </c>
      <c r="BG65" s="122">
        <f t="shared" ref="BG65" si="1033">IFERROR(BF65/BE65,"-")</f>
        <v>275.48881239242684</v>
      </c>
      <c r="BH65" s="122">
        <f t="shared" ref="BH65" si="1034">IFERROR(CP65/BE65,"-")</f>
        <v>478.38984509466439</v>
      </c>
      <c r="BI65" s="122">
        <f t="shared" si="757"/>
        <v>13692</v>
      </c>
      <c r="BJ65" s="122">
        <f t="shared" si="757"/>
        <v>448176</v>
      </c>
      <c r="BK65" s="122">
        <f t="shared" ref="BK65" si="1035">IFERROR(BJ65/BI65,"-")</f>
        <v>32.732690622261174</v>
      </c>
      <c r="BL65" s="122">
        <f t="shared" ref="BL65" si="1036">IFERROR(CQ65/BI65,"-")</f>
        <v>59.759275489336837</v>
      </c>
      <c r="BM65" s="122">
        <f t="shared" si="849"/>
        <v>489</v>
      </c>
      <c r="BN65" s="122">
        <f t="shared" si="849"/>
        <v>1221</v>
      </c>
      <c r="BO65" s="122">
        <f t="shared" si="849"/>
        <v>4594</v>
      </c>
      <c r="BP65" s="122">
        <f t="shared" si="849"/>
        <v>51</v>
      </c>
      <c r="BQ65" s="122">
        <f t="shared" si="849"/>
        <v>5651</v>
      </c>
      <c r="BR65" s="122">
        <f t="shared" si="849"/>
        <v>8218086</v>
      </c>
      <c r="BS65" s="122">
        <f t="shared" ref="BS65" si="1037">IFERROR(BR65/BN65,"-")</f>
        <v>6730.6191646191646</v>
      </c>
      <c r="BT65" s="122">
        <f t="shared" ref="BT65" si="1038">IFERROR(CR65/BN65,"-")</f>
        <v>15635.110565110564</v>
      </c>
      <c r="BU65" s="122">
        <f t="shared" si="759"/>
        <v>21070477</v>
      </c>
      <c r="BV65" s="122">
        <f t="shared" ref="BV65" si="1039">IFERROR(BU65/BO65,"-")</f>
        <v>4586.5208968219413</v>
      </c>
      <c r="BW65" s="122">
        <f t="shared" ref="BW65" si="1040">IFERROR(CS65/BO65,"-")</f>
        <v>10508.143012625163</v>
      </c>
      <c r="BX65" s="122">
        <f t="shared" si="760"/>
        <v>432775</v>
      </c>
      <c r="BY65" s="122">
        <f t="shared" ref="BY65" si="1041">IFERROR(BX65/BP65,"-")</f>
        <v>8485.7843137254895</v>
      </c>
      <c r="BZ65" s="122">
        <f t="shared" ref="BZ65" si="1042">IFERROR(CT65/BP65,"-")</f>
        <v>22542</v>
      </c>
      <c r="CA65" s="122">
        <f t="shared" si="761"/>
        <v>46518211</v>
      </c>
      <c r="CB65" s="122">
        <f t="shared" ref="CB65" si="1043">IFERROR(CA65/BQ65,"-")</f>
        <v>8231.8547159794725</v>
      </c>
      <c r="CC65" s="126">
        <f t="shared" ref="CC65" si="1044">IFERROR(CU65/BQ65,"-")</f>
        <v>17908.502388957706</v>
      </c>
      <c r="CD65" s="126">
        <f t="shared" ref="CD65" si="1045">MONTH(1&amp;C65)</f>
        <v>1</v>
      </c>
      <c r="CE65" s="166">
        <f t="shared" ref="CE65" si="1046">LEFT($B65,4)+IF(CD65&lt;4,1,0)</f>
        <v>2019</v>
      </c>
      <c r="CF65" s="167">
        <f t="shared" ref="CF65" si="1047">DATE(LEFT($B65,4)+IF(CD65&lt;4,1,0),CD65,1)</f>
        <v>43466</v>
      </c>
      <c r="CG65" s="168">
        <f t="shared" ref="CG65" si="1048">DAY(DATE(LEFT($B65,4)+IF(CD65&lt;4,1,0),$CD65+1,1)-1)</f>
        <v>31</v>
      </c>
      <c r="CH65" s="126">
        <f t="shared" si="855"/>
        <v>296679</v>
      </c>
      <c r="CI65" s="126">
        <f t="shared" si="855"/>
        <v>1338326</v>
      </c>
      <c r="CJ65" s="126">
        <f t="shared" si="855"/>
        <v>9298137</v>
      </c>
      <c r="CK65" s="126">
        <f t="shared" si="855"/>
        <v>14989976</v>
      </c>
      <c r="CL65" s="126">
        <f t="shared" si="855"/>
        <v>19720165</v>
      </c>
      <c r="CM65" s="126">
        <f t="shared" si="855"/>
        <v>355493496</v>
      </c>
      <c r="CN65" s="126">
        <f t="shared" si="855"/>
        <v>447114794</v>
      </c>
      <c r="CO65" s="126">
        <f t="shared" si="855"/>
        <v>39397462</v>
      </c>
      <c r="CP65" s="126">
        <f t="shared" si="855"/>
        <v>555889</v>
      </c>
      <c r="CQ65" s="126">
        <f t="shared" si="855"/>
        <v>818224</v>
      </c>
      <c r="CR65" s="126">
        <f t="shared" si="855"/>
        <v>19090470</v>
      </c>
      <c r="CS65" s="126">
        <f t="shared" si="855"/>
        <v>48274409</v>
      </c>
      <c r="CT65" s="126">
        <f t="shared" si="855"/>
        <v>1149642</v>
      </c>
      <c r="CU65" s="126">
        <f t="shared" si="855"/>
        <v>101200947</v>
      </c>
      <c r="CV65" s="169"/>
    </row>
    <row r="66" spans="1:105" x14ac:dyDescent="0.2">
      <c r="A66" s="123" t="str">
        <f t="shared" ref="A66" si="1049">B66&amp;C66&amp;D66</f>
        <v>2018-19FEBRUARYY55</v>
      </c>
      <c r="B66" s="97" t="str">
        <f t="shared" si="890"/>
        <v>2018-19</v>
      </c>
      <c r="C66" s="35" t="s">
        <v>819</v>
      </c>
      <c r="D66" s="124" t="str">
        <f t="shared" si="784"/>
        <v>Y55</v>
      </c>
      <c r="E66" s="124" t="str">
        <f t="shared" si="784"/>
        <v>ME</v>
      </c>
      <c r="F66" s="124" t="str">
        <f t="shared" ref="F66" si="1050">D66</f>
        <v>Y55</v>
      </c>
      <c r="H66" s="125">
        <f t="shared" si="749"/>
        <v>283273</v>
      </c>
      <c r="I66" s="125">
        <f t="shared" si="749"/>
        <v>203074</v>
      </c>
      <c r="J66" s="125">
        <f t="shared" si="749"/>
        <v>706191</v>
      </c>
      <c r="K66" s="122">
        <f t="shared" ref="K66" si="1051">IFERROR(J66/I66,"-")</f>
        <v>3.477505736825</v>
      </c>
      <c r="L66" s="125">
        <f t="shared" ref="L66" si="1052">IFERROR(CH66/I66,"-")</f>
        <v>1.3123787387848764</v>
      </c>
      <c r="M66" s="125">
        <f t="shared" ref="M66" si="1053">IFERROR(CI66/I66,"-")</f>
        <v>13.061095955169051</v>
      </c>
      <c r="N66" s="125">
        <f t="shared" ref="N66" si="1054">IFERROR(CJ66/I66,"-")</f>
        <v>51.700468794626588</v>
      </c>
      <c r="O66" s="125">
        <f t="shared" si="839"/>
        <v>211871</v>
      </c>
      <c r="P66" s="125">
        <f t="shared" si="839"/>
        <v>17209</v>
      </c>
      <c r="Q66" s="125">
        <f t="shared" si="839"/>
        <v>11254</v>
      </c>
      <c r="R66" s="125">
        <f t="shared" si="839"/>
        <v>116056</v>
      </c>
      <c r="S66" s="125">
        <f t="shared" si="839"/>
        <v>51641</v>
      </c>
      <c r="T66" s="125">
        <f t="shared" si="839"/>
        <v>3596</v>
      </c>
      <c r="U66" s="125">
        <f t="shared" si="839"/>
        <v>7718151</v>
      </c>
      <c r="V66" s="125">
        <f t="shared" ref="V66" si="1055">IFERROR(U66/P66,"-")</f>
        <v>448.49503166947528</v>
      </c>
      <c r="W66" s="125">
        <f t="shared" ref="W66" si="1056">IFERROR(CK66/P66,"-")</f>
        <v>799.99186472194776</v>
      </c>
      <c r="X66" s="125">
        <f t="shared" si="751"/>
        <v>8631039</v>
      </c>
      <c r="Y66" s="125">
        <f t="shared" ref="Y66" si="1057">IFERROR(X66/Q66,"-")</f>
        <v>766.93078016705169</v>
      </c>
      <c r="Z66" s="125">
        <f t="shared" ref="Z66" si="1058">IFERROR(CL66/Q66,"-")</f>
        <v>1530.7007286298206</v>
      </c>
      <c r="AA66" s="125">
        <f t="shared" si="752"/>
        <v>156653565</v>
      </c>
      <c r="AB66" s="125">
        <f t="shared" ref="AB66" si="1059">IFERROR(AA66/R66,"-")</f>
        <v>1349.8101347625284</v>
      </c>
      <c r="AC66" s="125">
        <f t="shared" ref="AC66" si="1060">IFERROR(CM66/R66,"-")</f>
        <v>2757.1344092507065</v>
      </c>
      <c r="AD66" s="125">
        <f t="shared" si="753"/>
        <v>175070267</v>
      </c>
      <c r="AE66" s="125">
        <f t="shared" ref="AE66" si="1061">IFERROR(AD66/S66,"-")</f>
        <v>3390.1409151643074</v>
      </c>
      <c r="AF66" s="125">
        <f t="shared" ref="AF66" si="1062">IFERROR(CN66/S66,"-")</f>
        <v>8083.3193586491352</v>
      </c>
      <c r="AG66" s="125">
        <f t="shared" si="754"/>
        <v>15006731</v>
      </c>
      <c r="AH66" s="125">
        <f t="shared" ref="AH66" si="1063">IFERROR(AG66/T66,"-")</f>
        <v>4173.1732480533929</v>
      </c>
      <c r="AI66" s="125">
        <f t="shared" ref="AI66" si="1064">IFERROR(CO66/T66,"-")</f>
        <v>10215.364293659622</v>
      </c>
      <c r="AJ66" s="125">
        <f t="shared" si="845"/>
        <v>11197</v>
      </c>
      <c r="AK66" s="125">
        <f t="shared" si="845"/>
        <v>1602</v>
      </c>
      <c r="AL66" s="125">
        <f t="shared" si="845"/>
        <v>4262</v>
      </c>
      <c r="AM66" s="125">
        <f t="shared" si="845"/>
        <v>756</v>
      </c>
      <c r="AN66" s="125">
        <f t="shared" si="845"/>
        <v>887</v>
      </c>
      <c r="AO66" s="125">
        <f t="shared" si="845"/>
        <v>4446</v>
      </c>
      <c r="AP66" s="125">
        <f t="shared" si="845"/>
        <v>3194</v>
      </c>
      <c r="AQ66" s="125">
        <f t="shared" si="845"/>
        <v>124950</v>
      </c>
      <c r="AR66" s="125">
        <f t="shared" si="845"/>
        <v>7762</v>
      </c>
      <c r="AS66" s="125">
        <f t="shared" si="845"/>
        <v>67962</v>
      </c>
      <c r="AT66" s="125">
        <f t="shared" si="846"/>
        <v>200674</v>
      </c>
      <c r="AU66" s="125">
        <f t="shared" si="846"/>
        <v>35169</v>
      </c>
      <c r="AV66" s="125">
        <f t="shared" si="846"/>
        <v>26094</v>
      </c>
      <c r="AW66" s="125">
        <f t="shared" si="846"/>
        <v>23098</v>
      </c>
      <c r="AX66" s="125">
        <f t="shared" si="846"/>
        <v>17423</v>
      </c>
      <c r="AY66" s="125">
        <f t="shared" si="846"/>
        <v>161010</v>
      </c>
      <c r="AZ66" s="125">
        <f t="shared" si="846"/>
        <v>126740</v>
      </c>
      <c r="BA66" s="125">
        <f t="shared" si="846"/>
        <v>90414</v>
      </c>
      <c r="BB66" s="125">
        <f t="shared" si="846"/>
        <v>54337</v>
      </c>
      <c r="BC66" s="125">
        <f t="shared" si="846"/>
        <v>7062</v>
      </c>
      <c r="BD66" s="125">
        <f t="shared" si="846"/>
        <v>3802</v>
      </c>
      <c r="BE66" s="122">
        <f t="shared" si="846"/>
        <v>1042</v>
      </c>
      <c r="BF66" s="122">
        <f t="shared" si="846"/>
        <v>308455</v>
      </c>
      <c r="BG66" s="122">
        <f t="shared" ref="BG66" si="1065">IFERROR(BF66/BE66,"-")</f>
        <v>296.02207293666027</v>
      </c>
      <c r="BH66" s="122">
        <f t="shared" ref="BH66" si="1066">IFERROR(CP66/BE66,"-")</f>
        <v>517.22264875239921</v>
      </c>
      <c r="BI66" s="122">
        <f t="shared" si="757"/>
        <v>12368</v>
      </c>
      <c r="BJ66" s="122">
        <f t="shared" si="757"/>
        <v>420772</v>
      </c>
      <c r="BK66" s="122">
        <f t="shared" ref="BK66" si="1067">IFERROR(BJ66/BI66,"-")</f>
        <v>34.021021992238033</v>
      </c>
      <c r="BL66" s="122">
        <f t="shared" ref="BL66" si="1068">IFERROR(CQ66/BI66,"-")</f>
        <v>62.191057567917206</v>
      </c>
      <c r="BM66" s="122">
        <f t="shared" si="849"/>
        <v>465</v>
      </c>
      <c r="BN66" s="122">
        <f t="shared" si="849"/>
        <v>1023</v>
      </c>
      <c r="BO66" s="122">
        <f t="shared" si="849"/>
        <v>4059</v>
      </c>
      <c r="BP66" s="122">
        <f t="shared" si="849"/>
        <v>33</v>
      </c>
      <c r="BQ66" s="122">
        <f t="shared" si="849"/>
        <v>5072</v>
      </c>
      <c r="BR66" s="122">
        <f t="shared" si="849"/>
        <v>7551475</v>
      </c>
      <c r="BS66" s="122">
        <f t="shared" ref="BS66" si="1069">IFERROR(BR66/BN66,"-")</f>
        <v>7381.6959921798634</v>
      </c>
      <c r="BT66" s="122">
        <f t="shared" ref="BT66" si="1070">IFERROR(CR66/BN66,"-")</f>
        <v>17608.417399804497</v>
      </c>
      <c r="BU66" s="122">
        <f t="shared" si="759"/>
        <v>19256201</v>
      </c>
      <c r="BV66" s="122">
        <f t="shared" ref="BV66" si="1071">IFERROR(BU66/BO66,"-")</f>
        <v>4744.0751416605071</v>
      </c>
      <c r="BW66" s="122">
        <f t="shared" ref="BW66" si="1072">IFERROR(CS66/BO66,"-")</f>
        <v>10849.020694752402</v>
      </c>
      <c r="BX66" s="122">
        <f t="shared" si="760"/>
        <v>383459</v>
      </c>
      <c r="BY66" s="122">
        <f t="shared" ref="BY66" si="1073">IFERROR(BX66/BP66,"-")</f>
        <v>11619.969696969696</v>
      </c>
      <c r="BZ66" s="122">
        <f t="shared" ref="BZ66" si="1074">IFERROR(CT66/BP66,"-")</f>
        <v>20733.878787878788</v>
      </c>
      <c r="CA66" s="122">
        <f t="shared" si="761"/>
        <v>41247994</v>
      </c>
      <c r="CB66" s="122">
        <f t="shared" ref="CB66" si="1075">IFERROR(CA66/BQ66,"-")</f>
        <v>8132.4909305993688</v>
      </c>
      <c r="CC66" s="126">
        <f t="shared" ref="CC66" si="1076">IFERROR(CU66/BQ66,"-")</f>
        <v>18490.837342271294</v>
      </c>
      <c r="CD66" s="126">
        <f t="shared" ref="CD66" si="1077">MONTH(1&amp;C66)</f>
        <v>2</v>
      </c>
      <c r="CE66" s="166">
        <f t="shared" ref="CE66" si="1078">LEFT($B66,4)+IF(CD66&lt;4,1,0)</f>
        <v>2019</v>
      </c>
      <c r="CF66" s="167">
        <f t="shared" ref="CF66" si="1079">DATE(LEFT($B66,4)+IF(CD66&lt;4,1,0),CD66,1)</f>
        <v>43497</v>
      </c>
      <c r="CG66" s="168">
        <f t="shared" ref="CG66" si="1080">DAY(DATE(LEFT($B66,4)+IF(CD66&lt;4,1,0),$CD66+1,1)-1)</f>
        <v>28</v>
      </c>
      <c r="CH66" s="126">
        <f t="shared" si="855"/>
        <v>266510</v>
      </c>
      <c r="CI66" s="126">
        <f t="shared" si="855"/>
        <v>2652369</v>
      </c>
      <c r="CJ66" s="126">
        <f t="shared" si="855"/>
        <v>10499021</v>
      </c>
      <c r="CK66" s="126">
        <f t="shared" si="855"/>
        <v>13767060</v>
      </c>
      <c r="CL66" s="126">
        <f t="shared" si="855"/>
        <v>17226506</v>
      </c>
      <c r="CM66" s="126">
        <f t="shared" si="855"/>
        <v>319981991</v>
      </c>
      <c r="CN66" s="126">
        <f t="shared" si="855"/>
        <v>417430695</v>
      </c>
      <c r="CO66" s="126">
        <f t="shared" si="855"/>
        <v>36734450</v>
      </c>
      <c r="CP66" s="126">
        <f t="shared" si="855"/>
        <v>538946</v>
      </c>
      <c r="CQ66" s="126">
        <f t="shared" si="855"/>
        <v>769179</v>
      </c>
      <c r="CR66" s="126">
        <f t="shared" si="855"/>
        <v>18013411</v>
      </c>
      <c r="CS66" s="126">
        <f t="shared" si="855"/>
        <v>44036175</v>
      </c>
      <c r="CT66" s="126">
        <f t="shared" si="855"/>
        <v>684218</v>
      </c>
      <c r="CU66" s="126">
        <f t="shared" si="855"/>
        <v>93785527</v>
      </c>
      <c r="CV66" s="169"/>
    </row>
    <row r="67" spans="1:105" x14ac:dyDescent="0.2">
      <c r="A67" s="123" t="str">
        <f t="shared" ref="A67" si="1081">B67&amp;C67&amp;D67</f>
        <v>2018-19MARCHY55</v>
      </c>
      <c r="B67" s="97" t="str">
        <f t="shared" si="890"/>
        <v>2018-19</v>
      </c>
      <c r="C67" s="35" t="s">
        <v>820</v>
      </c>
      <c r="D67" s="124" t="str">
        <f t="shared" si="784"/>
        <v>Y55</v>
      </c>
      <c r="E67" s="124" t="str">
        <f t="shared" si="784"/>
        <v>ME</v>
      </c>
      <c r="F67" s="124" t="str">
        <f t="shared" ref="F67" si="1082">D67</f>
        <v>Y55</v>
      </c>
      <c r="H67" s="125">
        <f t="shared" si="749"/>
        <v>304093</v>
      </c>
      <c r="I67" s="125">
        <f t="shared" si="749"/>
        <v>218758</v>
      </c>
      <c r="J67" s="125">
        <f t="shared" si="749"/>
        <v>693250</v>
      </c>
      <c r="K67" s="122">
        <f t="shared" ref="K67" si="1083">IFERROR(J67/I67,"-")</f>
        <v>3.1690269612997009</v>
      </c>
      <c r="L67" s="125">
        <f t="shared" ref="L67" si="1084">IFERROR(CH67/I67,"-")</f>
        <v>1.3120297314841056</v>
      </c>
      <c r="M67" s="125">
        <f t="shared" ref="M67" si="1085">IFERROR(CI67/I67,"-")</f>
        <v>10.250843397727168</v>
      </c>
      <c r="N67" s="125">
        <f t="shared" ref="N67" si="1086">IFERROR(CJ67/I67,"-")</f>
        <v>47.413306027665271</v>
      </c>
      <c r="O67" s="125">
        <f t="shared" si="839"/>
        <v>230308</v>
      </c>
      <c r="P67" s="125">
        <f t="shared" si="839"/>
        <v>19059</v>
      </c>
      <c r="Q67" s="125">
        <f t="shared" si="839"/>
        <v>12365</v>
      </c>
      <c r="R67" s="125">
        <f t="shared" si="839"/>
        <v>123449</v>
      </c>
      <c r="S67" s="125">
        <f t="shared" si="839"/>
        <v>57990</v>
      </c>
      <c r="T67" s="125">
        <f t="shared" si="839"/>
        <v>4468</v>
      </c>
      <c r="U67" s="125">
        <f t="shared" si="839"/>
        <v>8364941</v>
      </c>
      <c r="V67" s="125">
        <f t="shared" ref="V67" si="1087">IFERROR(U67/P67,"-")</f>
        <v>438.89716144603597</v>
      </c>
      <c r="W67" s="125">
        <f t="shared" ref="W67" si="1088">IFERROR(CK67/P67,"-")</f>
        <v>784.00802770344717</v>
      </c>
      <c r="X67" s="125">
        <f t="shared" si="751"/>
        <v>9157181</v>
      </c>
      <c r="Y67" s="125">
        <f t="shared" ref="Y67" si="1089">IFERROR(X67/Q67,"-")</f>
        <v>740.57266477961991</v>
      </c>
      <c r="Z67" s="125">
        <f t="shared" ref="Z67" si="1090">IFERROR(CL67/Q67,"-")</f>
        <v>1471.2756166599272</v>
      </c>
      <c r="AA67" s="125">
        <f t="shared" si="752"/>
        <v>154918976</v>
      </c>
      <c r="AB67" s="125">
        <f t="shared" ref="AB67" si="1091">IFERROR(AA67/R67,"-")</f>
        <v>1254.922891234437</v>
      </c>
      <c r="AC67" s="125">
        <f t="shared" ref="AC67" si="1092">IFERROR(CM67/R67,"-")</f>
        <v>2516.1401469432722</v>
      </c>
      <c r="AD67" s="125">
        <f t="shared" si="753"/>
        <v>175340041</v>
      </c>
      <c r="AE67" s="125">
        <f t="shared" ref="AE67" si="1093">IFERROR(AD67/S67,"-")</f>
        <v>3023.6254699086048</v>
      </c>
      <c r="AF67" s="125">
        <f t="shared" ref="AF67" si="1094">IFERROR(CN67/S67,"-")</f>
        <v>7219.7</v>
      </c>
      <c r="AG67" s="125">
        <f t="shared" si="754"/>
        <v>18185366</v>
      </c>
      <c r="AH67" s="125">
        <f t="shared" ref="AH67" si="1095">IFERROR(AG67/T67,"-")</f>
        <v>4070.1356311548793</v>
      </c>
      <c r="AI67" s="125">
        <f t="shared" ref="AI67" si="1096">IFERROR(CO67/T67,"-")</f>
        <v>9948.433527305282</v>
      </c>
      <c r="AJ67" s="125">
        <f t="shared" si="845"/>
        <v>12025</v>
      </c>
      <c r="AK67" s="125">
        <f t="shared" si="845"/>
        <v>1622</v>
      </c>
      <c r="AL67" s="125">
        <f t="shared" si="845"/>
        <v>4283</v>
      </c>
      <c r="AM67" s="125">
        <f t="shared" si="845"/>
        <v>837</v>
      </c>
      <c r="AN67" s="125">
        <f t="shared" si="845"/>
        <v>1062</v>
      </c>
      <c r="AO67" s="125">
        <f t="shared" si="845"/>
        <v>5058</v>
      </c>
      <c r="AP67" s="125">
        <f t="shared" si="845"/>
        <v>3829</v>
      </c>
      <c r="AQ67" s="125">
        <f t="shared" si="845"/>
        <v>136167</v>
      </c>
      <c r="AR67" s="125">
        <f t="shared" si="845"/>
        <v>8553</v>
      </c>
      <c r="AS67" s="125">
        <f t="shared" si="845"/>
        <v>73563</v>
      </c>
      <c r="AT67" s="125">
        <f t="shared" si="846"/>
        <v>218283</v>
      </c>
      <c r="AU67" s="125">
        <f t="shared" si="846"/>
        <v>38586</v>
      </c>
      <c r="AV67" s="125">
        <f t="shared" si="846"/>
        <v>28764</v>
      </c>
      <c r="AW67" s="125">
        <f t="shared" si="846"/>
        <v>25088</v>
      </c>
      <c r="AX67" s="125">
        <f t="shared" si="846"/>
        <v>18755</v>
      </c>
      <c r="AY67" s="125">
        <f t="shared" si="846"/>
        <v>169691</v>
      </c>
      <c r="AZ67" s="125">
        <f t="shared" si="846"/>
        <v>134350</v>
      </c>
      <c r="BA67" s="125">
        <f t="shared" si="846"/>
        <v>99303</v>
      </c>
      <c r="BB67" s="125">
        <f t="shared" si="846"/>
        <v>61000</v>
      </c>
      <c r="BC67" s="125">
        <f t="shared" si="846"/>
        <v>8645</v>
      </c>
      <c r="BD67" s="125">
        <f t="shared" si="846"/>
        <v>4717</v>
      </c>
      <c r="BE67" s="122">
        <f t="shared" si="846"/>
        <v>1051</v>
      </c>
      <c r="BF67" s="122">
        <f t="shared" si="846"/>
        <v>285684</v>
      </c>
      <c r="BG67" s="122">
        <f t="shared" ref="BG67" si="1097">IFERROR(BF67/BE67,"-")</f>
        <v>271.8211227402474</v>
      </c>
      <c r="BH67" s="122">
        <f t="shared" ref="BH67" si="1098">IFERROR(CP67/BE67,"-")</f>
        <v>466.77259752616555</v>
      </c>
      <c r="BI67" s="122">
        <f t="shared" si="757"/>
        <v>13686</v>
      </c>
      <c r="BJ67" s="122">
        <f t="shared" si="757"/>
        <v>455437</v>
      </c>
      <c r="BK67" s="122">
        <f t="shared" ref="BK67" si="1099">IFERROR(BJ67/BI67,"-")</f>
        <v>33.27758293146281</v>
      </c>
      <c r="BL67" s="122">
        <f t="shared" ref="BL67" si="1100">IFERROR(CQ67/BI67,"-")</f>
        <v>61.177699839251787</v>
      </c>
      <c r="BM67" s="122">
        <f t="shared" si="849"/>
        <v>448</v>
      </c>
      <c r="BN67" s="122">
        <f t="shared" si="849"/>
        <v>1300</v>
      </c>
      <c r="BO67" s="122">
        <f t="shared" si="849"/>
        <v>4647</v>
      </c>
      <c r="BP67" s="122">
        <f t="shared" si="849"/>
        <v>33</v>
      </c>
      <c r="BQ67" s="122">
        <f t="shared" si="849"/>
        <v>5155</v>
      </c>
      <c r="BR67" s="122">
        <f t="shared" si="849"/>
        <v>9124678</v>
      </c>
      <c r="BS67" s="122">
        <f t="shared" ref="BS67" si="1101">IFERROR(BR67/BN67,"-")</f>
        <v>7018.9830769230766</v>
      </c>
      <c r="BT67" s="122">
        <f t="shared" ref="BT67" si="1102">IFERROR(CR67/BN67,"-")</f>
        <v>15656.935384615384</v>
      </c>
      <c r="BU67" s="122">
        <f t="shared" si="759"/>
        <v>19992417</v>
      </c>
      <c r="BV67" s="122">
        <f t="shared" ref="BV67" si="1103">IFERROR(BU67/BO67,"-")</f>
        <v>4302.220142027114</v>
      </c>
      <c r="BW67" s="122">
        <f t="shared" ref="BW67" si="1104">IFERROR(CS67/BO67,"-")</f>
        <v>9739.2943834732087</v>
      </c>
      <c r="BX67" s="122">
        <f t="shared" si="760"/>
        <v>335851</v>
      </c>
      <c r="BY67" s="122">
        <f t="shared" ref="BY67" si="1105">IFERROR(BX67/BP67,"-")</f>
        <v>10177.30303030303</v>
      </c>
      <c r="BZ67" s="122">
        <f t="shared" ref="BZ67" si="1106">IFERROR(CT67/BP67,"-")</f>
        <v>24256.939393939392</v>
      </c>
      <c r="CA67" s="122">
        <f t="shared" si="761"/>
        <v>39651284</v>
      </c>
      <c r="CB67" s="122">
        <f t="shared" ref="CB67" si="1107">IFERROR(CA67/BQ67,"-")</f>
        <v>7691.8106692531519</v>
      </c>
      <c r="CC67" s="126">
        <f t="shared" ref="CC67" si="1108">IFERROR(CU67/BQ67,"-")</f>
        <v>17096.98545101843</v>
      </c>
      <c r="CD67" s="126">
        <f t="shared" ref="CD67" si="1109">MONTH(1&amp;C67)</f>
        <v>3</v>
      </c>
      <c r="CE67" s="166">
        <f t="shared" ref="CE67" si="1110">LEFT($B67,4)+IF(CD67&lt;4,1,0)</f>
        <v>2019</v>
      </c>
      <c r="CF67" s="167">
        <f t="shared" ref="CF67" si="1111">DATE(LEFT($B67,4)+IF(CD67&lt;4,1,0),CD67,1)</f>
        <v>43525</v>
      </c>
      <c r="CG67" s="168">
        <f t="shared" ref="CG67" si="1112">DAY(DATE(LEFT($B67,4)+IF(CD67&lt;4,1,0),$CD67+1,1)-1)</f>
        <v>31</v>
      </c>
      <c r="CH67" s="126">
        <f t="shared" si="855"/>
        <v>287017</v>
      </c>
      <c r="CI67" s="126">
        <f t="shared" si="855"/>
        <v>2242454</v>
      </c>
      <c r="CJ67" s="126">
        <f t="shared" si="855"/>
        <v>10372040</v>
      </c>
      <c r="CK67" s="126">
        <f t="shared" si="855"/>
        <v>14942409</v>
      </c>
      <c r="CL67" s="126">
        <f t="shared" si="855"/>
        <v>18192323</v>
      </c>
      <c r="CM67" s="126">
        <f t="shared" si="855"/>
        <v>310614985</v>
      </c>
      <c r="CN67" s="126">
        <f t="shared" si="855"/>
        <v>418670403</v>
      </c>
      <c r="CO67" s="126">
        <f t="shared" si="855"/>
        <v>44449601</v>
      </c>
      <c r="CP67" s="126">
        <f t="shared" si="855"/>
        <v>490578</v>
      </c>
      <c r="CQ67" s="126">
        <f t="shared" si="855"/>
        <v>837278</v>
      </c>
      <c r="CR67" s="126">
        <f t="shared" si="855"/>
        <v>20354016</v>
      </c>
      <c r="CS67" s="126">
        <f t="shared" si="855"/>
        <v>45258501</v>
      </c>
      <c r="CT67" s="126">
        <f t="shared" si="855"/>
        <v>800479</v>
      </c>
      <c r="CU67" s="126">
        <f t="shared" si="855"/>
        <v>88134960</v>
      </c>
      <c r="CV67" s="169"/>
    </row>
    <row r="68" spans="1:105" x14ac:dyDescent="0.2">
      <c r="A68" s="112"/>
      <c r="H68" s="125"/>
      <c r="I68" s="125"/>
      <c r="J68" s="125"/>
      <c r="K68" s="122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6"/>
      <c r="CD68" s="126"/>
      <c r="CE68" s="170"/>
      <c r="CF68" s="170"/>
      <c r="CG68" s="171"/>
    </row>
    <row r="69" spans="1:105" x14ac:dyDescent="0.2">
      <c r="A69" s="140" t="str">
        <f>B69&amp;C69&amp;D69</f>
        <v>2017-18AUGUSTY56</v>
      </c>
      <c r="B69" s="134" t="s">
        <v>680</v>
      </c>
      <c r="C69" s="135" t="s">
        <v>681</v>
      </c>
      <c r="D69" s="135" t="s">
        <v>684</v>
      </c>
      <c r="E69" s="135" t="s">
        <v>81</v>
      </c>
      <c r="F69" s="141" t="str">
        <f t="shared" si="378"/>
        <v>Y56</v>
      </c>
      <c r="G69" s="135"/>
      <c r="H69" s="136">
        <f t="shared" ref="H69:J88" si="1113">SUMIFS(H$133:H$10077,$B$133:$B$10077,$B69,$C$133:$C$10077,$C69,$D$133:$D$10077,$D69)</f>
        <v>0</v>
      </c>
      <c r="I69" s="136">
        <f t="shared" si="1113"/>
        <v>0</v>
      </c>
      <c r="J69" s="136">
        <f t="shared" si="1113"/>
        <v>0</v>
      </c>
      <c r="K69" s="137" t="str">
        <f>IFERROR(J69/I69,"-")</f>
        <v>-</v>
      </c>
      <c r="L69" s="136" t="str">
        <f>IFERROR(CH69/I69,"-")</f>
        <v>-</v>
      </c>
      <c r="M69" s="136" t="str">
        <f>IFERROR(CI69/I69,"-")</f>
        <v>-</v>
      </c>
      <c r="N69" s="136" t="str">
        <f>IFERROR(CJ69/I69,"-")</f>
        <v>-</v>
      </c>
      <c r="O69" s="136">
        <f t="shared" ref="O69:U78" si="1114">SUMIFS(O$133:O$10077,$B$133:$B$10077,$B69,$C$133:$C$10077,$C69,$D$133:$D$10077,$D69)</f>
        <v>0</v>
      </c>
      <c r="P69" s="136">
        <f t="shared" si="1114"/>
        <v>0</v>
      </c>
      <c r="Q69" s="136">
        <f t="shared" si="1114"/>
        <v>0</v>
      </c>
      <c r="R69" s="136">
        <f t="shared" si="1114"/>
        <v>0</v>
      </c>
      <c r="S69" s="136">
        <f t="shared" si="1114"/>
        <v>0</v>
      </c>
      <c r="T69" s="136">
        <f t="shared" si="1114"/>
        <v>0</v>
      </c>
      <c r="U69" s="136">
        <f t="shared" si="1114"/>
        <v>0</v>
      </c>
      <c r="V69" s="136" t="str">
        <f t="shared" si="23"/>
        <v>-</v>
      </c>
      <c r="W69" s="136" t="str">
        <f>IFERROR(CK69/P69,"-")</f>
        <v>-</v>
      </c>
      <c r="X69" s="136">
        <f t="shared" ref="X69:X88" si="1115">SUMIFS(X$133:X$10077,$B$133:$B$10077,$B69,$C$133:$C$10077,$C69,$D$133:$D$10077,$D69)</f>
        <v>0</v>
      </c>
      <c r="Y69" s="136" t="str">
        <f t="shared" si="25"/>
        <v>-</v>
      </c>
      <c r="Z69" s="136" t="str">
        <f>IFERROR(CL69/Q69,"-")</f>
        <v>-</v>
      </c>
      <c r="AA69" s="136">
        <f t="shared" ref="AA69:AA88" si="1116">SUMIFS(AA$133:AA$10077,$B$133:$B$10077,$B69,$C$133:$C$10077,$C69,$D$133:$D$10077,$D69)</f>
        <v>0</v>
      </c>
      <c r="AB69" s="136" t="str">
        <f t="shared" si="27"/>
        <v>-</v>
      </c>
      <c r="AC69" s="136" t="str">
        <f>IFERROR(CM69/R69,"-")</f>
        <v>-</v>
      </c>
      <c r="AD69" s="136">
        <f t="shared" ref="AD69:AD88" si="1117">SUMIFS(AD$133:AD$10077,$B$133:$B$10077,$B69,$C$133:$C$10077,$C69,$D$133:$D$10077,$D69)</f>
        <v>0</v>
      </c>
      <c r="AE69" s="136" t="str">
        <f t="shared" si="403"/>
        <v>-</v>
      </c>
      <c r="AF69" s="136" t="str">
        <f>IFERROR(CN69/S69,"-")</f>
        <v>-</v>
      </c>
      <c r="AG69" s="136">
        <f t="shared" ref="AG69:AG88" si="1118">SUMIFS(AG$133:AG$10077,$B$133:$B$10077,$B69,$C$133:$C$10077,$C69,$D$133:$D$10077,$D69)</f>
        <v>0</v>
      </c>
      <c r="AH69" s="136" t="str">
        <f t="shared" si="405"/>
        <v>-</v>
      </c>
      <c r="AI69" s="136" t="str">
        <f>IFERROR(CO69/T69,"-")</f>
        <v>-</v>
      </c>
      <c r="AJ69" s="136">
        <f t="shared" ref="AJ69:AS78" si="1119">SUMIFS(AJ$133:AJ$10077,$B$133:$B$10077,$B69,$C$133:$C$10077,$C69,$D$133:$D$10077,$D69)</f>
        <v>0</v>
      </c>
      <c r="AK69" s="136">
        <f t="shared" si="1119"/>
        <v>0</v>
      </c>
      <c r="AL69" s="136">
        <f t="shared" si="1119"/>
        <v>0</v>
      </c>
      <c r="AM69" s="136">
        <f t="shared" si="1119"/>
        <v>0</v>
      </c>
      <c r="AN69" s="136">
        <f t="shared" si="1119"/>
        <v>0</v>
      </c>
      <c r="AO69" s="136">
        <f t="shared" si="1119"/>
        <v>0</v>
      </c>
      <c r="AP69" s="136">
        <f t="shared" si="1119"/>
        <v>0</v>
      </c>
      <c r="AQ69" s="136">
        <f t="shared" si="1119"/>
        <v>0</v>
      </c>
      <c r="AR69" s="136">
        <f t="shared" si="1119"/>
        <v>0</v>
      </c>
      <c r="AS69" s="136">
        <f t="shared" si="1119"/>
        <v>0</v>
      </c>
      <c r="AT69" s="136">
        <f t="shared" ref="AT69:BF78" si="1120">SUMIFS(AT$133:AT$10077,$B$133:$B$10077,$B69,$C$133:$C$10077,$C69,$D$133:$D$10077,$D69)</f>
        <v>0</v>
      </c>
      <c r="AU69" s="137">
        <f t="shared" si="1120"/>
        <v>0</v>
      </c>
      <c r="AV69" s="137">
        <f t="shared" si="1120"/>
        <v>0</v>
      </c>
      <c r="AW69" s="137">
        <f t="shared" si="1120"/>
        <v>0</v>
      </c>
      <c r="AX69" s="137">
        <f t="shared" si="1120"/>
        <v>0</v>
      </c>
      <c r="AY69" s="137">
        <f t="shared" si="1120"/>
        <v>0</v>
      </c>
      <c r="AZ69" s="137">
        <f t="shared" si="1120"/>
        <v>0</v>
      </c>
      <c r="BA69" s="137">
        <f t="shared" si="1120"/>
        <v>0</v>
      </c>
      <c r="BB69" s="137">
        <f t="shared" si="1120"/>
        <v>0</v>
      </c>
      <c r="BC69" s="137">
        <f t="shared" si="1120"/>
        <v>0</v>
      </c>
      <c r="BD69" s="137">
        <f t="shared" si="1120"/>
        <v>0</v>
      </c>
      <c r="BE69" s="137">
        <f t="shared" si="1120"/>
        <v>0</v>
      </c>
      <c r="BF69" s="137">
        <f t="shared" si="1120"/>
        <v>0</v>
      </c>
      <c r="BG69" s="137" t="str">
        <f t="shared" si="407"/>
        <v>-</v>
      </c>
      <c r="BH69" s="137" t="str">
        <f>IFERROR(CP69/BE69,"-")</f>
        <v>-</v>
      </c>
      <c r="BI69" s="137">
        <f t="shared" ref="BI69:BJ88" si="1121">SUMIFS(BI$133:BI$10077,$B$133:$B$10077,$B69,$C$133:$C$10077,$C69,$D$133:$D$10077,$D69)</f>
        <v>0</v>
      </c>
      <c r="BJ69" s="137">
        <f t="shared" si="1121"/>
        <v>0</v>
      </c>
      <c r="BK69" s="137" t="str">
        <f t="shared" si="409"/>
        <v>-</v>
      </c>
      <c r="BL69" s="137" t="str">
        <f>IFERROR(CQ69/BI69,"-")</f>
        <v>-</v>
      </c>
      <c r="BM69" s="137">
        <f t="shared" ref="BM69:BR78" si="1122">SUMIFS(BM$133:BM$10077,$B$133:$B$10077,$B69,$C$133:$C$10077,$C69,$D$133:$D$10077,$D69)</f>
        <v>0</v>
      </c>
      <c r="BN69" s="137">
        <f t="shared" si="1122"/>
        <v>0</v>
      </c>
      <c r="BO69" s="137">
        <f t="shared" si="1122"/>
        <v>0</v>
      </c>
      <c r="BP69" s="137">
        <f t="shared" si="1122"/>
        <v>0</v>
      </c>
      <c r="BQ69" s="137">
        <f t="shared" si="1122"/>
        <v>0</v>
      </c>
      <c r="BR69" s="137">
        <f t="shared" si="1122"/>
        <v>0</v>
      </c>
      <c r="BS69" s="137" t="str">
        <f t="shared" si="37"/>
        <v>-</v>
      </c>
      <c r="BT69" s="137" t="str">
        <f>IFERROR(CR69/BN69,"-")</f>
        <v>-</v>
      </c>
      <c r="BU69" s="137">
        <f t="shared" ref="BU69:BU88" si="1123">SUMIFS(BU$133:BU$10077,$B$133:$B$10077,$B69,$C$133:$C$10077,$C69,$D$133:$D$10077,$D69)</f>
        <v>0</v>
      </c>
      <c r="BV69" s="137" t="str">
        <f t="shared" si="412"/>
        <v>-</v>
      </c>
      <c r="BW69" s="137" t="str">
        <f>IFERROR(CS69/BO69,"-")</f>
        <v>-</v>
      </c>
      <c r="BX69" s="137">
        <f t="shared" ref="BX69:BX88" si="1124">SUMIFS(BX$133:BX$10077,$B$133:$B$10077,$B69,$C$133:$C$10077,$C69,$D$133:$D$10077,$D69)</f>
        <v>0</v>
      </c>
      <c r="BY69" s="137" t="str">
        <f t="shared" si="414"/>
        <v>-</v>
      </c>
      <c r="BZ69" s="137" t="str">
        <f>IFERROR(CT69/BP69,"-")</f>
        <v>-</v>
      </c>
      <c r="CA69" s="137">
        <f t="shared" ref="CA69:CA88" si="1125">SUMIFS(CA$133:CA$10077,$B$133:$B$10077,$B69,$C$133:$C$10077,$C69,$D$133:$D$10077,$D69)</f>
        <v>0</v>
      </c>
      <c r="CB69" s="137" t="str">
        <f t="shared" si="43"/>
        <v>-</v>
      </c>
      <c r="CC69" s="138" t="str">
        <f>IFERROR(CU69/BQ69,"-")</f>
        <v>-</v>
      </c>
      <c r="CD69" s="138">
        <f t="shared" ref="CD69:CD77" si="1126">MONTH(1&amp;C69)</f>
        <v>8</v>
      </c>
      <c r="CE69" s="166">
        <f>LEFT($B69,4)+IF(CD69&lt;4,1,0)</f>
        <v>2017</v>
      </c>
      <c r="CF69" s="167">
        <f>DATE($CE69,$CD69,1)</f>
        <v>42948</v>
      </c>
      <c r="CG69" s="168">
        <f>DAY(DATE($CE69,$CD69+1,1)-1)</f>
        <v>31</v>
      </c>
      <c r="CH69" s="138">
        <f t="shared" ref="CH69:CU78" si="1127">SUMIFS(CH$133:CH$10077,$B$133:$B$10077,$B69,$C$133:$C$10077,$C69,$D$133:$D$10077,$D69)</f>
        <v>0</v>
      </c>
      <c r="CI69" s="138">
        <f t="shared" si="1127"/>
        <v>0</v>
      </c>
      <c r="CJ69" s="138">
        <f t="shared" si="1127"/>
        <v>0</v>
      </c>
      <c r="CK69" s="138">
        <f t="shared" si="1127"/>
        <v>0</v>
      </c>
      <c r="CL69" s="138">
        <f t="shared" si="1127"/>
        <v>0</v>
      </c>
      <c r="CM69" s="138">
        <f t="shared" si="1127"/>
        <v>0</v>
      </c>
      <c r="CN69" s="138">
        <f t="shared" si="1127"/>
        <v>0</v>
      </c>
      <c r="CO69" s="138">
        <f t="shared" si="1127"/>
        <v>0</v>
      </c>
      <c r="CP69" s="138">
        <f t="shared" si="1127"/>
        <v>0</v>
      </c>
      <c r="CQ69" s="138">
        <f t="shared" si="1127"/>
        <v>0</v>
      </c>
      <c r="CR69" s="138">
        <f t="shared" si="1127"/>
        <v>0</v>
      </c>
      <c r="CS69" s="138">
        <f t="shared" si="1127"/>
        <v>0</v>
      </c>
      <c r="CT69" s="138">
        <f t="shared" si="1127"/>
        <v>0</v>
      </c>
      <c r="CU69" s="138">
        <f t="shared" si="1127"/>
        <v>0</v>
      </c>
      <c r="CV69" s="169"/>
    </row>
    <row r="70" spans="1:105" x14ac:dyDescent="0.2">
      <c r="A70" s="123" t="str">
        <f t="shared" ref="A70:A74" si="1128">B70&amp;C70&amp;D70</f>
        <v>2017-18SEPTEMBERY56</v>
      </c>
      <c r="B70" s="97" t="str">
        <f t="shared" ref="B70:B81" si="1129">IF($C70="April",LEFT($B69,4)+1&amp;"-"&amp;RIGHT($B69,2)+1,$B69)</f>
        <v>2017-18</v>
      </c>
      <c r="C70" s="35" t="s">
        <v>707</v>
      </c>
      <c r="D70" s="124" t="str">
        <f>D69</f>
        <v>Y56</v>
      </c>
      <c r="E70" s="124" t="str">
        <f>E69</f>
        <v>London</v>
      </c>
      <c r="F70" s="124" t="str">
        <f t="shared" si="378"/>
        <v>Y56</v>
      </c>
      <c r="H70" s="125">
        <f t="shared" si="1113"/>
        <v>0</v>
      </c>
      <c r="I70" s="125">
        <f t="shared" si="1113"/>
        <v>0</v>
      </c>
      <c r="J70" s="125">
        <f t="shared" si="1113"/>
        <v>0</v>
      </c>
      <c r="K70" s="122" t="str">
        <f t="shared" ref="K70:K74" si="1130">IFERROR(J70/I70,"-")</f>
        <v>-</v>
      </c>
      <c r="L70" s="125" t="str">
        <f t="shared" ref="L70:L81" si="1131">IFERROR(CH70/I70,"-")</f>
        <v>-</v>
      </c>
      <c r="M70" s="125" t="str">
        <f t="shared" ref="M70:M81" si="1132">IFERROR(CI70/I70,"-")</f>
        <v>-</v>
      </c>
      <c r="N70" s="125" t="str">
        <f t="shared" ref="N70:N81" si="1133">IFERROR(CJ70/I70,"-")</f>
        <v>-</v>
      </c>
      <c r="O70" s="125">
        <f t="shared" si="1114"/>
        <v>0</v>
      </c>
      <c r="P70" s="125">
        <f t="shared" si="1114"/>
        <v>0</v>
      </c>
      <c r="Q70" s="125">
        <f t="shared" si="1114"/>
        <v>0</v>
      </c>
      <c r="R70" s="125">
        <f t="shared" si="1114"/>
        <v>0</v>
      </c>
      <c r="S70" s="125">
        <f t="shared" si="1114"/>
        <v>0</v>
      </c>
      <c r="T70" s="125">
        <f t="shared" si="1114"/>
        <v>0</v>
      </c>
      <c r="U70" s="125">
        <f t="shared" si="1114"/>
        <v>0</v>
      </c>
      <c r="V70" s="125" t="str">
        <f t="shared" si="23"/>
        <v>-</v>
      </c>
      <c r="W70" s="125" t="str">
        <f t="shared" ref="W70:W81" si="1134">IFERROR(CK70/P70,"-")</f>
        <v>-</v>
      </c>
      <c r="X70" s="125">
        <f t="shared" si="1115"/>
        <v>0</v>
      </c>
      <c r="Y70" s="125" t="str">
        <f t="shared" si="25"/>
        <v>-</v>
      </c>
      <c r="Z70" s="125" t="str">
        <f t="shared" ref="Z70:Z81" si="1135">IFERROR(CL70/Q70,"-")</f>
        <v>-</v>
      </c>
      <c r="AA70" s="125">
        <f t="shared" si="1116"/>
        <v>0</v>
      </c>
      <c r="AB70" s="125" t="str">
        <f t="shared" si="27"/>
        <v>-</v>
      </c>
      <c r="AC70" s="125" t="str">
        <f t="shared" ref="AC70:AC81" si="1136">IFERROR(CM70/R70,"-")</f>
        <v>-</v>
      </c>
      <c r="AD70" s="125">
        <f t="shared" si="1117"/>
        <v>0</v>
      </c>
      <c r="AE70" s="125" t="str">
        <f t="shared" si="403"/>
        <v>-</v>
      </c>
      <c r="AF70" s="125" t="str">
        <f t="shared" ref="AF70:AF81" si="1137">IFERROR(CN70/S70,"-")</f>
        <v>-</v>
      </c>
      <c r="AG70" s="125">
        <f t="shared" si="1118"/>
        <v>0</v>
      </c>
      <c r="AH70" s="125" t="str">
        <f t="shared" si="405"/>
        <v>-</v>
      </c>
      <c r="AI70" s="125" t="str">
        <f t="shared" ref="AI70:AI81" si="1138">IFERROR(CO70/T70,"-")</f>
        <v>-</v>
      </c>
      <c r="AJ70" s="125">
        <f t="shared" si="1119"/>
        <v>0</v>
      </c>
      <c r="AK70" s="125">
        <f t="shared" si="1119"/>
        <v>0</v>
      </c>
      <c r="AL70" s="125">
        <f t="shared" si="1119"/>
        <v>0</v>
      </c>
      <c r="AM70" s="125">
        <f t="shared" si="1119"/>
        <v>0</v>
      </c>
      <c r="AN70" s="125">
        <f t="shared" si="1119"/>
        <v>0</v>
      </c>
      <c r="AO70" s="125">
        <f t="shared" si="1119"/>
        <v>0</v>
      </c>
      <c r="AP70" s="125">
        <f t="shared" si="1119"/>
        <v>0</v>
      </c>
      <c r="AQ70" s="125">
        <f t="shared" si="1119"/>
        <v>0</v>
      </c>
      <c r="AR70" s="125">
        <f t="shared" si="1119"/>
        <v>0</v>
      </c>
      <c r="AS70" s="125">
        <f t="shared" si="1119"/>
        <v>0</v>
      </c>
      <c r="AT70" s="125">
        <f t="shared" si="1120"/>
        <v>0</v>
      </c>
      <c r="AU70" s="122">
        <f t="shared" si="1120"/>
        <v>0</v>
      </c>
      <c r="AV70" s="122">
        <f t="shared" si="1120"/>
        <v>0</v>
      </c>
      <c r="AW70" s="122">
        <f t="shared" si="1120"/>
        <v>0</v>
      </c>
      <c r="AX70" s="122">
        <f t="shared" si="1120"/>
        <v>0</v>
      </c>
      <c r="AY70" s="122">
        <f t="shared" si="1120"/>
        <v>0</v>
      </c>
      <c r="AZ70" s="122">
        <f t="shared" si="1120"/>
        <v>0</v>
      </c>
      <c r="BA70" s="122">
        <f t="shared" si="1120"/>
        <v>0</v>
      </c>
      <c r="BB70" s="122">
        <f t="shared" si="1120"/>
        <v>0</v>
      </c>
      <c r="BC70" s="122">
        <f t="shared" si="1120"/>
        <v>0</v>
      </c>
      <c r="BD70" s="122">
        <f t="shared" si="1120"/>
        <v>0</v>
      </c>
      <c r="BE70" s="122">
        <f t="shared" si="1120"/>
        <v>0</v>
      </c>
      <c r="BF70" s="122">
        <f t="shared" si="1120"/>
        <v>0</v>
      </c>
      <c r="BG70" s="122" t="str">
        <f t="shared" si="407"/>
        <v>-</v>
      </c>
      <c r="BH70" s="122" t="str">
        <f t="shared" ref="BH70:BH81" si="1139">IFERROR(CP70/BE70,"-")</f>
        <v>-</v>
      </c>
      <c r="BI70" s="122">
        <f t="shared" si="1121"/>
        <v>0</v>
      </c>
      <c r="BJ70" s="122">
        <f t="shared" si="1121"/>
        <v>0</v>
      </c>
      <c r="BK70" s="122" t="str">
        <f t="shared" si="409"/>
        <v>-</v>
      </c>
      <c r="BL70" s="122" t="str">
        <f t="shared" ref="BL70:BL81" si="1140">IFERROR(CQ70/BI70,"-")</f>
        <v>-</v>
      </c>
      <c r="BM70" s="122">
        <f t="shared" si="1122"/>
        <v>0</v>
      </c>
      <c r="BN70" s="122">
        <f t="shared" si="1122"/>
        <v>0</v>
      </c>
      <c r="BO70" s="122">
        <f t="shared" si="1122"/>
        <v>0</v>
      </c>
      <c r="BP70" s="122">
        <f t="shared" si="1122"/>
        <v>0</v>
      </c>
      <c r="BQ70" s="122">
        <f t="shared" si="1122"/>
        <v>0</v>
      </c>
      <c r="BR70" s="122">
        <f t="shared" si="1122"/>
        <v>0</v>
      </c>
      <c r="BS70" s="122" t="str">
        <f t="shared" si="37"/>
        <v>-</v>
      </c>
      <c r="BT70" s="122" t="str">
        <f t="shared" ref="BT70:BT81" si="1141">IFERROR(CR70/BN70,"-")</f>
        <v>-</v>
      </c>
      <c r="BU70" s="122">
        <f t="shared" si="1123"/>
        <v>0</v>
      </c>
      <c r="BV70" s="122" t="str">
        <f t="shared" si="412"/>
        <v>-</v>
      </c>
      <c r="BW70" s="122" t="str">
        <f t="shared" ref="BW70:BW81" si="1142">IFERROR(CS70/BO70,"-")</f>
        <v>-</v>
      </c>
      <c r="BX70" s="122">
        <f t="shared" si="1124"/>
        <v>0</v>
      </c>
      <c r="BY70" s="122" t="str">
        <f t="shared" si="414"/>
        <v>-</v>
      </c>
      <c r="BZ70" s="122" t="str">
        <f t="shared" ref="BZ70:BZ81" si="1143">IFERROR(CT70/BP70,"-")</f>
        <v>-</v>
      </c>
      <c r="CA70" s="122">
        <f t="shared" si="1125"/>
        <v>0</v>
      </c>
      <c r="CB70" s="122" t="str">
        <f t="shared" si="43"/>
        <v>-</v>
      </c>
      <c r="CC70" s="126" t="str">
        <f t="shared" ref="CC70:CC81" si="1144">IFERROR(CU70/BQ70,"-")</f>
        <v>-</v>
      </c>
      <c r="CD70" s="126">
        <f t="shared" si="1126"/>
        <v>9</v>
      </c>
      <c r="CE70" s="166">
        <f t="shared" ref="CE70:CE79" si="1145">LEFT($B70,4)+IF(CD70&lt;4,1,0)</f>
        <v>2017</v>
      </c>
      <c r="CF70" s="167">
        <f t="shared" ref="CF70:CF79" si="1146">DATE(LEFT($B70,4)+IF(CD70&lt;4,1,0),CD70,1)</f>
        <v>42979</v>
      </c>
      <c r="CG70" s="168">
        <f t="shared" ref="CG70:CG79" si="1147">DAY(DATE(LEFT($B70,4)+IF(CD70&lt;4,1,0),$CD70+1,1)-1)</f>
        <v>30</v>
      </c>
      <c r="CH70" s="126">
        <f t="shared" si="1127"/>
        <v>0</v>
      </c>
      <c r="CI70" s="126">
        <f t="shared" si="1127"/>
        <v>0</v>
      </c>
      <c r="CJ70" s="126">
        <f t="shared" si="1127"/>
        <v>0</v>
      </c>
      <c r="CK70" s="126">
        <f t="shared" si="1127"/>
        <v>0</v>
      </c>
      <c r="CL70" s="126">
        <f t="shared" si="1127"/>
        <v>0</v>
      </c>
      <c r="CM70" s="126">
        <f t="shared" si="1127"/>
        <v>0</v>
      </c>
      <c r="CN70" s="126">
        <f t="shared" si="1127"/>
        <v>0</v>
      </c>
      <c r="CO70" s="126">
        <f t="shared" si="1127"/>
        <v>0</v>
      </c>
      <c r="CP70" s="126">
        <f t="shared" si="1127"/>
        <v>0</v>
      </c>
      <c r="CQ70" s="126">
        <f t="shared" si="1127"/>
        <v>0</v>
      </c>
      <c r="CR70" s="126">
        <f t="shared" si="1127"/>
        <v>0</v>
      </c>
      <c r="CS70" s="126">
        <f t="shared" si="1127"/>
        <v>0</v>
      </c>
      <c r="CT70" s="126">
        <f t="shared" si="1127"/>
        <v>0</v>
      </c>
      <c r="CU70" s="126">
        <f t="shared" si="1127"/>
        <v>0</v>
      </c>
      <c r="CV70" s="169"/>
      <c r="CW70" s="128"/>
      <c r="CX70" s="128"/>
      <c r="CY70" s="128"/>
      <c r="CZ70" s="128"/>
      <c r="DA70" s="128"/>
    </row>
    <row r="71" spans="1:105" x14ac:dyDescent="0.2">
      <c r="A71" s="123" t="str">
        <f t="shared" si="1128"/>
        <v>2017-18OCTOBERY56</v>
      </c>
      <c r="B71" s="97" t="str">
        <f t="shared" si="1129"/>
        <v>2017-18</v>
      </c>
      <c r="C71" s="35" t="s">
        <v>765</v>
      </c>
      <c r="D71" s="124" t="str">
        <f t="shared" ref="D71:E88" si="1148">D70</f>
        <v>Y56</v>
      </c>
      <c r="E71" s="124" t="str">
        <f t="shared" si="1148"/>
        <v>London</v>
      </c>
      <c r="F71" s="124" t="str">
        <f t="shared" si="378"/>
        <v>Y56</v>
      </c>
      <c r="H71" s="125">
        <f t="shared" si="1113"/>
        <v>0</v>
      </c>
      <c r="I71" s="125">
        <f t="shared" si="1113"/>
        <v>0</v>
      </c>
      <c r="J71" s="125">
        <f t="shared" si="1113"/>
        <v>0</v>
      </c>
      <c r="K71" s="122" t="str">
        <f t="shared" si="1130"/>
        <v>-</v>
      </c>
      <c r="L71" s="125" t="str">
        <f t="shared" si="1131"/>
        <v>-</v>
      </c>
      <c r="M71" s="125" t="str">
        <f t="shared" si="1132"/>
        <v>-</v>
      </c>
      <c r="N71" s="125" t="str">
        <f t="shared" si="1133"/>
        <v>-</v>
      </c>
      <c r="O71" s="125">
        <f t="shared" si="1114"/>
        <v>0</v>
      </c>
      <c r="P71" s="125">
        <f t="shared" si="1114"/>
        <v>0</v>
      </c>
      <c r="Q71" s="125">
        <f t="shared" si="1114"/>
        <v>0</v>
      </c>
      <c r="R71" s="125">
        <f t="shared" si="1114"/>
        <v>0</v>
      </c>
      <c r="S71" s="125">
        <f t="shared" si="1114"/>
        <v>0</v>
      </c>
      <c r="T71" s="125">
        <f t="shared" si="1114"/>
        <v>0</v>
      </c>
      <c r="U71" s="125">
        <f t="shared" si="1114"/>
        <v>0</v>
      </c>
      <c r="V71" s="125" t="str">
        <f t="shared" si="23"/>
        <v>-</v>
      </c>
      <c r="W71" s="125" t="str">
        <f t="shared" si="1134"/>
        <v>-</v>
      </c>
      <c r="X71" s="125">
        <f t="shared" si="1115"/>
        <v>0</v>
      </c>
      <c r="Y71" s="125" t="str">
        <f t="shared" si="25"/>
        <v>-</v>
      </c>
      <c r="Z71" s="125" t="str">
        <f t="shared" si="1135"/>
        <v>-</v>
      </c>
      <c r="AA71" s="125">
        <f t="shared" si="1116"/>
        <v>0</v>
      </c>
      <c r="AB71" s="125" t="str">
        <f t="shared" si="27"/>
        <v>-</v>
      </c>
      <c r="AC71" s="125" t="str">
        <f t="shared" si="1136"/>
        <v>-</v>
      </c>
      <c r="AD71" s="125">
        <f t="shared" si="1117"/>
        <v>0</v>
      </c>
      <c r="AE71" s="125" t="str">
        <f t="shared" si="403"/>
        <v>-</v>
      </c>
      <c r="AF71" s="125" t="str">
        <f t="shared" si="1137"/>
        <v>-</v>
      </c>
      <c r="AG71" s="125">
        <f t="shared" si="1118"/>
        <v>0</v>
      </c>
      <c r="AH71" s="125" t="str">
        <f t="shared" si="405"/>
        <v>-</v>
      </c>
      <c r="AI71" s="125" t="str">
        <f t="shared" si="1138"/>
        <v>-</v>
      </c>
      <c r="AJ71" s="125">
        <f t="shared" si="1119"/>
        <v>0</v>
      </c>
      <c r="AK71" s="125">
        <f t="shared" si="1119"/>
        <v>0</v>
      </c>
      <c r="AL71" s="125">
        <f t="shared" si="1119"/>
        <v>0</v>
      </c>
      <c r="AM71" s="125">
        <f t="shared" si="1119"/>
        <v>0</v>
      </c>
      <c r="AN71" s="125">
        <f t="shared" si="1119"/>
        <v>0</v>
      </c>
      <c r="AO71" s="125">
        <f t="shared" si="1119"/>
        <v>0</v>
      </c>
      <c r="AP71" s="125">
        <f t="shared" si="1119"/>
        <v>0</v>
      </c>
      <c r="AQ71" s="125">
        <f t="shared" si="1119"/>
        <v>0</v>
      </c>
      <c r="AR71" s="125">
        <f t="shared" si="1119"/>
        <v>0</v>
      </c>
      <c r="AS71" s="125">
        <f t="shared" si="1119"/>
        <v>0</v>
      </c>
      <c r="AT71" s="125">
        <f t="shared" si="1120"/>
        <v>0</v>
      </c>
      <c r="AU71" s="122">
        <f t="shared" si="1120"/>
        <v>0</v>
      </c>
      <c r="AV71" s="122">
        <f t="shared" si="1120"/>
        <v>0</v>
      </c>
      <c r="AW71" s="122">
        <f t="shared" si="1120"/>
        <v>0</v>
      </c>
      <c r="AX71" s="122">
        <f t="shared" si="1120"/>
        <v>0</v>
      </c>
      <c r="AY71" s="122">
        <f t="shared" si="1120"/>
        <v>0</v>
      </c>
      <c r="AZ71" s="122">
        <f t="shared" si="1120"/>
        <v>0</v>
      </c>
      <c r="BA71" s="122">
        <f t="shared" si="1120"/>
        <v>0</v>
      </c>
      <c r="BB71" s="122">
        <f t="shared" si="1120"/>
        <v>0</v>
      </c>
      <c r="BC71" s="122">
        <f t="shared" si="1120"/>
        <v>0</v>
      </c>
      <c r="BD71" s="122">
        <f t="shared" si="1120"/>
        <v>0</v>
      </c>
      <c r="BE71" s="122">
        <f t="shared" si="1120"/>
        <v>0</v>
      </c>
      <c r="BF71" s="122">
        <f t="shared" si="1120"/>
        <v>0</v>
      </c>
      <c r="BG71" s="122" t="str">
        <f t="shared" si="407"/>
        <v>-</v>
      </c>
      <c r="BH71" s="122" t="str">
        <f t="shared" si="1139"/>
        <v>-</v>
      </c>
      <c r="BI71" s="122">
        <f t="shared" si="1121"/>
        <v>0</v>
      </c>
      <c r="BJ71" s="122">
        <f t="shared" si="1121"/>
        <v>0</v>
      </c>
      <c r="BK71" s="122" t="str">
        <f t="shared" si="409"/>
        <v>-</v>
      </c>
      <c r="BL71" s="122" t="str">
        <f t="shared" si="1140"/>
        <v>-</v>
      </c>
      <c r="BM71" s="122">
        <f t="shared" si="1122"/>
        <v>0</v>
      </c>
      <c r="BN71" s="122">
        <f t="shared" si="1122"/>
        <v>0</v>
      </c>
      <c r="BO71" s="122">
        <f t="shared" si="1122"/>
        <v>0</v>
      </c>
      <c r="BP71" s="122">
        <f t="shared" si="1122"/>
        <v>0</v>
      </c>
      <c r="BQ71" s="122">
        <f t="shared" si="1122"/>
        <v>0</v>
      </c>
      <c r="BR71" s="122">
        <f t="shared" si="1122"/>
        <v>0</v>
      </c>
      <c r="BS71" s="122" t="str">
        <f t="shared" si="37"/>
        <v>-</v>
      </c>
      <c r="BT71" s="122" t="str">
        <f t="shared" si="1141"/>
        <v>-</v>
      </c>
      <c r="BU71" s="122">
        <f t="shared" si="1123"/>
        <v>0</v>
      </c>
      <c r="BV71" s="122" t="str">
        <f t="shared" si="412"/>
        <v>-</v>
      </c>
      <c r="BW71" s="122" t="str">
        <f t="shared" si="1142"/>
        <v>-</v>
      </c>
      <c r="BX71" s="122">
        <f t="shared" si="1124"/>
        <v>0</v>
      </c>
      <c r="BY71" s="122" t="str">
        <f t="shared" si="414"/>
        <v>-</v>
      </c>
      <c r="BZ71" s="122" t="str">
        <f t="shared" si="1143"/>
        <v>-</v>
      </c>
      <c r="CA71" s="122">
        <f t="shared" si="1125"/>
        <v>0</v>
      </c>
      <c r="CB71" s="122" t="str">
        <f t="shared" si="43"/>
        <v>-</v>
      </c>
      <c r="CC71" s="126" t="str">
        <f t="shared" si="1144"/>
        <v>-</v>
      </c>
      <c r="CD71" s="126">
        <f t="shared" si="1126"/>
        <v>10</v>
      </c>
      <c r="CE71" s="166">
        <f t="shared" si="1145"/>
        <v>2017</v>
      </c>
      <c r="CF71" s="167">
        <f t="shared" si="1146"/>
        <v>43009</v>
      </c>
      <c r="CG71" s="168">
        <f t="shared" si="1147"/>
        <v>31</v>
      </c>
      <c r="CH71" s="126">
        <f t="shared" si="1127"/>
        <v>0</v>
      </c>
      <c r="CI71" s="126">
        <f t="shared" si="1127"/>
        <v>0</v>
      </c>
      <c r="CJ71" s="126">
        <f t="shared" si="1127"/>
        <v>0</v>
      </c>
      <c r="CK71" s="126">
        <f t="shared" si="1127"/>
        <v>0</v>
      </c>
      <c r="CL71" s="126">
        <f t="shared" si="1127"/>
        <v>0</v>
      </c>
      <c r="CM71" s="126">
        <f t="shared" si="1127"/>
        <v>0</v>
      </c>
      <c r="CN71" s="126">
        <f t="shared" si="1127"/>
        <v>0</v>
      </c>
      <c r="CO71" s="126">
        <f t="shared" si="1127"/>
        <v>0</v>
      </c>
      <c r="CP71" s="126">
        <f t="shared" si="1127"/>
        <v>0</v>
      </c>
      <c r="CQ71" s="126">
        <f t="shared" si="1127"/>
        <v>0</v>
      </c>
      <c r="CR71" s="126">
        <f t="shared" si="1127"/>
        <v>0</v>
      </c>
      <c r="CS71" s="126">
        <f t="shared" si="1127"/>
        <v>0</v>
      </c>
      <c r="CT71" s="126">
        <f t="shared" si="1127"/>
        <v>0</v>
      </c>
      <c r="CU71" s="126">
        <f t="shared" si="1127"/>
        <v>0</v>
      </c>
      <c r="CV71" s="169"/>
      <c r="CW71" s="128"/>
      <c r="CX71" s="128"/>
      <c r="CY71" s="128"/>
      <c r="CZ71" s="128"/>
      <c r="DA71" s="128"/>
    </row>
    <row r="72" spans="1:105" x14ac:dyDescent="0.2">
      <c r="A72" s="123" t="str">
        <f t="shared" si="1128"/>
        <v>2017-18NOVEMBERY56</v>
      </c>
      <c r="B72" s="97" t="str">
        <f t="shared" si="1129"/>
        <v>2017-18</v>
      </c>
      <c r="C72" s="35" t="s">
        <v>771</v>
      </c>
      <c r="D72" s="124" t="str">
        <f t="shared" si="1148"/>
        <v>Y56</v>
      </c>
      <c r="E72" s="124" t="str">
        <f t="shared" si="1148"/>
        <v>London</v>
      </c>
      <c r="F72" s="124" t="str">
        <f t="shared" si="378"/>
        <v>Y56</v>
      </c>
      <c r="H72" s="125">
        <f t="shared" si="1113"/>
        <v>159225</v>
      </c>
      <c r="I72" s="125">
        <f t="shared" si="1113"/>
        <v>131432</v>
      </c>
      <c r="J72" s="125">
        <f t="shared" si="1113"/>
        <v>2625149</v>
      </c>
      <c r="K72" s="122">
        <f t="shared" si="1130"/>
        <v>19.973438736380789</v>
      </c>
      <c r="L72" s="125">
        <f t="shared" si="1131"/>
        <v>0</v>
      </c>
      <c r="M72" s="125">
        <f t="shared" si="1132"/>
        <v>116</v>
      </c>
      <c r="N72" s="125">
        <f t="shared" si="1133"/>
        <v>213</v>
      </c>
      <c r="O72" s="125">
        <f t="shared" si="1114"/>
        <v>99509</v>
      </c>
      <c r="P72" s="125">
        <f t="shared" si="1114"/>
        <v>7658</v>
      </c>
      <c r="Q72" s="125">
        <f t="shared" si="1114"/>
        <v>5591</v>
      </c>
      <c r="R72" s="125">
        <f t="shared" si="1114"/>
        <v>52321</v>
      </c>
      <c r="S72" s="125">
        <f t="shared" si="1114"/>
        <v>22062</v>
      </c>
      <c r="T72" s="125">
        <f t="shared" si="1114"/>
        <v>2586</v>
      </c>
      <c r="U72" s="125">
        <f t="shared" si="1114"/>
        <v>3248966</v>
      </c>
      <c r="V72" s="125">
        <f t="shared" si="23"/>
        <v>424.25776965265084</v>
      </c>
      <c r="W72" s="125">
        <f t="shared" si="1134"/>
        <v>688</v>
      </c>
      <c r="X72" s="125">
        <f t="shared" si="1115"/>
        <v>4352607</v>
      </c>
      <c r="Y72" s="125">
        <f t="shared" si="25"/>
        <v>778.50241459488461</v>
      </c>
      <c r="Z72" s="125">
        <f t="shared" si="1135"/>
        <v>1323</v>
      </c>
      <c r="AA72" s="125">
        <f t="shared" si="1116"/>
        <v>57927986</v>
      </c>
      <c r="AB72" s="125">
        <f t="shared" si="27"/>
        <v>1107.1651153456546</v>
      </c>
      <c r="AC72" s="125">
        <f t="shared" si="1136"/>
        <v>2192</v>
      </c>
      <c r="AD72" s="125">
        <f t="shared" si="1117"/>
        <v>75274310</v>
      </c>
      <c r="AE72" s="125">
        <f t="shared" si="403"/>
        <v>3411.9440667210588</v>
      </c>
      <c r="AF72" s="125">
        <f t="shared" si="1137"/>
        <v>8100</v>
      </c>
      <c r="AG72" s="125">
        <f t="shared" si="1118"/>
        <v>11186014</v>
      </c>
      <c r="AH72" s="125">
        <f t="shared" si="405"/>
        <v>4325.6047950502707</v>
      </c>
      <c r="AI72" s="125">
        <f t="shared" si="1138"/>
        <v>8934</v>
      </c>
      <c r="AJ72" s="125">
        <f t="shared" si="1119"/>
        <v>6570</v>
      </c>
      <c r="AK72" s="125">
        <f t="shared" si="1119"/>
        <v>223</v>
      </c>
      <c r="AL72" s="125">
        <f t="shared" si="1119"/>
        <v>710</v>
      </c>
      <c r="AM72" s="125">
        <f t="shared" si="1119"/>
        <v>8377</v>
      </c>
      <c r="AN72" s="125">
        <f t="shared" si="1119"/>
        <v>262</v>
      </c>
      <c r="AO72" s="125">
        <f t="shared" si="1119"/>
        <v>5375</v>
      </c>
      <c r="AP72" s="125">
        <f t="shared" si="1119"/>
        <v>0</v>
      </c>
      <c r="AQ72" s="125">
        <f t="shared" si="1119"/>
        <v>58723</v>
      </c>
      <c r="AR72" s="125">
        <f t="shared" si="1119"/>
        <v>9234</v>
      </c>
      <c r="AS72" s="125">
        <f t="shared" si="1119"/>
        <v>24982</v>
      </c>
      <c r="AT72" s="125">
        <f t="shared" si="1120"/>
        <v>92939</v>
      </c>
      <c r="AU72" s="122">
        <f t="shared" si="1120"/>
        <v>20072</v>
      </c>
      <c r="AV72" s="122">
        <f t="shared" si="1120"/>
        <v>15893</v>
      </c>
      <c r="AW72" s="122">
        <f t="shared" si="1120"/>
        <v>14502</v>
      </c>
      <c r="AX72" s="122">
        <f t="shared" si="1120"/>
        <v>11767</v>
      </c>
      <c r="AY72" s="122">
        <f t="shared" si="1120"/>
        <v>73921</v>
      </c>
      <c r="AZ72" s="122">
        <f t="shared" si="1120"/>
        <v>59113</v>
      </c>
      <c r="BA72" s="122">
        <f t="shared" si="1120"/>
        <v>36200</v>
      </c>
      <c r="BB72" s="122">
        <f t="shared" si="1120"/>
        <v>24735</v>
      </c>
      <c r="BC72" s="122">
        <f t="shared" si="1120"/>
        <v>3601</v>
      </c>
      <c r="BD72" s="122">
        <f t="shared" si="1120"/>
        <v>2756</v>
      </c>
      <c r="BE72" s="122">
        <f t="shared" si="1120"/>
        <v>0</v>
      </c>
      <c r="BF72" s="122">
        <f t="shared" si="1120"/>
        <v>0</v>
      </c>
      <c r="BG72" s="122" t="str">
        <f t="shared" si="407"/>
        <v>-</v>
      </c>
      <c r="BH72" s="122" t="str">
        <f t="shared" si="1139"/>
        <v>-</v>
      </c>
      <c r="BI72" s="122">
        <f t="shared" si="1121"/>
        <v>3202</v>
      </c>
      <c r="BJ72" s="122">
        <f t="shared" si="1121"/>
        <v>248114</v>
      </c>
      <c r="BK72" s="122">
        <f t="shared" si="409"/>
        <v>77.487195502810749</v>
      </c>
      <c r="BL72" s="122">
        <f t="shared" si="1140"/>
        <v>173</v>
      </c>
      <c r="BM72" s="122">
        <f t="shared" si="1122"/>
        <v>2078</v>
      </c>
      <c r="BN72" s="122">
        <f t="shared" si="1122"/>
        <v>1093</v>
      </c>
      <c r="BO72" s="122">
        <f t="shared" si="1122"/>
        <v>1416</v>
      </c>
      <c r="BP72" s="122">
        <f t="shared" si="1122"/>
        <v>72</v>
      </c>
      <c r="BQ72" s="122">
        <f t="shared" si="1122"/>
        <v>1446</v>
      </c>
      <c r="BR72" s="122">
        <f t="shared" si="1122"/>
        <v>7524828</v>
      </c>
      <c r="BS72" s="122">
        <f t="shared" si="37"/>
        <v>6884.5635864592859</v>
      </c>
      <c r="BT72" s="122">
        <f t="shared" si="1141"/>
        <v>15065</v>
      </c>
      <c r="BU72" s="122">
        <f t="shared" si="1123"/>
        <v>10909836</v>
      </c>
      <c r="BV72" s="122">
        <f t="shared" si="412"/>
        <v>7704.6864406779659</v>
      </c>
      <c r="BW72" s="122">
        <f t="shared" si="1142"/>
        <v>15768</v>
      </c>
      <c r="BX72" s="122">
        <f t="shared" si="1124"/>
        <v>637609</v>
      </c>
      <c r="BY72" s="122">
        <f t="shared" si="414"/>
        <v>8855.6805555555547</v>
      </c>
      <c r="BZ72" s="122">
        <f t="shared" si="1143"/>
        <v>13005</v>
      </c>
      <c r="CA72" s="122">
        <f t="shared" si="1125"/>
        <v>12629690</v>
      </c>
      <c r="CB72" s="122">
        <f t="shared" si="43"/>
        <v>8734.2254495159068</v>
      </c>
      <c r="CC72" s="126">
        <f t="shared" si="1144"/>
        <v>16476</v>
      </c>
      <c r="CD72" s="126">
        <f t="shared" si="1126"/>
        <v>11</v>
      </c>
      <c r="CE72" s="166">
        <f t="shared" si="1145"/>
        <v>2017</v>
      </c>
      <c r="CF72" s="167">
        <f t="shared" si="1146"/>
        <v>43040</v>
      </c>
      <c r="CG72" s="168">
        <f t="shared" si="1147"/>
        <v>30</v>
      </c>
      <c r="CH72" s="126">
        <f t="shared" si="1127"/>
        <v>0</v>
      </c>
      <c r="CI72" s="126">
        <f t="shared" si="1127"/>
        <v>15246112</v>
      </c>
      <c r="CJ72" s="126">
        <f t="shared" si="1127"/>
        <v>27995016</v>
      </c>
      <c r="CK72" s="126">
        <f t="shared" si="1127"/>
        <v>5268704</v>
      </c>
      <c r="CL72" s="126">
        <f t="shared" si="1127"/>
        <v>7396893</v>
      </c>
      <c r="CM72" s="126">
        <f t="shared" si="1127"/>
        <v>114687632</v>
      </c>
      <c r="CN72" s="126">
        <f t="shared" si="1127"/>
        <v>178702200</v>
      </c>
      <c r="CO72" s="126">
        <f t="shared" si="1127"/>
        <v>23103324</v>
      </c>
      <c r="CP72" s="126">
        <f t="shared" si="1127"/>
        <v>0</v>
      </c>
      <c r="CQ72" s="126">
        <f t="shared" si="1127"/>
        <v>553946</v>
      </c>
      <c r="CR72" s="126">
        <f t="shared" si="1127"/>
        <v>16466045</v>
      </c>
      <c r="CS72" s="126">
        <f t="shared" si="1127"/>
        <v>22327488</v>
      </c>
      <c r="CT72" s="126">
        <f t="shared" si="1127"/>
        <v>936360</v>
      </c>
      <c r="CU72" s="126">
        <f t="shared" si="1127"/>
        <v>23824296</v>
      </c>
      <c r="CV72" s="169"/>
      <c r="CW72" s="128"/>
      <c r="CX72" s="128"/>
      <c r="CY72" s="128"/>
      <c r="CZ72" s="128"/>
      <c r="DA72" s="128"/>
    </row>
    <row r="73" spans="1:105" x14ac:dyDescent="0.2">
      <c r="A73" s="123" t="str">
        <f t="shared" si="1128"/>
        <v>2017-18DECEMBERY56</v>
      </c>
      <c r="B73" s="97" t="str">
        <f t="shared" si="1129"/>
        <v>2017-18</v>
      </c>
      <c r="C73" s="35" t="s">
        <v>776</v>
      </c>
      <c r="D73" s="124" t="str">
        <f t="shared" si="1148"/>
        <v>Y56</v>
      </c>
      <c r="E73" s="124" t="str">
        <f t="shared" si="1148"/>
        <v>London</v>
      </c>
      <c r="F73" s="124" t="str">
        <f t="shared" si="378"/>
        <v>Y56</v>
      </c>
      <c r="H73" s="125">
        <f t="shared" si="1113"/>
        <v>180303</v>
      </c>
      <c r="I73" s="125">
        <f t="shared" si="1113"/>
        <v>148708</v>
      </c>
      <c r="J73" s="125">
        <f t="shared" si="1113"/>
        <v>2955621</v>
      </c>
      <c r="K73" s="122">
        <f t="shared" si="1130"/>
        <v>19.875332867095246</v>
      </c>
      <c r="L73" s="125">
        <f t="shared" si="1131"/>
        <v>0</v>
      </c>
      <c r="M73" s="125">
        <f t="shared" si="1132"/>
        <v>118</v>
      </c>
      <c r="N73" s="125">
        <f t="shared" si="1133"/>
        <v>207</v>
      </c>
      <c r="O73" s="125">
        <f t="shared" si="1114"/>
        <v>107344</v>
      </c>
      <c r="P73" s="125">
        <f t="shared" si="1114"/>
        <v>8551</v>
      </c>
      <c r="Q73" s="125">
        <f t="shared" si="1114"/>
        <v>6050</v>
      </c>
      <c r="R73" s="125">
        <f t="shared" si="1114"/>
        <v>56491</v>
      </c>
      <c r="S73" s="125">
        <f t="shared" si="1114"/>
        <v>21108</v>
      </c>
      <c r="T73" s="125">
        <f t="shared" si="1114"/>
        <v>2748</v>
      </c>
      <c r="U73" s="125">
        <f t="shared" si="1114"/>
        <v>3800787</v>
      </c>
      <c r="V73" s="125">
        <f t="shared" si="23"/>
        <v>444.48450473628816</v>
      </c>
      <c r="W73" s="125">
        <f t="shared" si="1134"/>
        <v>724</v>
      </c>
      <c r="X73" s="125">
        <f t="shared" si="1115"/>
        <v>4942918</v>
      </c>
      <c r="Y73" s="125">
        <f t="shared" si="25"/>
        <v>817.01123966942146</v>
      </c>
      <c r="Z73" s="125">
        <f t="shared" si="1135"/>
        <v>1425</v>
      </c>
      <c r="AA73" s="125">
        <f t="shared" si="1116"/>
        <v>81948038</v>
      </c>
      <c r="AB73" s="125">
        <f t="shared" si="27"/>
        <v>1450.6388274238375</v>
      </c>
      <c r="AC73" s="125">
        <f t="shared" si="1136"/>
        <v>3071</v>
      </c>
      <c r="AD73" s="125">
        <f t="shared" si="1117"/>
        <v>94600478</v>
      </c>
      <c r="AE73" s="125">
        <f t="shared" si="403"/>
        <v>4481.7357400037899</v>
      </c>
      <c r="AF73" s="125">
        <f t="shared" si="1137"/>
        <v>10736</v>
      </c>
      <c r="AG73" s="125">
        <f t="shared" si="1118"/>
        <v>13564482</v>
      </c>
      <c r="AH73" s="125">
        <f t="shared" si="405"/>
        <v>4936.1288209606982</v>
      </c>
      <c r="AI73" s="125">
        <f t="shared" si="1138"/>
        <v>10309</v>
      </c>
      <c r="AJ73" s="125">
        <f t="shared" si="1119"/>
        <v>9703</v>
      </c>
      <c r="AK73" s="125">
        <f t="shared" si="1119"/>
        <v>463</v>
      </c>
      <c r="AL73" s="125">
        <f t="shared" si="1119"/>
        <v>1873</v>
      </c>
      <c r="AM73" s="125">
        <f t="shared" si="1119"/>
        <v>8788</v>
      </c>
      <c r="AN73" s="125">
        <f t="shared" si="1119"/>
        <v>296</v>
      </c>
      <c r="AO73" s="125">
        <f t="shared" si="1119"/>
        <v>7071</v>
      </c>
      <c r="AP73" s="125">
        <f t="shared" si="1119"/>
        <v>0</v>
      </c>
      <c r="AQ73" s="125">
        <f t="shared" si="1119"/>
        <v>59499</v>
      </c>
      <c r="AR73" s="125">
        <f t="shared" si="1119"/>
        <v>10089</v>
      </c>
      <c r="AS73" s="125">
        <f t="shared" si="1119"/>
        <v>28053</v>
      </c>
      <c r="AT73" s="125">
        <f t="shared" si="1120"/>
        <v>97641</v>
      </c>
      <c r="AU73" s="122">
        <f t="shared" si="1120"/>
        <v>22666</v>
      </c>
      <c r="AV73" s="122">
        <f t="shared" si="1120"/>
        <v>17741</v>
      </c>
      <c r="AW73" s="122">
        <f t="shared" si="1120"/>
        <v>15920</v>
      </c>
      <c r="AX73" s="122">
        <f t="shared" si="1120"/>
        <v>12736</v>
      </c>
      <c r="AY73" s="122">
        <f t="shared" si="1120"/>
        <v>83422</v>
      </c>
      <c r="AZ73" s="122">
        <f t="shared" si="1120"/>
        <v>64212</v>
      </c>
      <c r="BA73" s="122">
        <f t="shared" si="1120"/>
        <v>34925</v>
      </c>
      <c r="BB73" s="122">
        <f t="shared" si="1120"/>
        <v>23751</v>
      </c>
      <c r="BC73" s="122">
        <f t="shared" si="1120"/>
        <v>3801</v>
      </c>
      <c r="BD73" s="122">
        <f t="shared" si="1120"/>
        <v>2936</v>
      </c>
      <c r="BE73" s="122">
        <f t="shared" si="1120"/>
        <v>0</v>
      </c>
      <c r="BF73" s="122">
        <f t="shared" si="1120"/>
        <v>0</v>
      </c>
      <c r="BG73" s="122" t="str">
        <f t="shared" si="407"/>
        <v>-</v>
      </c>
      <c r="BH73" s="122" t="str">
        <f t="shared" si="1139"/>
        <v>-</v>
      </c>
      <c r="BI73" s="122">
        <f t="shared" si="1121"/>
        <v>3657</v>
      </c>
      <c r="BJ73" s="122">
        <f t="shared" si="1121"/>
        <v>290191</v>
      </c>
      <c r="BK73" s="122">
        <f t="shared" si="409"/>
        <v>79.352201257861637</v>
      </c>
      <c r="BL73" s="122">
        <f t="shared" si="1140"/>
        <v>179</v>
      </c>
      <c r="BM73" s="122">
        <f t="shared" si="1122"/>
        <v>2019</v>
      </c>
      <c r="BN73" s="122">
        <f t="shared" si="1122"/>
        <v>963</v>
      </c>
      <c r="BO73" s="122">
        <f t="shared" si="1122"/>
        <v>1643</v>
      </c>
      <c r="BP73" s="122">
        <f t="shared" si="1122"/>
        <v>58</v>
      </c>
      <c r="BQ73" s="122">
        <f t="shared" si="1122"/>
        <v>1397</v>
      </c>
      <c r="BR73" s="122">
        <f t="shared" si="1122"/>
        <v>7640342</v>
      </c>
      <c r="BS73" s="122">
        <f t="shared" si="37"/>
        <v>7933.8961578400831</v>
      </c>
      <c r="BT73" s="122">
        <f t="shared" si="1141"/>
        <v>17003</v>
      </c>
      <c r="BU73" s="122">
        <f t="shared" si="1123"/>
        <v>14101651</v>
      </c>
      <c r="BV73" s="122">
        <f t="shared" si="412"/>
        <v>8582.8673158855745</v>
      </c>
      <c r="BW73" s="122">
        <f t="shared" si="1142"/>
        <v>17798</v>
      </c>
      <c r="BX73" s="122">
        <f t="shared" si="1124"/>
        <v>674713</v>
      </c>
      <c r="BY73" s="122">
        <f t="shared" si="414"/>
        <v>11632.98275862069</v>
      </c>
      <c r="BZ73" s="122">
        <f t="shared" si="1143"/>
        <v>20077</v>
      </c>
      <c r="CA73" s="122">
        <f t="shared" si="1125"/>
        <v>13427429</v>
      </c>
      <c r="CB73" s="122">
        <f t="shared" si="43"/>
        <v>9611.617036506801</v>
      </c>
      <c r="CC73" s="126">
        <f t="shared" si="1144"/>
        <v>17753</v>
      </c>
      <c r="CD73" s="126">
        <f t="shared" si="1126"/>
        <v>12</v>
      </c>
      <c r="CE73" s="166">
        <f t="shared" si="1145"/>
        <v>2017</v>
      </c>
      <c r="CF73" s="167">
        <f t="shared" si="1146"/>
        <v>43070</v>
      </c>
      <c r="CG73" s="168">
        <f t="shared" si="1147"/>
        <v>31</v>
      </c>
      <c r="CH73" s="126">
        <f t="shared" si="1127"/>
        <v>0</v>
      </c>
      <c r="CI73" s="126">
        <f t="shared" si="1127"/>
        <v>17547544</v>
      </c>
      <c r="CJ73" s="126">
        <f t="shared" si="1127"/>
        <v>30782556</v>
      </c>
      <c r="CK73" s="126">
        <f t="shared" si="1127"/>
        <v>6190924</v>
      </c>
      <c r="CL73" s="126">
        <f t="shared" si="1127"/>
        <v>8621250</v>
      </c>
      <c r="CM73" s="126">
        <f t="shared" si="1127"/>
        <v>173483861</v>
      </c>
      <c r="CN73" s="126">
        <f t="shared" si="1127"/>
        <v>226615488</v>
      </c>
      <c r="CO73" s="126">
        <f t="shared" si="1127"/>
        <v>28329132</v>
      </c>
      <c r="CP73" s="126">
        <f t="shared" si="1127"/>
        <v>0</v>
      </c>
      <c r="CQ73" s="126">
        <f t="shared" si="1127"/>
        <v>654603</v>
      </c>
      <c r="CR73" s="126">
        <f t="shared" si="1127"/>
        <v>16373889</v>
      </c>
      <c r="CS73" s="126">
        <f t="shared" si="1127"/>
        <v>29242114</v>
      </c>
      <c r="CT73" s="126">
        <f t="shared" si="1127"/>
        <v>1164466</v>
      </c>
      <c r="CU73" s="126">
        <f t="shared" si="1127"/>
        <v>24800941</v>
      </c>
      <c r="CV73" s="169"/>
      <c r="CW73" s="128"/>
      <c r="CX73" s="128"/>
      <c r="CY73" s="128"/>
      <c r="CZ73" s="128"/>
      <c r="DA73" s="128"/>
    </row>
    <row r="74" spans="1:105" x14ac:dyDescent="0.2">
      <c r="A74" s="123" t="str">
        <f t="shared" si="1128"/>
        <v>2017-18JANUARYY56</v>
      </c>
      <c r="B74" s="97" t="str">
        <f t="shared" si="1129"/>
        <v>2017-18</v>
      </c>
      <c r="C74" s="35" t="s">
        <v>814</v>
      </c>
      <c r="D74" s="124" t="str">
        <f t="shared" si="1148"/>
        <v>Y56</v>
      </c>
      <c r="E74" s="124" t="str">
        <f t="shared" si="1148"/>
        <v>London</v>
      </c>
      <c r="F74" s="124" t="str">
        <f t="shared" si="378"/>
        <v>Y56</v>
      </c>
      <c r="H74" s="125">
        <f t="shared" si="1113"/>
        <v>165944</v>
      </c>
      <c r="I74" s="125">
        <f t="shared" si="1113"/>
        <v>135359</v>
      </c>
      <c r="J74" s="125">
        <f t="shared" si="1113"/>
        <v>1610430</v>
      </c>
      <c r="K74" s="122">
        <f t="shared" si="1130"/>
        <v>11.89747264681329</v>
      </c>
      <c r="L74" s="125">
        <f t="shared" si="1131"/>
        <v>0</v>
      </c>
      <c r="M74" s="125">
        <f t="shared" si="1132"/>
        <v>82</v>
      </c>
      <c r="N74" s="125">
        <f t="shared" si="1133"/>
        <v>165</v>
      </c>
      <c r="O74" s="125">
        <f t="shared" si="1114"/>
        <v>101662</v>
      </c>
      <c r="P74" s="125">
        <f t="shared" si="1114"/>
        <v>8472</v>
      </c>
      <c r="Q74" s="125">
        <f t="shared" si="1114"/>
        <v>6145</v>
      </c>
      <c r="R74" s="125">
        <f t="shared" si="1114"/>
        <v>55562</v>
      </c>
      <c r="S74" s="125">
        <f t="shared" si="1114"/>
        <v>22023</v>
      </c>
      <c r="T74" s="125">
        <f t="shared" si="1114"/>
        <v>2744</v>
      </c>
      <c r="U74" s="125">
        <f t="shared" si="1114"/>
        <v>3634469</v>
      </c>
      <c r="V74" s="125">
        <f t="shared" ref="V74" si="1149">IFERROR(U74/P74,"-")</f>
        <v>428.99775731822473</v>
      </c>
      <c r="W74" s="125">
        <f t="shared" si="1134"/>
        <v>703</v>
      </c>
      <c r="X74" s="125">
        <f t="shared" si="1115"/>
        <v>4808640</v>
      </c>
      <c r="Y74" s="125">
        <f t="shared" ref="Y74" si="1150">IFERROR(X74/Q74,"-")</f>
        <v>782.52888527257937</v>
      </c>
      <c r="Z74" s="125">
        <f t="shared" si="1135"/>
        <v>1343</v>
      </c>
      <c r="AA74" s="125">
        <f t="shared" si="1116"/>
        <v>67946609</v>
      </c>
      <c r="AB74" s="125">
        <f t="shared" ref="AB74" si="1151">IFERROR(AA74/R74,"-")</f>
        <v>1222.8971059357114</v>
      </c>
      <c r="AC74" s="125">
        <f t="shared" si="1136"/>
        <v>2525</v>
      </c>
      <c r="AD74" s="125">
        <f t="shared" si="1117"/>
        <v>81000877</v>
      </c>
      <c r="AE74" s="125">
        <f t="shared" ref="AE74" si="1152">IFERROR(AD74/S74,"-")</f>
        <v>3678.0128502020616</v>
      </c>
      <c r="AF74" s="125">
        <f t="shared" si="1137"/>
        <v>8683</v>
      </c>
      <c r="AG74" s="125">
        <f t="shared" si="1118"/>
        <v>11215454</v>
      </c>
      <c r="AH74" s="125">
        <f t="shared" ref="AH74" si="1153">IFERROR(AG74/T74,"-")</f>
        <v>4087.2645772594751</v>
      </c>
      <c r="AI74" s="125">
        <f t="shared" si="1138"/>
        <v>8345</v>
      </c>
      <c r="AJ74" s="125">
        <f t="shared" si="1119"/>
        <v>4199</v>
      </c>
      <c r="AK74" s="125">
        <f t="shared" si="1119"/>
        <v>408</v>
      </c>
      <c r="AL74" s="125">
        <f t="shared" si="1119"/>
        <v>1445</v>
      </c>
      <c r="AM74" s="125">
        <f t="shared" si="1119"/>
        <v>8404</v>
      </c>
      <c r="AN74" s="125">
        <f t="shared" si="1119"/>
        <v>226</v>
      </c>
      <c r="AO74" s="125">
        <f t="shared" si="1119"/>
        <v>2120</v>
      </c>
      <c r="AP74" s="125">
        <f t="shared" si="1119"/>
        <v>0</v>
      </c>
      <c r="AQ74" s="125">
        <f t="shared" si="1119"/>
        <v>64078</v>
      </c>
      <c r="AR74" s="125">
        <f t="shared" si="1119"/>
        <v>6879</v>
      </c>
      <c r="AS74" s="125">
        <f t="shared" si="1119"/>
        <v>26506</v>
      </c>
      <c r="AT74" s="125">
        <f t="shared" si="1120"/>
        <v>97463</v>
      </c>
      <c r="AU74" s="125">
        <f t="shared" si="1120"/>
        <v>22191</v>
      </c>
      <c r="AV74" s="125">
        <f t="shared" si="1120"/>
        <v>17478</v>
      </c>
      <c r="AW74" s="125">
        <f t="shared" si="1120"/>
        <v>15981</v>
      </c>
      <c r="AX74" s="125">
        <f t="shared" si="1120"/>
        <v>12884</v>
      </c>
      <c r="AY74" s="125">
        <f t="shared" si="1120"/>
        <v>81538</v>
      </c>
      <c r="AZ74" s="125">
        <f t="shared" si="1120"/>
        <v>63237</v>
      </c>
      <c r="BA74" s="125">
        <f t="shared" si="1120"/>
        <v>35566</v>
      </c>
      <c r="BB74" s="125">
        <f t="shared" si="1120"/>
        <v>24708</v>
      </c>
      <c r="BC74" s="125">
        <f t="shared" si="1120"/>
        <v>3760</v>
      </c>
      <c r="BD74" s="125">
        <f t="shared" si="1120"/>
        <v>2889</v>
      </c>
      <c r="BE74" s="122">
        <f t="shared" si="1120"/>
        <v>0</v>
      </c>
      <c r="BF74" s="122">
        <f t="shared" si="1120"/>
        <v>0</v>
      </c>
      <c r="BG74" s="122" t="str">
        <f t="shared" ref="BG74" si="1154">IFERROR(BF74/BE74,"-")</f>
        <v>-</v>
      </c>
      <c r="BH74" s="122" t="str">
        <f t="shared" si="1139"/>
        <v>-</v>
      </c>
      <c r="BI74" s="122">
        <f t="shared" si="1121"/>
        <v>3736</v>
      </c>
      <c r="BJ74" s="122">
        <f t="shared" si="1121"/>
        <v>255117</v>
      </c>
      <c r="BK74" s="122">
        <f t="shared" ref="BK74" si="1155">IFERROR(BJ74/BI74,"-")</f>
        <v>68.28613490364026</v>
      </c>
      <c r="BL74" s="122">
        <f t="shared" si="1140"/>
        <v>150</v>
      </c>
      <c r="BM74" s="122">
        <f t="shared" si="1122"/>
        <v>2064</v>
      </c>
      <c r="BN74" s="122">
        <f t="shared" si="1122"/>
        <v>1008</v>
      </c>
      <c r="BO74" s="122">
        <f t="shared" si="1122"/>
        <v>1620</v>
      </c>
      <c r="BP74" s="122">
        <f t="shared" si="1122"/>
        <v>52</v>
      </c>
      <c r="BQ74" s="122">
        <f t="shared" si="1122"/>
        <v>1546</v>
      </c>
      <c r="BR74" s="122">
        <f t="shared" si="1122"/>
        <v>5980820</v>
      </c>
      <c r="BS74" s="122">
        <f t="shared" ref="BS74" si="1156">IFERROR(BR74/BN74,"-")</f>
        <v>5933.3531746031749</v>
      </c>
      <c r="BT74" s="122">
        <f t="shared" si="1141"/>
        <v>12611</v>
      </c>
      <c r="BU74" s="122">
        <f t="shared" si="1123"/>
        <v>11394834</v>
      </c>
      <c r="BV74" s="122">
        <f t="shared" ref="BV74" si="1157">IFERROR(BU74/BO74,"-")</f>
        <v>7033.8481481481485</v>
      </c>
      <c r="BW74" s="122">
        <f t="shared" si="1142"/>
        <v>14196</v>
      </c>
      <c r="BX74" s="122">
        <f t="shared" si="1124"/>
        <v>369008</v>
      </c>
      <c r="BY74" s="122">
        <f t="shared" ref="BY74" si="1158">IFERROR(BX74/BP74,"-")</f>
        <v>7096.3076923076924</v>
      </c>
      <c r="BZ74" s="122">
        <f t="shared" si="1143"/>
        <v>13681</v>
      </c>
      <c r="CA74" s="122">
        <f t="shared" si="1125"/>
        <v>13904297</v>
      </c>
      <c r="CB74" s="122">
        <f t="shared" ref="CB74" si="1159">IFERROR(CA74/BQ74,"-")</f>
        <v>8993.7238033635185</v>
      </c>
      <c r="CC74" s="126">
        <f t="shared" si="1144"/>
        <v>16402</v>
      </c>
      <c r="CD74" s="126">
        <f t="shared" si="1126"/>
        <v>1</v>
      </c>
      <c r="CE74" s="166">
        <f t="shared" si="1145"/>
        <v>2018</v>
      </c>
      <c r="CF74" s="167">
        <f t="shared" si="1146"/>
        <v>43101</v>
      </c>
      <c r="CG74" s="168">
        <f t="shared" si="1147"/>
        <v>31</v>
      </c>
      <c r="CH74" s="126">
        <f t="shared" si="1127"/>
        <v>0</v>
      </c>
      <c r="CI74" s="126">
        <f t="shared" si="1127"/>
        <v>11099438</v>
      </c>
      <c r="CJ74" s="126">
        <f t="shared" si="1127"/>
        <v>22334235</v>
      </c>
      <c r="CK74" s="126">
        <f t="shared" si="1127"/>
        <v>5955816</v>
      </c>
      <c r="CL74" s="126">
        <f t="shared" si="1127"/>
        <v>8252735</v>
      </c>
      <c r="CM74" s="126">
        <f t="shared" si="1127"/>
        <v>140294050</v>
      </c>
      <c r="CN74" s="126">
        <f t="shared" si="1127"/>
        <v>191225709</v>
      </c>
      <c r="CO74" s="126">
        <f t="shared" si="1127"/>
        <v>22898680</v>
      </c>
      <c r="CP74" s="126">
        <f t="shared" si="1127"/>
        <v>0</v>
      </c>
      <c r="CQ74" s="126">
        <f t="shared" si="1127"/>
        <v>560400</v>
      </c>
      <c r="CR74" s="126">
        <f t="shared" si="1127"/>
        <v>12711888</v>
      </c>
      <c r="CS74" s="126">
        <f t="shared" si="1127"/>
        <v>22997520</v>
      </c>
      <c r="CT74" s="126">
        <f t="shared" si="1127"/>
        <v>711412</v>
      </c>
      <c r="CU74" s="126">
        <f t="shared" si="1127"/>
        <v>25357492</v>
      </c>
      <c r="CV74" s="169"/>
      <c r="CW74" s="128"/>
      <c r="CX74" s="128"/>
      <c r="CY74" s="128"/>
      <c r="CZ74" s="128"/>
      <c r="DA74" s="128"/>
    </row>
    <row r="75" spans="1:105" x14ac:dyDescent="0.2">
      <c r="A75" s="123" t="str">
        <f t="shared" ref="A75:A77" si="1160">B75&amp;C75&amp;D75</f>
        <v>2017-18FEBRUARYY56</v>
      </c>
      <c r="B75" s="97" t="str">
        <f t="shared" si="1129"/>
        <v>2017-18</v>
      </c>
      <c r="C75" s="35" t="s">
        <v>819</v>
      </c>
      <c r="D75" s="124" t="str">
        <f t="shared" si="1148"/>
        <v>Y56</v>
      </c>
      <c r="E75" s="124" t="str">
        <f t="shared" si="1148"/>
        <v>London</v>
      </c>
      <c r="F75" s="124" t="str">
        <f t="shared" si="378"/>
        <v>Y56</v>
      </c>
      <c r="H75" s="125">
        <f t="shared" si="1113"/>
        <v>155336</v>
      </c>
      <c r="I75" s="125">
        <f t="shared" si="1113"/>
        <v>128000</v>
      </c>
      <c r="J75" s="125">
        <f t="shared" si="1113"/>
        <v>2204364</v>
      </c>
      <c r="K75" s="122">
        <f t="shared" ref="K75:K77" si="1161">IFERROR(J75/I75,"-")</f>
        <v>17.22159375</v>
      </c>
      <c r="L75" s="125">
        <f t="shared" si="1131"/>
        <v>0</v>
      </c>
      <c r="M75" s="125">
        <f t="shared" si="1132"/>
        <v>107</v>
      </c>
      <c r="N75" s="125">
        <f t="shared" si="1133"/>
        <v>195</v>
      </c>
      <c r="O75" s="125">
        <f t="shared" si="1114"/>
        <v>90171</v>
      </c>
      <c r="P75" s="125">
        <f t="shared" si="1114"/>
        <v>7770</v>
      </c>
      <c r="Q75" s="125">
        <f t="shared" si="1114"/>
        <v>5746</v>
      </c>
      <c r="R75" s="125">
        <f t="shared" si="1114"/>
        <v>48706</v>
      </c>
      <c r="S75" s="125">
        <f t="shared" si="1114"/>
        <v>19679</v>
      </c>
      <c r="T75" s="125">
        <f t="shared" si="1114"/>
        <v>2528</v>
      </c>
      <c r="U75" s="125">
        <f t="shared" si="1114"/>
        <v>3477781</v>
      </c>
      <c r="V75" s="125">
        <f t="shared" ref="V75:V77" si="1162">IFERROR(U75/P75,"-")</f>
        <v>447.59086229086228</v>
      </c>
      <c r="W75" s="125">
        <f t="shared" si="1134"/>
        <v>707</v>
      </c>
      <c r="X75" s="125">
        <f t="shared" si="1115"/>
        <v>4671358</v>
      </c>
      <c r="Y75" s="125">
        <f t="shared" ref="Y75:Y77" si="1163">IFERROR(X75/Q75,"-")</f>
        <v>812.975635224504</v>
      </c>
      <c r="Z75" s="125">
        <f t="shared" si="1135"/>
        <v>1390</v>
      </c>
      <c r="AA75" s="125">
        <f t="shared" si="1116"/>
        <v>68234130</v>
      </c>
      <c r="AB75" s="125">
        <f t="shared" ref="AB75:AB77" si="1164">IFERROR(AA75/R75,"-")</f>
        <v>1400.9388986983124</v>
      </c>
      <c r="AC75" s="125">
        <f t="shared" si="1136"/>
        <v>2960</v>
      </c>
      <c r="AD75" s="125">
        <f t="shared" si="1117"/>
        <v>88307323</v>
      </c>
      <c r="AE75" s="125">
        <f t="shared" ref="AE75:AE77" si="1165">IFERROR(AD75/S75,"-")</f>
        <v>4487.3887392652068</v>
      </c>
      <c r="AF75" s="125">
        <f t="shared" si="1137"/>
        <v>10701</v>
      </c>
      <c r="AG75" s="125">
        <f t="shared" si="1118"/>
        <v>11698750</v>
      </c>
      <c r="AH75" s="125">
        <f t="shared" ref="AH75:AH77" si="1166">IFERROR(AG75/T75,"-")</f>
        <v>4627.6700949367087</v>
      </c>
      <c r="AI75" s="125">
        <f t="shared" si="1138"/>
        <v>9256</v>
      </c>
      <c r="AJ75" s="125">
        <f t="shared" si="1119"/>
        <v>3680</v>
      </c>
      <c r="AK75" s="125">
        <f t="shared" si="1119"/>
        <v>334</v>
      </c>
      <c r="AL75" s="125">
        <f t="shared" si="1119"/>
        <v>1152</v>
      </c>
      <c r="AM75" s="125">
        <f t="shared" si="1119"/>
        <v>7676</v>
      </c>
      <c r="AN75" s="125">
        <f t="shared" si="1119"/>
        <v>258</v>
      </c>
      <c r="AO75" s="125">
        <f t="shared" si="1119"/>
        <v>1936</v>
      </c>
      <c r="AP75" s="125">
        <f t="shared" si="1119"/>
        <v>0</v>
      </c>
      <c r="AQ75" s="125">
        <f t="shared" si="1119"/>
        <v>57615</v>
      </c>
      <c r="AR75" s="125">
        <f t="shared" si="1119"/>
        <v>5801</v>
      </c>
      <c r="AS75" s="125">
        <f t="shared" si="1119"/>
        <v>23075</v>
      </c>
      <c r="AT75" s="125">
        <f t="shared" si="1120"/>
        <v>86491</v>
      </c>
      <c r="AU75" s="125">
        <f t="shared" si="1120"/>
        <v>20277</v>
      </c>
      <c r="AV75" s="125">
        <f t="shared" si="1120"/>
        <v>15910</v>
      </c>
      <c r="AW75" s="125">
        <f t="shared" si="1120"/>
        <v>14928</v>
      </c>
      <c r="AX75" s="125">
        <f t="shared" si="1120"/>
        <v>11933</v>
      </c>
      <c r="AY75" s="125">
        <f t="shared" si="1120"/>
        <v>72924</v>
      </c>
      <c r="AZ75" s="125">
        <f t="shared" si="1120"/>
        <v>55706</v>
      </c>
      <c r="BA75" s="125">
        <f t="shared" si="1120"/>
        <v>31973</v>
      </c>
      <c r="BB75" s="125">
        <f t="shared" si="1120"/>
        <v>22177</v>
      </c>
      <c r="BC75" s="125">
        <f t="shared" si="1120"/>
        <v>3537</v>
      </c>
      <c r="BD75" s="125">
        <f t="shared" si="1120"/>
        <v>2701</v>
      </c>
      <c r="BE75" s="122">
        <f t="shared" si="1120"/>
        <v>0</v>
      </c>
      <c r="BF75" s="122">
        <f t="shared" si="1120"/>
        <v>0</v>
      </c>
      <c r="BG75" s="122" t="str">
        <f t="shared" ref="BG75:BG77" si="1167">IFERROR(BF75/BE75,"-")</f>
        <v>-</v>
      </c>
      <c r="BH75" s="122" t="str">
        <f t="shared" si="1139"/>
        <v>-</v>
      </c>
      <c r="BI75" s="122">
        <f t="shared" si="1121"/>
        <v>3629</v>
      </c>
      <c r="BJ75" s="122">
        <f t="shared" si="1121"/>
        <v>267650</v>
      </c>
      <c r="BK75" s="122">
        <f t="shared" ref="BK75:BK77" si="1168">IFERROR(BJ75/BI75,"-")</f>
        <v>73.753100027555803</v>
      </c>
      <c r="BL75" s="122">
        <f t="shared" si="1140"/>
        <v>161</v>
      </c>
      <c r="BM75" s="122">
        <f t="shared" si="1122"/>
        <v>1827</v>
      </c>
      <c r="BN75" s="122">
        <f t="shared" si="1122"/>
        <v>900</v>
      </c>
      <c r="BO75" s="122">
        <f t="shared" si="1122"/>
        <v>1427</v>
      </c>
      <c r="BP75" s="122">
        <f t="shared" si="1122"/>
        <v>56</v>
      </c>
      <c r="BQ75" s="122">
        <f t="shared" si="1122"/>
        <v>1374</v>
      </c>
      <c r="BR75" s="122">
        <f t="shared" si="1122"/>
        <v>6639133</v>
      </c>
      <c r="BS75" s="122">
        <f t="shared" ref="BS75:BS77" si="1169">IFERROR(BR75/BN75,"-")</f>
        <v>7376.8144444444442</v>
      </c>
      <c r="BT75" s="122">
        <f t="shared" si="1141"/>
        <v>15860</v>
      </c>
      <c r="BU75" s="122">
        <f t="shared" si="1123"/>
        <v>11608549</v>
      </c>
      <c r="BV75" s="122">
        <f t="shared" ref="BV75:BV77" si="1170">IFERROR(BU75/BO75,"-")</f>
        <v>8134.9327259985985</v>
      </c>
      <c r="BW75" s="122">
        <f t="shared" si="1142"/>
        <v>16838</v>
      </c>
      <c r="BX75" s="122">
        <f t="shared" si="1124"/>
        <v>524771</v>
      </c>
      <c r="BY75" s="122">
        <f t="shared" ref="BY75:BY77" si="1171">IFERROR(BX75/BP75,"-")</f>
        <v>9370.9107142857138</v>
      </c>
      <c r="BZ75" s="122">
        <f t="shared" si="1143"/>
        <v>16409</v>
      </c>
      <c r="CA75" s="122">
        <f t="shared" si="1125"/>
        <v>13127079</v>
      </c>
      <c r="CB75" s="122">
        <f t="shared" ref="CB75:CB77" si="1172">IFERROR(CA75/BQ75,"-")</f>
        <v>9553.9148471615717</v>
      </c>
      <c r="CC75" s="126">
        <f t="shared" si="1144"/>
        <v>17506</v>
      </c>
      <c r="CD75" s="126">
        <f t="shared" si="1126"/>
        <v>2</v>
      </c>
      <c r="CE75" s="166">
        <f t="shared" si="1145"/>
        <v>2018</v>
      </c>
      <c r="CF75" s="167">
        <f t="shared" si="1146"/>
        <v>43132</v>
      </c>
      <c r="CG75" s="168">
        <f t="shared" si="1147"/>
        <v>28</v>
      </c>
      <c r="CH75" s="126">
        <f t="shared" si="1127"/>
        <v>0</v>
      </c>
      <c r="CI75" s="126">
        <f t="shared" si="1127"/>
        <v>13696000</v>
      </c>
      <c r="CJ75" s="126">
        <f t="shared" si="1127"/>
        <v>24960000</v>
      </c>
      <c r="CK75" s="126">
        <f t="shared" si="1127"/>
        <v>5493390</v>
      </c>
      <c r="CL75" s="126">
        <f t="shared" si="1127"/>
        <v>7986940</v>
      </c>
      <c r="CM75" s="126">
        <f t="shared" si="1127"/>
        <v>144169760</v>
      </c>
      <c r="CN75" s="126">
        <f t="shared" si="1127"/>
        <v>210584979</v>
      </c>
      <c r="CO75" s="126">
        <f t="shared" si="1127"/>
        <v>23399168</v>
      </c>
      <c r="CP75" s="126">
        <f t="shared" si="1127"/>
        <v>0</v>
      </c>
      <c r="CQ75" s="126">
        <f t="shared" si="1127"/>
        <v>584269</v>
      </c>
      <c r="CR75" s="126">
        <f t="shared" si="1127"/>
        <v>14274000</v>
      </c>
      <c r="CS75" s="126">
        <f t="shared" si="1127"/>
        <v>24027826</v>
      </c>
      <c r="CT75" s="126">
        <f t="shared" si="1127"/>
        <v>918904</v>
      </c>
      <c r="CU75" s="126">
        <f t="shared" si="1127"/>
        <v>24053244</v>
      </c>
      <c r="CV75" s="169"/>
      <c r="CW75" s="128"/>
      <c r="CX75" s="128"/>
      <c r="CY75" s="128"/>
      <c r="CZ75" s="128"/>
      <c r="DA75" s="128"/>
    </row>
    <row r="76" spans="1:105" x14ac:dyDescent="0.2">
      <c r="A76" s="123" t="str">
        <f t="shared" si="1160"/>
        <v>2017-18MARCHY56</v>
      </c>
      <c r="B76" s="97" t="str">
        <f t="shared" si="1129"/>
        <v>2017-18</v>
      </c>
      <c r="C76" s="35" t="s">
        <v>820</v>
      </c>
      <c r="D76" s="124" t="str">
        <f t="shared" si="1148"/>
        <v>Y56</v>
      </c>
      <c r="E76" s="124" t="str">
        <f t="shared" si="1148"/>
        <v>London</v>
      </c>
      <c r="F76" s="124" t="str">
        <f t="shared" si="378"/>
        <v>Y56</v>
      </c>
      <c r="H76" s="125">
        <f t="shared" si="1113"/>
        <v>172967</v>
      </c>
      <c r="I76" s="125">
        <f t="shared" si="1113"/>
        <v>143404</v>
      </c>
      <c r="J76" s="125">
        <f t="shared" si="1113"/>
        <v>2341580</v>
      </c>
      <c r="K76" s="122">
        <f t="shared" si="1161"/>
        <v>16.328554294161947</v>
      </c>
      <c r="L76" s="125">
        <f t="shared" si="1131"/>
        <v>0</v>
      </c>
      <c r="M76" s="125">
        <f t="shared" si="1132"/>
        <v>103</v>
      </c>
      <c r="N76" s="125">
        <f t="shared" si="1133"/>
        <v>189</v>
      </c>
      <c r="O76" s="125">
        <f t="shared" si="1114"/>
        <v>99947</v>
      </c>
      <c r="P76" s="125">
        <f t="shared" si="1114"/>
        <v>8660</v>
      </c>
      <c r="Q76" s="125">
        <f t="shared" si="1114"/>
        <v>6419</v>
      </c>
      <c r="R76" s="125">
        <f t="shared" si="1114"/>
        <v>54677</v>
      </c>
      <c r="S76" s="125">
        <f t="shared" si="1114"/>
        <v>21082</v>
      </c>
      <c r="T76" s="125">
        <f t="shared" si="1114"/>
        <v>2786</v>
      </c>
      <c r="U76" s="125">
        <f t="shared" si="1114"/>
        <v>3849233</v>
      </c>
      <c r="V76" s="125">
        <f t="shared" si="1162"/>
        <v>444.48418013856815</v>
      </c>
      <c r="W76" s="125">
        <f t="shared" si="1134"/>
        <v>718</v>
      </c>
      <c r="X76" s="125">
        <f t="shared" si="1115"/>
        <v>5095605</v>
      </c>
      <c r="Y76" s="125">
        <f t="shared" si="1163"/>
        <v>793.83159370618478</v>
      </c>
      <c r="Z76" s="125">
        <f t="shared" si="1135"/>
        <v>1368</v>
      </c>
      <c r="AA76" s="125">
        <f t="shared" si="1116"/>
        <v>76603986</v>
      </c>
      <c r="AB76" s="125">
        <f t="shared" si="1164"/>
        <v>1401.0275984417581</v>
      </c>
      <c r="AC76" s="125">
        <f t="shared" si="1136"/>
        <v>2961</v>
      </c>
      <c r="AD76" s="125">
        <f t="shared" si="1117"/>
        <v>90152038</v>
      </c>
      <c r="AE76" s="125">
        <f t="shared" si="1165"/>
        <v>4276.256427283939</v>
      </c>
      <c r="AF76" s="125">
        <f t="shared" si="1137"/>
        <v>10285</v>
      </c>
      <c r="AG76" s="125">
        <f t="shared" si="1118"/>
        <v>12627215</v>
      </c>
      <c r="AH76" s="125">
        <f t="shared" si="1166"/>
        <v>4532.3815506101937</v>
      </c>
      <c r="AI76" s="125">
        <f t="shared" si="1138"/>
        <v>9396</v>
      </c>
      <c r="AJ76" s="125">
        <f t="shared" si="1119"/>
        <v>4212</v>
      </c>
      <c r="AK76" s="125">
        <f t="shared" si="1119"/>
        <v>328</v>
      </c>
      <c r="AL76" s="125">
        <f t="shared" si="1119"/>
        <v>1359</v>
      </c>
      <c r="AM76" s="125">
        <f t="shared" si="1119"/>
        <v>8254</v>
      </c>
      <c r="AN76" s="125">
        <f t="shared" si="1119"/>
        <v>241</v>
      </c>
      <c r="AO76" s="125">
        <f t="shared" si="1119"/>
        <v>2284</v>
      </c>
      <c r="AP76" s="125">
        <f t="shared" si="1119"/>
        <v>0</v>
      </c>
      <c r="AQ76" s="125">
        <f t="shared" si="1119"/>
        <v>64100</v>
      </c>
      <c r="AR76" s="125">
        <f t="shared" si="1119"/>
        <v>6459</v>
      </c>
      <c r="AS76" s="125">
        <f t="shared" si="1119"/>
        <v>25176</v>
      </c>
      <c r="AT76" s="125">
        <f t="shared" si="1120"/>
        <v>95735</v>
      </c>
      <c r="AU76" s="125">
        <f t="shared" si="1120"/>
        <v>22417</v>
      </c>
      <c r="AV76" s="125">
        <f t="shared" si="1120"/>
        <v>17746</v>
      </c>
      <c r="AW76" s="125">
        <f t="shared" si="1120"/>
        <v>16489</v>
      </c>
      <c r="AX76" s="125">
        <f t="shared" si="1120"/>
        <v>13354</v>
      </c>
      <c r="AY76" s="125">
        <f t="shared" si="1120"/>
        <v>81179</v>
      </c>
      <c r="AZ76" s="125">
        <f t="shared" si="1120"/>
        <v>62491</v>
      </c>
      <c r="BA76" s="125">
        <f t="shared" si="1120"/>
        <v>34425</v>
      </c>
      <c r="BB76" s="125">
        <f t="shared" si="1120"/>
        <v>23847</v>
      </c>
      <c r="BC76" s="125">
        <f t="shared" si="1120"/>
        <v>3815</v>
      </c>
      <c r="BD76" s="125">
        <f t="shared" si="1120"/>
        <v>2950</v>
      </c>
      <c r="BE76" s="122">
        <f t="shared" si="1120"/>
        <v>0</v>
      </c>
      <c r="BF76" s="122">
        <f t="shared" si="1120"/>
        <v>0</v>
      </c>
      <c r="BG76" s="122" t="str">
        <f t="shared" si="1167"/>
        <v>-</v>
      </c>
      <c r="BH76" s="122" t="str">
        <f t="shared" si="1139"/>
        <v>-</v>
      </c>
      <c r="BI76" s="122">
        <f t="shared" si="1121"/>
        <v>4111</v>
      </c>
      <c r="BJ76" s="122">
        <f t="shared" si="1121"/>
        <v>301180</v>
      </c>
      <c r="BK76" s="122">
        <f t="shared" si="1168"/>
        <v>73.261980053514961</v>
      </c>
      <c r="BL76" s="122">
        <f t="shared" si="1140"/>
        <v>160</v>
      </c>
      <c r="BM76" s="122">
        <f t="shared" si="1122"/>
        <v>1958</v>
      </c>
      <c r="BN76" s="122">
        <f t="shared" si="1122"/>
        <v>966</v>
      </c>
      <c r="BO76" s="122">
        <f t="shared" si="1122"/>
        <v>1625</v>
      </c>
      <c r="BP76" s="122">
        <f t="shared" si="1122"/>
        <v>67</v>
      </c>
      <c r="BQ76" s="122">
        <f t="shared" si="1122"/>
        <v>1524</v>
      </c>
      <c r="BR76" s="122">
        <f t="shared" si="1122"/>
        <v>7271208</v>
      </c>
      <c r="BS76" s="122">
        <f t="shared" si="1169"/>
        <v>7527.130434782609</v>
      </c>
      <c r="BT76" s="122">
        <f t="shared" si="1141"/>
        <v>14916</v>
      </c>
      <c r="BU76" s="122">
        <f t="shared" si="1123"/>
        <v>13383125</v>
      </c>
      <c r="BV76" s="122">
        <f t="shared" si="1170"/>
        <v>8235.7692307692305</v>
      </c>
      <c r="BW76" s="122">
        <f t="shared" si="1142"/>
        <v>16905</v>
      </c>
      <c r="BX76" s="122">
        <f t="shared" si="1124"/>
        <v>645555</v>
      </c>
      <c r="BY76" s="122">
        <f t="shared" si="1171"/>
        <v>9635.1492537313425</v>
      </c>
      <c r="BZ76" s="122">
        <f t="shared" si="1143"/>
        <v>18034</v>
      </c>
      <c r="CA76" s="122">
        <f t="shared" si="1125"/>
        <v>14864888</v>
      </c>
      <c r="CB76" s="122">
        <f t="shared" si="1172"/>
        <v>9753.8635170603666</v>
      </c>
      <c r="CC76" s="126">
        <f t="shared" si="1144"/>
        <v>17340</v>
      </c>
      <c r="CD76" s="126">
        <f t="shared" si="1126"/>
        <v>3</v>
      </c>
      <c r="CE76" s="166">
        <f t="shared" si="1145"/>
        <v>2018</v>
      </c>
      <c r="CF76" s="167">
        <f t="shared" si="1146"/>
        <v>43160</v>
      </c>
      <c r="CG76" s="168">
        <f t="shared" si="1147"/>
        <v>31</v>
      </c>
      <c r="CH76" s="126">
        <f t="shared" si="1127"/>
        <v>0</v>
      </c>
      <c r="CI76" s="126">
        <f t="shared" si="1127"/>
        <v>14770612</v>
      </c>
      <c r="CJ76" s="126">
        <f t="shared" si="1127"/>
        <v>27103356</v>
      </c>
      <c r="CK76" s="126">
        <f t="shared" si="1127"/>
        <v>6217880</v>
      </c>
      <c r="CL76" s="126">
        <f t="shared" si="1127"/>
        <v>8781192</v>
      </c>
      <c r="CM76" s="126">
        <f t="shared" si="1127"/>
        <v>161898597</v>
      </c>
      <c r="CN76" s="126">
        <f t="shared" si="1127"/>
        <v>216828370</v>
      </c>
      <c r="CO76" s="126">
        <f t="shared" si="1127"/>
        <v>26177256</v>
      </c>
      <c r="CP76" s="126">
        <f t="shared" si="1127"/>
        <v>0</v>
      </c>
      <c r="CQ76" s="126">
        <f t="shared" si="1127"/>
        <v>657760</v>
      </c>
      <c r="CR76" s="126">
        <f t="shared" si="1127"/>
        <v>14408856</v>
      </c>
      <c r="CS76" s="126">
        <f t="shared" si="1127"/>
        <v>27470625</v>
      </c>
      <c r="CT76" s="126">
        <f t="shared" si="1127"/>
        <v>1208278</v>
      </c>
      <c r="CU76" s="126">
        <f t="shared" si="1127"/>
        <v>26426160</v>
      </c>
      <c r="CV76" s="169"/>
      <c r="CW76" s="128"/>
      <c r="CX76" s="128"/>
      <c r="CY76" s="128"/>
      <c r="CZ76" s="128"/>
      <c r="DA76" s="128"/>
    </row>
    <row r="77" spans="1:105" x14ac:dyDescent="0.2">
      <c r="A77" s="123" t="str">
        <f t="shared" si="1160"/>
        <v>2018-19APRILY56</v>
      </c>
      <c r="B77" s="97" t="str">
        <f t="shared" si="1129"/>
        <v>2018-19</v>
      </c>
      <c r="C77" s="35" t="s">
        <v>822</v>
      </c>
      <c r="D77" s="124" t="str">
        <f t="shared" si="1148"/>
        <v>Y56</v>
      </c>
      <c r="E77" s="124" t="str">
        <f t="shared" si="1148"/>
        <v>London</v>
      </c>
      <c r="F77" s="124" t="str">
        <f t="shared" ref="F77:F82" si="1173">D77</f>
        <v>Y56</v>
      </c>
      <c r="H77" s="125">
        <f t="shared" si="1113"/>
        <v>148417</v>
      </c>
      <c r="I77" s="125">
        <f t="shared" si="1113"/>
        <v>120868</v>
      </c>
      <c r="J77" s="125">
        <f t="shared" si="1113"/>
        <v>738707</v>
      </c>
      <c r="K77" s="122">
        <f t="shared" si="1161"/>
        <v>6.1116838203660189</v>
      </c>
      <c r="L77" s="125">
        <f t="shared" si="1131"/>
        <v>0</v>
      </c>
      <c r="M77" s="125">
        <f t="shared" si="1132"/>
        <v>39</v>
      </c>
      <c r="N77" s="125">
        <f t="shared" si="1133"/>
        <v>139</v>
      </c>
      <c r="O77" s="125">
        <f t="shared" si="1114"/>
        <v>93979</v>
      </c>
      <c r="P77" s="125">
        <f t="shared" si="1114"/>
        <v>8194</v>
      </c>
      <c r="Q77" s="125">
        <f t="shared" si="1114"/>
        <v>6110</v>
      </c>
      <c r="R77" s="125">
        <f t="shared" si="1114"/>
        <v>50048</v>
      </c>
      <c r="S77" s="125">
        <f t="shared" si="1114"/>
        <v>21550</v>
      </c>
      <c r="T77" s="125">
        <f t="shared" si="1114"/>
        <v>2634</v>
      </c>
      <c r="U77" s="125">
        <f t="shared" si="1114"/>
        <v>3367919</v>
      </c>
      <c r="V77" s="125">
        <f t="shared" si="1162"/>
        <v>411.02257749572857</v>
      </c>
      <c r="W77" s="125">
        <f t="shared" si="1134"/>
        <v>674</v>
      </c>
      <c r="X77" s="125">
        <f t="shared" si="1115"/>
        <v>4248098</v>
      </c>
      <c r="Y77" s="125">
        <f t="shared" si="1163"/>
        <v>695.26972176759409</v>
      </c>
      <c r="Z77" s="125">
        <f t="shared" si="1135"/>
        <v>1172</v>
      </c>
      <c r="AA77" s="125">
        <f t="shared" si="1116"/>
        <v>50780649</v>
      </c>
      <c r="AB77" s="125">
        <f t="shared" si="1164"/>
        <v>1014.6389266304348</v>
      </c>
      <c r="AC77" s="125">
        <f t="shared" si="1136"/>
        <v>1996</v>
      </c>
      <c r="AD77" s="125">
        <f t="shared" si="1117"/>
        <v>61572765</v>
      </c>
      <c r="AE77" s="125">
        <f t="shared" si="1165"/>
        <v>2857.204872389791</v>
      </c>
      <c r="AF77" s="125">
        <f t="shared" si="1137"/>
        <v>6565</v>
      </c>
      <c r="AG77" s="125">
        <f t="shared" si="1118"/>
        <v>9481248</v>
      </c>
      <c r="AH77" s="125">
        <f t="shared" si="1166"/>
        <v>3599.5626423690205</v>
      </c>
      <c r="AI77" s="125">
        <f t="shared" si="1138"/>
        <v>7503</v>
      </c>
      <c r="AJ77" s="125">
        <f t="shared" si="1119"/>
        <v>3319</v>
      </c>
      <c r="AK77" s="125">
        <f t="shared" si="1119"/>
        <v>250</v>
      </c>
      <c r="AL77" s="125">
        <f t="shared" si="1119"/>
        <v>888</v>
      </c>
      <c r="AM77" s="125">
        <f t="shared" si="1119"/>
        <v>7852</v>
      </c>
      <c r="AN77" s="125">
        <f t="shared" si="1119"/>
        <v>222</v>
      </c>
      <c r="AO77" s="125">
        <f t="shared" si="1119"/>
        <v>1959</v>
      </c>
      <c r="AP77" s="125">
        <f t="shared" si="1119"/>
        <v>0</v>
      </c>
      <c r="AQ77" s="125">
        <f t="shared" si="1119"/>
        <v>60641</v>
      </c>
      <c r="AR77" s="125">
        <f t="shared" si="1119"/>
        <v>6518</v>
      </c>
      <c r="AS77" s="125">
        <f t="shared" si="1119"/>
        <v>23501</v>
      </c>
      <c r="AT77" s="125">
        <f t="shared" si="1120"/>
        <v>90660</v>
      </c>
      <c r="AU77" s="125">
        <f t="shared" si="1120"/>
        <v>21648</v>
      </c>
      <c r="AV77" s="125">
        <f t="shared" si="1120"/>
        <v>16985</v>
      </c>
      <c r="AW77" s="125">
        <f t="shared" si="1120"/>
        <v>16076</v>
      </c>
      <c r="AX77" s="125">
        <f t="shared" si="1120"/>
        <v>12834</v>
      </c>
      <c r="AY77" s="125">
        <f t="shared" si="1120"/>
        <v>73027</v>
      </c>
      <c r="AZ77" s="125">
        <f t="shared" si="1120"/>
        <v>57140</v>
      </c>
      <c r="BA77" s="125">
        <f t="shared" si="1120"/>
        <v>34293</v>
      </c>
      <c r="BB77" s="125">
        <f t="shared" si="1120"/>
        <v>24235</v>
      </c>
      <c r="BC77" s="125">
        <f t="shared" si="1120"/>
        <v>3675</v>
      </c>
      <c r="BD77" s="125">
        <f t="shared" si="1120"/>
        <v>2799</v>
      </c>
      <c r="BE77" s="122">
        <f t="shared" si="1120"/>
        <v>0</v>
      </c>
      <c r="BF77" s="122">
        <f t="shared" si="1120"/>
        <v>0</v>
      </c>
      <c r="BG77" s="122" t="str">
        <f t="shared" si="1167"/>
        <v>-</v>
      </c>
      <c r="BH77" s="122" t="str">
        <f t="shared" si="1139"/>
        <v>-</v>
      </c>
      <c r="BI77" s="122">
        <f t="shared" si="1121"/>
        <v>4114</v>
      </c>
      <c r="BJ77" s="122">
        <f t="shared" si="1121"/>
        <v>266594</v>
      </c>
      <c r="BK77" s="122">
        <f t="shared" si="1168"/>
        <v>64.801652892561989</v>
      </c>
      <c r="BL77" s="122">
        <f t="shared" si="1140"/>
        <v>135</v>
      </c>
      <c r="BM77" s="122">
        <f t="shared" si="1122"/>
        <v>1770</v>
      </c>
      <c r="BN77" s="122">
        <f t="shared" si="1122"/>
        <v>925</v>
      </c>
      <c r="BO77" s="122">
        <f t="shared" si="1122"/>
        <v>1431</v>
      </c>
      <c r="BP77" s="122">
        <f t="shared" si="1122"/>
        <v>40</v>
      </c>
      <c r="BQ77" s="122">
        <f t="shared" si="1122"/>
        <v>1364</v>
      </c>
      <c r="BR77" s="122">
        <f t="shared" si="1122"/>
        <v>4801771</v>
      </c>
      <c r="BS77" s="122">
        <f t="shared" si="1169"/>
        <v>5191.1037837837839</v>
      </c>
      <c r="BT77" s="122">
        <f t="shared" si="1141"/>
        <v>10398</v>
      </c>
      <c r="BU77" s="122">
        <f t="shared" si="1123"/>
        <v>8872950</v>
      </c>
      <c r="BV77" s="122">
        <f t="shared" si="1170"/>
        <v>6200.5241090146747</v>
      </c>
      <c r="BW77" s="122">
        <f t="shared" si="1142"/>
        <v>11720</v>
      </c>
      <c r="BX77" s="122">
        <f t="shared" si="1124"/>
        <v>220248</v>
      </c>
      <c r="BY77" s="122">
        <f t="shared" si="1171"/>
        <v>5506.2</v>
      </c>
      <c r="BZ77" s="122">
        <f t="shared" si="1143"/>
        <v>11434</v>
      </c>
      <c r="CA77" s="122">
        <f t="shared" si="1125"/>
        <v>10978370</v>
      </c>
      <c r="CB77" s="122">
        <f t="shared" si="1172"/>
        <v>8048.6583577712609</v>
      </c>
      <c r="CC77" s="126">
        <f t="shared" si="1144"/>
        <v>15264</v>
      </c>
      <c r="CD77" s="126">
        <f t="shared" si="1126"/>
        <v>4</v>
      </c>
      <c r="CE77" s="166">
        <f t="shared" si="1145"/>
        <v>2018</v>
      </c>
      <c r="CF77" s="167">
        <f t="shared" si="1146"/>
        <v>43191</v>
      </c>
      <c r="CG77" s="168">
        <f t="shared" si="1147"/>
        <v>30</v>
      </c>
      <c r="CH77" s="126">
        <f t="shared" si="1127"/>
        <v>0</v>
      </c>
      <c r="CI77" s="126">
        <f t="shared" si="1127"/>
        <v>4713852</v>
      </c>
      <c r="CJ77" s="126">
        <f t="shared" si="1127"/>
        <v>16800652</v>
      </c>
      <c r="CK77" s="126">
        <f t="shared" si="1127"/>
        <v>5522756</v>
      </c>
      <c r="CL77" s="126">
        <f t="shared" si="1127"/>
        <v>7160920</v>
      </c>
      <c r="CM77" s="126">
        <f t="shared" si="1127"/>
        <v>99895808</v>
      </c>
      <c r="CN77" s="126">
        <f t="shared" si="1127"/>
        <v>141475750</v>
      </c>
      <c r="CO77" s="126">
        <f t="shared" si="1127"/>
        <v>19762902</v>
      </c>
      <c r="CP77" s="126">
        <f t="shared" si="1127"/>
        <v>0</v>
      </c>
      <c r="CQ77" s="126">
        <f t="shared" si="1127"/>
        <v>555390</v>
      </c>
      <c r="CR77" s="126">
        <f t="shared" si="1127"/>
        <v>9618150</v>
      </c>
      <c r="CS77" s="126">
        <f t="shared" si="1127"/>
        <v>16771320</v>
      </c>
      <c r="CT77" s="126">
        <f t="shared" si="1127"/>
        <v>457360</v>
      </c>
      <c r="CU77" s="126">
        <f t="shared" si="1127"/>
        <v>20820096</v>
      </c>
      <c r="CV77" s="169"/>
      <c r="CW77" s="128"/>
      <c r="CX77" s="128"/>
      <c r="CY77" s="128"/>
      <c r="CZ77" s="128"/>
      <c r="DA77" s="128"/>
    </row>
    <row r="78" spans="1:105" x14ac:dyDescent="0.2">
      <c r="A78" s="123" t="str">
        <f t="shared" ref="A78" si="1174">B78&amp;C78&amp;D78</f>
        <v>2018-19MAYY56</v>
      </c>
      <c r="B78" s="97" t="str">
        <f t="shared" si="1129"/>
        <v>2018-19</v>
      </c>
      <c r="C78" s="35" t="s">
        <v>868</v>
      </c>
      <c r="D78" s="124" t="str">
        <f t="shared" si="1148"/>
        <v>Y56</v>
      </c>
      <c r="E78" s="124" t="str">
        <f t="shared" si="1148"/>
        <v>London</v>
      </c>
      <c r="F78" s="124" t="str">
        <f t="shared" si="1173"/>
        <v>Y56</v>
      </c>
      <c r="H78" s="125">
        <f t="shared" si="1113"/>
        <v>162911</v>
      </c>
      <c r="I78" s="125">
        <f t="shared" si="1113"/>
        <v>133770</v>
      </c>
      <c r="J78" s="125">
        <f t="shared" si="1113"/>
        <v>992024</v>
      </c>
      <c r="K78" s="122">
        <f t="shared" ref="K78" si="1175">IFERROR(J78/I78,"-")</f>
        <v>7.4158929505868283</v>
      </c>
      <c r="L78" s="125">
        <f t="shared" si="1131"/>
        <v>0</v>
      </c>
      <c r="M78" s="125">
        <f t="shared" si="1132"/>
        <v>54</v>
      </c>
      <c r="N78" s="125">
        <f t="shared" si="1133"/>
        <v>130</v>
      </c>
      <c r="O78" s="125">
        <f t="shared" si="1114"/>
        <v>98369</v>
      </c>
      <c r="P78" s="125">
        <f t="shared" si="1114"/>
        <v>9191</v>
      </c>
      <c r="Q78" s="125">
        <f t="shared" si="1114"/>
        <v>6843</v>
      </c>
      <c r="R78" s="125">
        <f t="shared" si="1114"/>
        <v>52565</v>
      </c>
      <c r="S78" s="125">
        <f t="shared" si="1114"/>
        <v>22098</v>
      </c>
      <c r="T78" s="125">
        <f t="shared" si="1114"/>
        <v>2792</v>
      </c>
      <c r="U78" s="125">
        <f t="shared" si="1114"/>
        <v>3808680</v>
      </c>
      <c r="V78" s="125">
        <f t="shared" ref="V78" si="1176">IFERROR(U78/P78,"-")</f>
        <v>414.3923403329344</v>
      </c>
      <c r="W78" s="125">
        <f t="shared" si="1134"/>
        <v>681</v>
      </c>
      <c r="X78" s="125">
        <f t="shared" si="1115"/>
        <v>4869867</v>
      </c>
      <c r="Y78" s="125">
        <f t="shared" ref="Y78" si="1177">IFERROR(X78/Q78,"-")</f>
        <v>711.65672950460328</v>
      </c>
      <c r="Z78" s="125">
        <f t="shared" si="1135"/>
        <v>1197</v>
      </c>
      <c r="AA78" s="125">
        <f t="shared" si="1116"/>
        <v>58990291</v>
      </c>
      <c r="AB78" s="125">
        <f t="shared" ref="AB78" si="1178">IFERROR(AA78/R78,"-")</f>
        <v>1122.2351564729383</v>
      </c>
      <c r="AC78" s="125">
        <f t="shared" si="1136"/>
        <v>2293</v>
      </c>
      <c r="AD78" s="125">
        <f t="shared" si="1117"/>
        <v>74713226</v>
      </c>
      <c r="AE78" s="125">
        <f t="shared" ref="AE78" si="1179">IFERROR(AD78/S78,"-")</f>
        <v>3380.994931668024</v>
      </c>
      <c r="AF78" s="125">
        <f t="shared" si="1137"/>
        <v>7953</v>
      </c>
      <c r="AG78" s="125">
        <f t="shared" si="1118"/>
        <v>11638189</v>
      </c>
      <c r="AH78" s="125">
        <f t="shared" ref="AH78" si="1180">IFERROR(AG78/T78,"-")</f>
        <v>4168.4058022922636</v>
      </c>
      <c r="AI78" s="125">
        <f t="shared" si="1138"/>
        <v>8690</v>
      </c>
      <c r="AJ78" s="125">
        <f t="shared" si="1119"/>
        <v>3426</v>
      </c>
      <c r="AK78" s="125">
        <f t="shared" si="1119"/>
        <v>275</v>
      </c>
      <c r="AL78" s="125">
        <f t="shared" si="1119"/>
        <v>947</v>
      </c>
      <c r="AM78" s="125">
        <f t="shared" si="1119"/>
        <v>8013</v>
      </c>
      <c r="AN78" s="125">
        <f t="shared" si="1119"/>
        <v>221</v>
      </c>
      <c r="AO78" s="125">
        <f t="shared" si="1119"/>
        <v>1983</v>
      </c>
      <c r="AP78" s="125">
        <f t="shared" si="1119"/>
        <v>0</v>
      </c>
      <c r="AQ78" s="125">
        <f t="shared" si="1119"/>
        <v>62185</v>
      </c>
      <c r="AR78" s="125">
        <f t="shared" si="1119"/>
        <v>6859</v>
      </c>
      <c r="AS78" s="125">
        <f t="shared" si="1119"/>
        <v>25899</v>
      </c>
      <c r="AT78" s="125">
        <f t="shared" si="1120"/>
        <v>94943</v>
      </c>
      <c r="AU78" s="125">
        <f t="shared" si="1120"/>
        <v>23971</v>
      </c>
      <c r="AV78" s="125">
        <f t="shared" si="1120"/>
        <v>18763</v>
      </c>
      <c r="AW78" s="125">
        <f t="shared" si="1120"/>
        <v>17810</v>
      </c>
      <c r="AX78" s="125">
        <f t="shared" si="1120"/>
        <v>14140</v>
      </c>
      <c r="AY78" s="125">
        <f t="shared" si="1120"/>
        <v>77577</v>
      </c>
      <c r="AZ78" s="125">
        <f t="shared" si="1120"/>
        <v>60024</v>
      </c>
      <c r="BA78" s="125">
        <f t="shared" si="1120"/>
        <v>35504</v>
      </c>
      <c r="BB78" s="125">
        <f t="shared" si="1120"/>
        <v>24921</v>
      </c>
      <c r="BC78" s="125">
        <f t="shared" si="1120"/>
        <v>3847</v>
      </c>
      <c r="BD78" s="125">
        <f t="shared" si="1120"/>
        <v>2937</v>
      </c>
      <c r="BE78" s="122">
        <f t="shared" si="1120"/>
        <v>0</v>
      </c>
      <c r="BF78" s="122">
        <f t="shared" si="1120"/>
        <v>0</v>
      </c>
      <c r="BG78" s="122" t="str">
        <f t="shared" ref="BG78" si="1181">IFERROR(BF78/BE78,"-")</f>
        <v>-</v>
      </c>
      <c r="BH78" s="122" t="str">
        <f t="shared" si="1139"/>
        <v>-</v>
      </c>
      <c r="BI78" s="122">
        <f t="shared" si="1121"/>
        <v>4727</v>
      </c>
      <c r="BJ78" s="122">
        <f t="shared" si="1121"/>
        <v>327010</v>
      </c>
      <c r="BK78" s="122">
        <f t="shared" ref="BK78" si="1182">IFERROR(BJ78/BI78,"-")</f>
        <v>69.179183414427754</v>
      </c>
      <c r="BL78" s="122">
        <f t="shared" si="1140"/>
        <v>142</v>
      </c>
      <c r="BM78" s="122">
        <f t="shared" si="1122"/>
        <v>1869</v>
      </c>
      <c r="BN78" s="122">
        <f t="shared" si="1122"/>
        <v>844</v>
      </c>
      <c r="BO78" s="122">
        <f t="shared" si="1122"/>
        <v>1485</v>
      </c>
      <c r="BP78" s="122">
        <f t="shared" si="1122"/>
        <v>58</v>
      </c>
      <c r="BQ78" s="122">
        <f t="shared" si="1122"/>
        <v>1424</v>
      </c>
      <c r="BR78" s="122">
        <f t="shared" si="1122"/>
        <v>4960157</v>
      </c>
      <c r="BS78" s="122">
        <f t="shared" ref="BS78" si="1183">IFERROR(BR78/BN78,"-")</f>
        <v>5876.9632701421797</v>
      </c>
      <c r="BT78" s="122">
        <f t="shared" si="1141"/>
        <v>12560</v>
      </c>
      <c r="BU78" s="122">
        <f t="shared" si="1123"/>
        <v>10696186</v>
      </c>
      <c r="BV78" s="122">
        <f t="shared" ref="BV78" si="1184">IFERROR(BU78/BO78,"-")</f>
        <v>7202.8188552188549</v>
      </c>
      <c r="BW78" s="122">
        <f t="shared" si="1142"/>
        <v>14563</v>
      </c>
      <c r="BX78" s="122">
        <f t="shared" si="1124"/>
        <v>484754</v>
      </c>
      <c r="BY78" s="122">
        <f t="shared" ref="BY78" si="1185">IFERROR(BX78/BP78,"-")</f>
        <v>8357.8275862068967</v>
      </c>
      <c r="BZ78" s="122">
        <f t="shared" si="1143"/>
        <v>15302</v>
      </c>
      <c r="CA78" s="122">
        <f t="shared" si="1125"/>
        <v>12554102</v>
      </c>
      <c r="CB78" s="122">
        <f t="shared" ref="CB78" si="1186">IFERROR(CA78/BQ78,"-")</f>
        <v>8816.0828651685388</v>
      </c>
      <c r="CC78" s="126">
        <f t="shared" si="1144"/>
        <v>16616</v>
      </c>
      <c r="CD78" s="126">
        <f t="shared" ref="CD78" si="1187">MONTH(1&amp;C78)</f>
        <v>5</v>
      </c>
      <c r="CE78" s="166">
        <f t="shared" si="1145"/>
        <v>2018</v>
      </c>
      <c r="CF78" s="167">
        <f t="shared" si="1146"/>
        <v>43221</v>
      </c>
      <c r="CG78" s="168">
        <f t="shared" si="1147"/>
        <v>31</v>
      </c>
      <c r="CH78" s="126">
        <f t="shared" si="1127"/>
        <v>0</v>
      </c>
      <c r="CI78" s="126">
        <f t="shared" si="1127"/>
        <v>7223580</v>
      </c>
      <c r="CJ78" s="126">
        <f t="shared" si="1127"/>
        <v>17390100</v>
      </c>
      <c r="CK78" s="126">
        <f t="shared" si="1127"/>
        <v>6259071</v>
      </c>
      <c r="CL78" s="126">
        <f t="shared" si="1127"/>
        <v>8191071</v>
      </c>
      <c r="CM78" s="126">
        <f t="shared" si="1127"/>
        <v>120531545</v>
      </c>
      <c r="CN78" s="126">
        <f t="shared" si="1127"/>
        <v>175745394</v>
      </c>
      <c r="CO78" s="126">
        <f t="shared" si="1127"/>
        <v>24262480</v>
      </c>
      <c r="CP78" s="126">
        <f t="shared" si="1127"/>
        <v>0</v>
      </c>
      <c r="CQ78" s="126">
        <f t="shared" si="1127"/>
        <v>671234</v>
      </c>
      <c r="CR78" s="126">
        <f t="shared" si="1127"/>
        <v>10600640</v>
      </c>
      <c r="CS78" s="126">
        <f t="shared" si="1127"/>
        <v>21626055</v>
      </c>
      <c r="CT78" s="126">
        <f t="shared" si="1127"/>
        <v>887516</v>
      </c>
      <c r="CU78" s="126">
        <f t="shared" si="1127"/>
        <v>23661184</v>
      </c>
      <c r="CV78" s="169"/>
      <c r="CW78" s="128"/>
      <c r="CX78" s="128"/>
      <c r="CY78" s="128"/>
      <c r="CZ78" s="128"/>
      <c r="DA78" s="128"/>
    </row>
    <row r="79" spans="1:105" x14ac:dyDescent="0.2">
      <c r="A79" s="123" t="str">
        <f t="shared" ref="A79:A80" si="1188">B79&amp;C79&amp;D79</f>
        <v>2018-19JUNEY56</v>
      </c>
      <c r="B79" s="97" t="str">
        <f t="shared" si="1129"/>
        <v>2018-19</v>
      </c>
      <c r="C79" s="35" t="s">
        <v>888</v>
      </c>
      <c r="D79" s="124" t="str">
        <f t="shared" si="1148"/>
        <v>Y56</v>
      </c>
      <c r="E79" s="124" t="str">
        <f t="shared" si="1148"/>
        <v>London</v>
      </c>
      <c r="F79" s="124" t="str">
        <f t="shared" si="1173"/>
        <v>Y56</v>
      </c>
      <c r="H79" s="125">
        <f t="shared" si="1113"/>
        <v>161258</v>
      </c>
      <c r="I79" s="125">
        <f t="shared" si="1113"/>
        <v>133018</v>
      </c>
      <c r="J79" s="125">
        <f t="shared" si="1113"/>
        <v>1917740</v>
      </c>
      <c r="K79" s="122">
        <f t="shared" ref="K79" si="1189">IFERROR(J79/I79,"-")</f>
        <v>14.417146551594522</v>
      </c>
      <c r="L79" s="125">
        <f t="shared" si="1131"/>
        <v>0</v>
      </c>
      <c r="M79" s="125">
        <f t="shared" si="1132"/>
        <v>98</v>
      </c>
      <c r="N79" s="125">
        <f t="shared" si="1133"/>
        <v>200</v>
      </c>
      <c r="O79" s="125">
        <f t="shared" ref="O79:U88" si="1190">SUMIFS(O$133:O$10077,$B$133:$B$10077,$B79,$C$133:$C$10077,$C79,$D$133:$D$10077,$D79)</f>
        <v>94631</v>
      </c>
      <c r="P79" s="125">
        <f t="shared" si="1190"/>
        <v>8943</v>
      </c>
      <c r="Q79" s="125">
        <f t="shared" si="1190"/>
        <v>6703</v>
      </c>
      <c r="R79" s="125">
        <f t="shared" si="1190"/>
        <v>50592</v>
      </c>
      <c r="S79" s="125">
        <f t="shared" si="1190"/>
        <v>21321</v>
      </c>
      <c r="T79" s="125">
        <f t="shared" si="1190"/>
        <v>2680</v>
      </c>
      <c r="U79" s="125">
        <f t="shared" si="1190"/>
        <v>3873511</v>
      </c>
      <c r="V79" s="125">
        <f t="shared" ref="V79" si="1191">IFERROR(U79/P79,"-")</f>
        <v>433.1332886056133</v>
      </c>
      <c r="W79" s="125">
        <f t="shared" si="1134"/>
        <v>705</v>
      </c>
      <c r="X79" s="125">
        <f t="shared" si="1115"/>
        <v>5031059</v>
      </c>
      <c r="Y79" s="125">
        <f t="shared" ref="Y79" si="1192">IFERROR(X79/Q79,"-")</f>
        <v>750.56825302103539</v>
      </c>
      <c r="Z79" s="125">
        <f t="shared" si="1135"/>
        <v>1263</v>
      </c>
      <c r="AA79" s="125">
        <f t="shared" si="1116"/>
        <v>60796642</v>
      </c>
      <c r="AB79" s="125">
        <f t="shared" ref="AB79" si="1193">IFERROR(AA79/R79,"-")</f>
        <v>1201.7046568627452</v>
      </c>
      <c r="AC79" s="125">
        <f t="shared" si="1136"/>
        <v>2452</v>
      </c>
      <c r="AD79" s="125">
        <f t="shared" si="1117"/>
        <v>78423470</v>
      </c>
      <c r="AE79" s="125">
        <f t="shared" ref="AE79" si="1194">IFERROR(AD79/S79,"-")</f>
        <v>3678.2266310210589</v>
      </c>
      <c r="AF79" s="125">
        <f t="shared" si="1137"/>
        <v>8556</v>
      </c>
      <c r="AG79" s="125">
        <f t="shared" si="1118"/>
        <v>11837238</v>
      </c>
      <c r="AH79" s="125">
        <f t="shared" ref="AH79" si="1195">IFERROR(AG79/T79,"-")</f>
        <v>4416.8798507462689</v>
      </c>
      <c r="AI79" s="125">
        <f t="shared" si="1138"/>
        <v>8897</v>
      </c>
      <c r="AJ79" s="125">
        <f t="shared" ref="AJ79:AS88" si="1196">SUMIFS(AJ$133:AJ$10077,$B$133:$B$10077,$B79,$C$133:$C$10077,$C79,$D$133:$D$10077,$D79)</f>
        <v>3430</v>
      </c>
      <c r="AK79" s="125">
        <f t="shared" si="1196"/>
        <v>260</v>
      </c>
      <c r="AL79" s="125">
        <f t="shared" si="1196"/>
        <v>884</v>
      </c>
      <c r="AM79" s="125">
        <f t="shared" si="1196"/>
        <v>7603</v>
      </c>
      <c r="AN79" s="125">
        <f t="shared" si="1196"/>
        <v>209</v>
      </c>
      <c r="AO79" s="125">
        <f t="shared" si="1196"/>
        <v>2077</v>
      </c>
      <c r="AP79" s="125">
        <f t="shared" si="1196"/>
        <v>0</v>
      </c>
      <c r="AQ79" s="125">
        <f t="shared" si="1196"/>
        <v>59780</v>
      </c>
      <c r="AR79" s="125">
        <f t="shared" si="1196"/>
        <v>6403</v>
      </c>
      <c r="AS79" s="125">
        <f t="shared" si="1196"/>
        <v>25018</v>
      </c>
      <c r="AT79" s="125">
        <f t="shared" ref="AT79:BF88" si="1197">SUMIFS(AT$133:AT$10077,$B$133:$B$10077,$B79,$C$133:$C$10077,$C79,$D$133:$D$10077,$D79)</f>
        <v>91201</v>
      </c>
      <c r="AU79" s="125">
        <f t="shared" si="1197"/>
        <v>23193</v>
      </c>
      <c r="AV79" s="125">
        <f t="shared" si="1197"/>
        <v>18246</v>
      </c>
      <c r="AW79" s="125">
        <f t="shared" si="1197"/>
        <v>17348</v>
      </c>
      <c r="AX79" s="125">
        <f t="shared" si="1197"/>
        <v>13869</v>
      </c>
      <c r="AY79" s="125">
        <f t="shared" si="1197"/>
        <v>75477</v>
      </c>
      <c r="AZ79" s="125">
        <f t="shared" si="1197"/>
        <v>57943</v>
      </c>
      <c r="BA79" s="125">
        <f t="shared" si="1197"/>
        <v>34595</v>
      </c>
      <c r="BB79" s="125">
        <f t="shared" si="1197"/>
        <v>24082</v>
      </c>
      <c r="BC79" s="125">
        <f t="shared" si="1197"/>
        <v>3765</v>
      </c>
      <c r="BD79" s="125">
        <f t="shared" si="1197"/>
        <v>2848</v>
      </c>
      <c r="BE79" s="122">
        <f t="shared" si="1197"/>
        <v>0</v>
      </c>
      <c r="BF79" s="122">
        <f t="shared" si="1197"/>
        <v>0</v>
      </c>
      <c r="BG79" s="122" t="str">
        <f t="shared" ref="BG79" si="1198">IFERROR(BF79/BE79,"-")</f>
        <v>-</v>
      </c>
      <c r="BH79" s="122" t="str">
        <f t="shared" si="1139"/>
        <v>-</v>
      </c>
      <c r="BI79" s="122">
        <f t="shared" si="1121"/>
        <v>4617</v>
      </c>
      <c r="BJ79" s="122">
        <f t="shared" si="1121"/>
        <v>341864</v>
      </c>
      <c r="BK79" s="122">
        <f t="shared" ref="BK79" si="1199">IFERROR(BJ79/BI79,"-")</f>
        <v>74.04461771713234</v>
      </c>
      <c r="BL79" s="122">
        <f t="shared" si="1140"/>
        <v>163</v>
      </c>
      <c r="BM79" s="122">
        <f t="shared" ref="BM79:BR88" si="1200">SUMIFS(BM$133:BM$10077,$B$133:$B$10077,$B79,$C$133:$C$10077,$C79,$D$133:$D$10077,$D79)</f>
        <v>1650</v>
      </c>
      <c r="BN79" s="122">
        <f t="shared" si="1200"/>
        <v>841</v>
      </c>
      <c r="BO79" s="122">
        <f t="shared" si="1200"/>
        <v>1274</v>
      </c>
      <c r="BP79" s="122">
        <f t="shared" si="1200"/>
        <v>42</v>
      </c>
      <c r="BQ79" s="122">
        <f t="shared" si="1200"/>
        <v>1300</v>
      </c>
      <c r="BR79" s="122">
        <f t="shared" si="1200"/>
        <v>5646626</v>
      </c>
      <c r="BS79" s="122">
        <f t="shared" ref="BS79" si="1201">IFERROR(BR79/BN79,"-")</f>
        <v>6714.1807372175981</v>
      </c>
      <c r="BT79" s="122">
        <f t="shared" si="1141"/>
        <v>14381</v>
      </c>
      <c r="BU79" s="122">
        <f t="shared" si="1123"/>
        <v>10020261</v>
      </c>
      <c r="BV79" s="122">
        <f t="shared" ref="BV79" si="1202">IFERROR(BU79/BO79,"-")</f>
        <v>7865.197017268446</v>
      </c>
      <c r="BW79" s="122">
        <f t="shared" si="1142"/>
        <v>17259</v>
      </c>
      <c r="BX79" s="122">
        <f t="shared" si="1124"/>
        <v>344977</v>
      </c>
      <c r="BY79" s="122">
        <f t="shared" ref="BY79" si="1203">IFERROR(BX79/BP79,"-")</f>
        <v>8213.7380952380954</v>
      </c>
      <c r="BZ79" s="122">
        <f t="shared" si="1143"/>
        <v>15074</v>
      </c>
      <c r="CA79" s="122">
        <f t="shared" si="1125"/>
        <v>11644031</v>
      </c>
      <c r="CB79" s="122">
        <f t="shared" ref="CB79" si="1204">IFERROR(CA79/BQ79,"-")</f>
        <v>8956.9469230769228</v>
      </c>
      <c r="CC79" s="126">
        <f t="shared" si="1144"/>
        <v>16833</v>
      </c>
      <c r="CD79" s="126">
        <f t="shared" ref="CD79" si="1205">MONTH(1&amp;C79)</f>
        <v>6</v>
      </c>
      <c r="CE79" s="166">
        <f t="shared" si="1145"/>
        <v>2018</v>
      </c>
      <c r="CF79" s="167">
        <f t="shared" si="1146"/>
        <v>43252</v>
      </c>
      <c r="CG79" s="168">
        <f t="shared" si="1147"/>
        <v>30</v>
      </c>
      <c r="CH79" s="126">
        <f t="shared" ref="CH79:CU88" si="1206">SUMIFS(CH$133:CH$10077,$B$133:$B$10077,$B79,$C$133:$C$10077,$C79,$D$133:$D$10077,$D79)</f>
        <v>0</v>
      </c>
      <c r="CI79" s="126">
        <f t="shared" si="1206"/>
        <v>13035764</v>
      </c>
      <c r="CJ79" s="126">
        <f t="shared" si="1206"/>
        <v>26603600</v>
      </c>
      <c r="CK79" s="126">
        <f t="shared" si="1206"/>
        <v>6304815</v>
      </c>
      <c r="CL79" s="126">
        <f t="shared" si="1206"/>
        <v>8465889</v>
      </c>
      <c r="CM79" s="126">
        <f t="shared" si="1206"/>
        <v>124051584</v>
      </c>
      <c r="CN79" s="126">
        <f t="shared" si="1206"/>
        <v>182422476</v>
      </c>
      <c r="CO79" s="126">
        <f t="shared" si="1206"/>
        <v>23843960</v>
      </c>
      <c r="CP79" s="126">
        <f t="shared" si="1206"/>
        <v>0</v>
      </c>
      <c r="CQ79" s="126">
        <f t="shared" si="1206"/>
        <v>752571</v>
      </c>
      <c r="CR79" s="126">
        <f t="shared" si="1206"/>
        <v>12094421</v>
      </c>
      <c r="CS79" s="126">
        <f t="shared" si="1206"/>
        <v>21987966</v>
      </c>
      <c r="CT79" s="126">
        <f t="shared" si="1206"/>
        <v>633108</v>
      </c>
      <c r="CU79" s="126">
        <f t="shared" si="1206"/>
        <v>21882900</v>
      </c>
      <c r="CV79" s="169"/>
      <c r="CW79" s="128"/>
      <c r="CX79" s="128"/>
      <c r="CY79" s="128"/>
      <c r="CZ79" s="128"/>
      <c r="DA79" s="128"/>
    </row>
    <row r="80" spans="1:105" x14ac:dyDescent="0.2">
      <c r="A80" s="123" t="str">
        <f t="shared" si="1188"/>
        <v>2018-19JULYY56</v>
      </c>
      <c r="B80" s="97" t="str">
        <f t="shared" si="1129"/>
        <v>2018-19</v>
      </c>
      <c r="C80" s="35" t="s">
        <v>891</v>
      </c>
      <c r="D80" s="124" t="str">
        <f t="shared" si="1148"/>
        <v>Y56</v>
      </c>
      <c r="E80" s="124" t="str">
        <f t="shared" si="1148"/>
        <v>London</v>
      </c>
      <c r="F80" s="124" t="str">
        <f t="shared" si="1173"/>
        <v>Y56</v>
      </c>
      <c r="H80" s="125">
        <f t="shared" si="1113"/>
        <v>174633</v>
      </c>
      <c r="I80" s="125">
        <f t="shared" si="1113"/>
        <v>143810</v>
      </c>
      <c r="J80" s="125">
        <f t="shared" si="1113"/>
        <v>2571859</v>
      </c>
      <c r="K80" s="122">
        <f t="shared" ref="K80" si="1207">IFERROR(J80/I80,"-")</f>
        <v>17.883728530700228</v>
      </c>
      <c r="L80" s="125">
        <f t="shared" si="1131"/>
        <v>0</v>
      </c>
      <c r="M80" s="125">
        <f t="shared" si="1132"/>
        <v>120</v>
      </c>
      <c r="N80" s="125">
        <f t="shared" si="1133"/>
        <v>218</v>
      </c>
      <c r="O80" s="125">
        <f t="shared" si="1190"/>
        <v>100329</v>
      </c>
      <c r="P80" s="125">
        <f t="shared" si="1190"/>
        <v>9856</v>
      </c>
      <c r="Q80" s="125">
        <f t="shared" si="1190"/>
        <v>7149</v>
      </c>
      <c r="R80" s="125">
        <f t="shared" si="1190"/>
        <v>53720</v>
      </c>
      <c r="S80" s="125">
        <f t="shared" si="1190"/>
        <v>21863</v>
      </c>
      <c r="T80" s="125">
        <f t="shared" si="1190"/>
        <v>2714</v>
      </c>
      <c r="U80" s="125">
        <f t="shared" si="1190"/>
        <v>4402011</v>
      </c>
      <c r="V80" s="125">
        <f t="shared" ref="V80" si="1208">IFERROR(U80/P80,"-")</f>
        <v>446.6326095779221</v>
      </c>
      <c r="W80" s="125">
        <f t="shared" si="1134"/>
        <v>732</v>
      </c>
      <c r="X80" s="125">
        <f t="shared" si="1115"/>
        <v>5538706</v>
      </c>
      <c r="Y80" s="125">
        <f t="shared" ref="Y80" si="1209">IFERROR(X80/Q80,"-")</f>
        <v>774.75255280458805</v>
      </c>
      <c r="Z80" s="125">
        <f t="shared" si="1135"/>
        <v>1320</v>
      </c>
      <c r="AA80" s="125">
        <f t="shared" si="1116"/>
        <v>68371996</v>
      </c>
      <c r="AB80" s="125">
        <f t="shared" ref="AB80" si="1210">IFERROR(AA80/R80,"-")</f>
        <v>1272.7475055845123</v>
      </c>
      <c r="AC80" s="125">
        <f t="shared" si="1136"/>
        <v>2676</v>
      </c>
      <c r="AD80" s="125">
        <f t="shared" si="1117"/>
        <v>85990630</v>
      </c>
      <c r="AE80" s="125">
        <f t="shared" ref="AE80" si="1211">IFERROR(AD80/S80,"-")</f>
        <v>3933.1578465901293</v>
      </c>
      <c r="AF80" s="125">
        <f t="shared" si="1137"/>
        <v>9486</v>
      </c>
      <c r="AG80" s="125">
        <f t="shared" si="1118"/>
        <v>12967261</v>
      </c>
      <c r="AH80" s="125">
        <f t="shared" ref="AH80" si="1212">IFERROR(AG80/T80,"-")</f>
        <v>4777.9148857774499</v>
      </c>
      <c r="AI80" s="125">
        <f t="shared" si="1138"/>
        <v>9671</v>
      </c>
      <c r="AJ80" s="125">
        <f t="shared" si="1196"/>
        <v>3754</v>
      </c>
      <c r="AK80" s="125">
        <f t="shared" si="1196"/>
        <v>315</v>
      </c>
      <c r="AL80" s="125">
        <f t="shared" si="1196"/>
        <v>1011</v>
      </c>
      <c r="AM80" s="125">
        <f t="shared" si="1196"/>
        <v>8204</v>
      </c>
      <c r="AN80" s="125">
        <f t="shared" si="1196"/>
        <v>238</v>
      </c>
      <c r="AO80" s="125">
        <f t="shared" si="1196"/>
        <v>2190</v>
      </c>
      <c r="AP80" s="125">
        <f t="shared" si="1196"/>
        <v>0</v>
      </c>
      <c r="AQ80" s="125">
        <f t="shared" si="1196"/>
        <v>62064</v>
      </c>
      <c r="AR80" s="125">
        <f t="shared" si="1196"/>
        <v>6642</v>
      </c>
      <c r="AS80" s="125">
        <f t="shared" si="1196"/>
        <v>27869</v>
      </c>
      <c r="AT80" s="125">
        <f t="shared" si="1197"/>
        <v>96575</v>
      </c>
      <c r="AU80" s="125">
        <f t="shared" si="1197"/>
        <v>25430</v>
      </c>
      <c r="AV80" s="125">
        <f t="shared" si="1197"/>
        <v>19789</v>
      </c>
      <c r="AW80" s="125">
        <f t="shared" si="1197"/>
        <v>18319</v>
      </c>
      <c r="AX80" s="125">
        <f t="shared" si="1197"/>
        <v>14570</v>
      </c>
      <c r="AY80" s="125">
        <f t="shared" si="1197"/>
        <v>80676</v>
      </c>
      <c r="AZ80" s="125">
        <f t="shared" si="1197"/>
        <v>61660</v>
      </c>
      <c r="BA80" s="125">
        <f t="shared" si="1197"/>
        <v>35214</v>
      </c>
      <c r="BB80" s="125">
        <f t="shared" si="1197"/>
        <v>24762</v>
      </c>
      <c r="BC80" s="125">
        <f t="shared" si="1197"/>
        <v>3710</v>
      </c>
      <c r="BD80" s="125">
        <f t="shared" si="1197"/>
        <v>2872</v>
      </c>
      <c r="BE80" s="122">
        <f t="shared" si="1197"/>
        <v>0</v>
      </c>
      <c r="BF80" s="122">
        <f t="shared" si="1197"/>
        <v>0</v>
      </c>
      <c r="BG80" s="122" t="str">
        <f t="shared" ref="BG80" si="1213">IFERROR(BF80/BE80,"-")</f>
        <v>-</v>
      </c>
      <c r="BH80" s="122" t="str">
        <f t="shared" si="1139"/>
        <v>-</v>
      </c>
      <c r="BI80" s="122">
        <f t="shared" si="1121"/>
        <v>5209</v>
      </c>
      <c r="BJ80" s="122">
        <f t="shared" si="1121"/>
        <v>400932</v>
      </c>
      <c r="BK80" s="122">
        <f t="shared" ref="BK80" si="1214">IFERROR(BJ80/BI80,"-")</f>
        <v>76.969091956229605</v>
      </c>
      <c r="BL80" s="122">
        <f t="shared" si="1140"/>
        <v>178</v>
      </c>
      <c r="BM80" s="122">
        <f t="shared" si="1200"/>
        <v>1686</v>
      </c>
      <c r="BN80" s="122">
        <f t="shared" si="1200"/>
        <v>938</v>
      </c>
      <c r="BO80" s="122">
        <f t="shared" si="1200"/>
        <v>1433</v>
      </c>
      <c r="BP80" s="122">
        <f t="shared" si="1200"/>
        <v>41</v>
      </c>
      <c r="BQ80" s="122">
        <f t="shared" si="1200"/>
        <v>1433</v>
      </c>
      <c r="BR80" s="122">
        <f t="shared" si="1200"/>
        <v>6259140</v>
      </c>
      <c r="BS80" s="122">
        <f t="shared" ref="BS80" si="1215">IFERROR(BR80/BN80,"-")</f>
        <v>6672.8571428571431</v>
      </c>
      <c r="BT80" s="122">
        <f t="shared" si="1141"/>
        <v>13957</v>
      </c>
      <c r="BU80" s="122">
        <f t="shared" si="1123"/>
        <v>11723771</v>
      </c>
      <c r="BV80" s="122">
        <f t="shared" ref="BV80" si="1216">IFERROR(BU80/BO80,"-")</f>
        <v>8181.2777390090723</v>
      </c>
      <c r="BW80" s="122">
        <f t="shared" si="1142"/>
        <v>16003</v>
      </c>
      <c r="BX80" s="122">
        <f t="shared" si="1124"/>
        <v>307085</v>
      </c>
      <c r="BY80" s="122">
        <f t="shared" ref="BY80" si="1217">IFERROR(BX80/BP80,"-")</f>
        <v>7489.8780487804879</v>
      </c>
      <c r="BZ80" s="122">
        <f t="shared" si="1143"/>
        <v>13871</v>
      </c>
      <c r="CA80" s="122">
        <f t="shared" si="1125"/>
        <v>13856657</v>
      </c>
      <c r="CB80" s="122">
        <f t="shared" ref="CB80" si="1218">IFERROR(CA80/BQ80,"-")</f>
        <v>9669.6838799720863</v>
      </c>
      <c r="CC80" s="126">
        <f t="shared" si="1144"/>
        <v>17349</v>
      </c>
      <c r="CD80" s="126">
        <f t="shared" ref="CD80" si="1219">MONTH(1&amp;C80)</f>
        <v>7</v>
      </c>
      <c r="CE80" s="166">
        <f t="shared" ref="CE80" si="1220">LEFT($B80,4)+IF(CD80&lt;4,1,0)</f>
        <v>2018</v>
      </c>
      <c r="CF80" s="167">
        <f t="shared" ref="CF80" si="1221">DATE(LEFT($B80,4)+IF(CD80&lt;4,1,0),CD80,1)</f>
        <v>43282</v>
      </c>
      <c r="CG80" s="168">
        <f t="shared" ref="CG80" si="1222">DAY(DATE(LEFT($B80,4)+IF(CD80&lt;4,1,0),$CD80+1,1)-1)</f>
        <v>31</v>
      </c>
      <c r="CH80" s="126">
        <f t="shared" si="1206"/>
        <v>0</v>
      </c>
      <c r="CI80" s="126">
        <f t="shared" si="1206"/>
        <v>17257200</v>
      </c>
      <c r="CJ80" s="126">
        <f t="shared" si="1206"/>
        <v>31350580</v>
      </c>
      <c r="CK80" s="126">
        <f t="shared" si="1206"/>
        <v>7214592</v>
      </c>
      <c r="CL80" s="126">
        <f t="shared" si="1206"/>
        <v>9436680</v>
      </c>
      <c r="CM80" s="126">
        <f t="shared" si="1206"/>
        <v>143754720</v>
      </c>
      <c r="CN80" s="126">
        <f t="shared" si="1206"/>
        <v>207392418</v>
      </c>
      <c r="CO80" s="126">
        <f t="shared" si="1206"/>
        <v>26247094</v>
      </c>
      <c r="CP80" s="126">
        <f t="shared" si="1206"/>
        <v>0</v>
      </c>
      <c r="CQ80" s="126">
        <f t="shared" si="1206"/>
        <v>927202</v>
      </c>
      <c r="CR80" s="126">
        <f t="shared" si="1206"/>
        <v>13091666</v>
      </c>
      <c r="CS80" s="126">
        <f t="shared" si="1206"/>
        <v>22932299</v>
      </c>
      <c r="CT80" s="126">
        <f t="shared" si="1206"/>
        <v>568711</v>
      </c>
      <c r="CU80" s="126">
        <f t="shared" si="1206"/>
        <v>24861117</v>
      </c>
      <c r="CV80" s="169"/>
      <c r="CW80" s="128"/>
      <c r="CX80" s="128"/>
      <c r="CY80" s="128"/>
      <c r="CZ80" s="128"/>
      <c r="DA80" s="128"/>
    </row>
    <row r="81" spans="1:105" x14ac:dyDescent="0.2">
      <c r="A81" s="123" t="str">
        <f t="shared" ref="A81" si="1223">B81&amp;C81&amp;D81</f>
        <v>2018-19AUGUSTY56</v>
      </c>
      <c r="B81" s="97" t="str">
        <f t="shared" si="1129"/>
        <v>2018-19</v>
      </c>
      <c r="C81" s="35" t="s">
        <v>681</v>
      </c>
      <c r="D81" s="124" t="str">
        <f t="shared" si="1148"/>
        <v>Y56</v>
      </c>
      <c r="E81" s="124" t="str">
        <f t="shared" si="1148"/>
        <v>London</v>
      </c>
      <c r="F81" s="124" t="str">
        <f t="shared" si="1173"/>
        <v>Y56</v>
      </c>
      <c r="H81" s="125">
        <f t="shared" si="1113"/>
        <v>153238</v>
      </c>
      <c r="I81" s="125">
        <f t="shared" si="1113"/>
        <v>125182</v>
      </c>
      <c r="J81" s="125">
        <f t="shared" si="1113"/>
        <v>715979</v>
      </c>
      <c r="K81" s="122">
        <f t="shared" ref="K81" si="1224">IFERROR(J81/I81,"-")</f>
        <v>5.7195044015912835</v>
      </c>
      <c r="L81" s="125">
        <f t="shared" si="1131"/>
        <v>0</v>
      </c>
      <c r="M81" s="125">
        <f t="shared" si="1132"/>
        <v>44</v>
      </c>
      <c r="N81" s="125">
        <f t="shared" si="1133"/>
        <v>113</v>
      </c>
      <c r="O81" s="125">
        <f t="shared" si="1190"/>
        <v>95518</v>
      </c>
      <c r="P81" s="125">
        <f t="shared" si="1190"/>
        <v>9178</v>
      </c>
      <c r="Q81" s="125">
        <f t="shared" si="1190"/>
        <v>6696</v>
      </c>
      <c r="R81" s="125">
        <f t="shared" si="1190"/>
        <v>50705</v>
      </c>
      <c r="S81" s="125">
        <f t="shared" si="1190"/>
        <v>21948</v>
      </c>
      <c r="T81" s="125">
        <f t="shared" si="1190"/>
        <v>2545</v>
      </c>
      <c r="U81" s="125">
        <f t="shared" si="1190"/>
        <v>3713403</v>
      </c>
      <c r="V81" s="125">
        <f t="shared" ref="V81" si="1225">IFERROR(U81/P81,"-")</f>
        <v>404.59827849204618</v>
      </c>
      <c r="W81" s="125">
        <f t="shared" si="1134"/>
        <v>658</v>
      </c>
      <c r="X81" s="125">
        <f t="shared" si="1115"/>
        <v>4607502</v>
      </c>
      <c r="Y81" s="125">
        <f t="shared" ref="Y81" si="1226">IFERROR(X81/Q81,"-")</f>
        <v>688.09767025089604</v>
      </c>
      <c r="Z81" s="125">
        <f t="shared" si="1135"/>
        <v>1151</v>
      </c>
      <c r="AA81" s="125">
        <f t="shared" si="1116"/>
        <v>51983162</v>
      </c>
      <c r="AB81" s="125">
        <f t="shared" ref="AB81" si="1227">IFERROR(AA81/R81,"-")</f>
        <v>1025.2078098806824</v>
      </c>
      <c r="AC81" s="125">
        <f t="shared" si="1136"/>
        <v>2055</v>
      </c>
      <c r="AD81" s="125">
        <f t="shared" si="1117"/>
        <v>64924463</v>
      </c>
      <c r="AE81" s="125">
        <f t="shared" ref="AE81" si="1228">IFERROR(AD81/S81,"-")</f>
        <v>2958.1038363404409</v>
      </c>
      <c r="AF81" s="125">
        <f t="shared" si="1137"/>
        <v>6835</v>
      </c>
      <c r="AG81" s="125">
        <f t="shared" si="1118"/>
        <v>9460173</v>
      </c>
      <c r="AH81" s="125">
        <f t="shared" ref="AH81" si="1229">IFERROR(AG81/T81,"-")</f>
        <v>3717.160314341847</v>
      </c>
      <c r="AI81" s="125">
        <f t="shared" si="1138"/>
        <v>7433</v>
      </c>
      <c r="AJ81" s="125">
        <f t="shared" si="1196"/>
        <v>2907</v>
      </c>
      <c r="AK81" s="125">
        <f t="shared" si="1196"/>
        <v>208</v>
      </c>
      <c r="AL81" s="125">
        <f t="shared" si="1196"/>
        <v>649</v>
      </c>
      <c r="AM81" s="125">
        <f t="shared" si="1196"/>
        <v>8019</v>
      </c>
      <c r="AN81" s="125">
        <f t="shared" si="1196"/>
        <v>193</v>
      </c>
      <c r="AO81" s="125">
        <f t="shared" si="1196"/>
        <v>1857</v>
      </c>
      <c r="AP81" s="125">
        <f t="shared" si="1196"/>
        <v>0</v>
      </c>
      <c r="AQ81" s="125">
        <f t="shared" si="1196"/>
        <v>60052</v>
      </c>
      <c r="AR81" s="125">
        <f t="shared" si="1196"/>
        <v>6665</v>
      </c>
      <c r="AS81" s="125">
        <f t="shared" si="1196"/>
        <v>25894</v>
      </c>
      <c r="AT81" s="125">
        <f t="shared" si="1197"/>
        <v>92611</v>
      </c>
      <c r="AU81" s="125">
        <f t="shared" si="1197"/>
        <v>24135</v>
      </c>
      <c r="AV81" s="125">
        <f t="shared" si="1197"/>
        <v>18788</v>
      </c>
      <c r="AW81" s="125">
        <f t="shared" si="1197"/>
        <v>17440</v>
      </c>
      <c r="AX81" s="125">
        <f t="shared" si="1197"/>
        <v>13835</v>
      </c>
      <c r="AY81" s="125">
        <f t="shared" si="1197"/>
        <v>73768</v>
      </c>
      <c r="AZ81" s="125">
        <f t="shared" si="1197"/>
        <v>57565</v>
      </c>
      <c r="BA81" s="125">
        <f t="shared" si="1197"/>
        <v>34710</v>
      </c>
      <c r="BB81" s="125">
        <f t="shared" si="1197"/>
        <v>24606</v>
      </c>
      <c r="BC81" s="125">
        <f t="shared" si="1197"/>
        <v>3518</v>
      </c>
      <c r="BD81" s="125">
        <f t="shared" si="1197"/>
        <v>2707</v>
      </c>
      <c r="BE81" s="122">
        <f t="shared" si="1197"/>
        <v>0</v>
      </c>
      <c r="BF81" s="122">
        <f t="shared" si="1197"/>
        <v>0</v>
      </c>
      <c r="BG81" s="122" t="str">
        <f t="shared" ref="BG81" si="1230">IFERROR(BF81/BE81,"-")</f>
        <v>-</v>
      </c>
      <c r="BH81" s="122" t="str">
        <f t="shared" si="1139"/>
        <v>-</v>
      </c>
      <c r="BI81" s="122">
        <f t="shared" si="1121"/>
        <v>5146</v>
      </c>
      <c r="BJ81" s="122">
        <f t="shared" si="1121"/>
        <v>323441</v>
      </c>
      <c r="BK81" s="122">
        <f t="shared" ref="BK81" si="1231">IFERROR(BJ81/BI81,"-")</f>
        <v>62.85289545277886</v>
      </c>
      <c r="BL81" s="122">
        <f t="shared" si="1140"/>
        <v>134</v>
      </c>
      <c r="BM81" s="122">
        <f t="shared" si="1200"/>
        <v>1659</v>
      </c>
      <c r="BN81" s="122">
        <f t="shared" si="1200"/>
        <v>877</v>
      </c>
      <c r="BO81" s="122">
        <f t="shared" si="1200"/>
        <v>1289</v>
      </c>
      <c r="BP81" s="122">
        <f t="shared" si="1200"/>
        <v>52</v>
      </c>
      <c r="BQ81" s="122">
        <f t="shared" si="1200"/>
        <v>1396</v>
      </c>
      <c r="BR81" s="122">
        <f t="shared" si="1200"/>
        <v>4649788</v>
      </c>
      <c r="BS81" s="122">
        <f t="shared" ref="BS81" si="1232">IFERROR(BR81/BN81,"-")</f>
        <v>5301.9247434435574</v>
      </c>
      <c r="BT81" s="122">
        <f t="shared" si="1141"/>
        <v>11706</v>
      </c>
      <c r="BU81" s="122">
        <f t="shared" si="1123"/>
        <v>8661708</v>
      </c>
      <c r="BV81" s="122">
        <f t="shared" ref="BV81" si="1233">IFERROR(BU81/BO81,"-")</f>
        <v>6719.7114041892937</v>
      </c>
      <c r="BW81" s="122">
        <f t="shared" si="1142"/>
        <v>13040</v>
      </c>
      <c r="BX81" s="122">
        <f t="shared" si="1124"/>
        <v>372469</v>
      </c>
      <c r="BY81" s="122">
        <f t="shared" ref="BY81" si="1234">IFERROR(BX81/BP81,"-")</f>
        <v>7162.8653846153848</v>
      </c>
      <c r="BZ81" s="122">
        <f t="shared" si="1143"/>
        <v>13306</v>
      </c>
      <c r="CA81" s="122">
        <f t="shared" si="1125"/>
        <v>11723010</v>
      </c>
      <c r="CB81" s="122">
        <f t="shared" ref="CB81" si="1235">IFERROR(CA81/BQ81,"-")</f>
        <v>8397.5716332378215</v>
      </c>
      <c r="CC81" s="126">
        <f t="shared" si="1144"/>
        <v>15467</v>
      </c>
      <c r="CD81" s="126">
        <f t="shared" ref="CD81" si="1236">MONTH(1&amp;C81)</f>
        <v>8</v>
      </c>
      <c r="CE81" s="166">
        <f t="shared" ref="CE81" si="1237">LEFT($B81,4)+IF(CD81&lt;4,1,0)</f>
        <v>2018</v>
      </c>
      <c r="CF81" s="167">
        <f t="shared" ref="CF81" si="1238">DATE(LEFT($B81,4)+IF(CD81&lt;4,1,0),CD81,1)</f>
        <v>43313</v>
      </c>
      <c r="CG81" s="168">
        <f t="shared" ref="CG81" si="1239">DAY(DATE(LEFT($B81,4)+IF(CD81&lt;4,1,0),$CD81+1,1)-1)</f>
        <v>31</v>
      </c>
      <c r="CH81" s="126">
        <f t="shared" si="1206"/>
        <v>0</v>
      </c>
      <c r="CI81" s="126">
        <f t="shared" si="1206"/>
        <v>5508008</v>
      </c>
      <c r="CJ81" s="126">
        <f t="shared" si="1206"/>
        <v>14145566</v>
      </c>
      <c r="CK81" s="126">
        <f t="shared" si="1206"/>
        <v>6039124</v>
      </c>
      <c r="CL81" s="126">
        <f t="shared" si="1206"/>
        <v>7707096</v>
      </c>
      <c r="CM81" s="126">
        <f t="shared" si="1206"/>
        <v>104198775</v>
      </c>
      <c r="CN81" s="126">
        <f t="shared" si="1206"/>
        <v>150014580</v>
      </c>
      <c r="CO81" s="126">
        <f t="shared" si="1206"/>
        <v>18916985</v>
      </c>
      <c r="CP81" s="126">
        <f t="shared" si="1206"/>
        <v>0</v>
      </c>
      <c r="CQ81" s="126">
        <f t="shared" si="1206"/>
        <v>689564</v>
      </c>
      <c r="CR81" s="126">
        <f t="shared" si="1206"/>
        <v>10266162</v>
      </c>
      <c r="CS81" s="126">
        <f t="shared" si="1206"/>
        <v>16808560</v>
      </c>
      <c r="CT81" s="126">
        <f t="shared" si="1206"/>
        <v>691912</v>
      </c>
      <c r="CU81" s="126">
        <f t="shared" si="1206"/>
        <v>21591932</v>
      </c>
      <c r="CV81" s="169"/>
      <c r="CW81" s="128"/>
      <c r="CX81" s="128"/>
      <c r="CY81" s="128"/>
      <c r="CZ81" s="128"/>
      <c r="DA81" s="128"/>
    </row>
    <row r="82" spans="1:105" x14ac:dyDescent="0.2">
      <c r="A82" s="123" t="str">
        <f t="shared" ref="A82" si="1240">B82&amp;C82&amp;D82</f>
        <v>2018-19SEPTEMBERY56</v>
      </c>
      <c r="B82" s="97" t="str">
        <f t="shared" ref="B82:B88" si="1241">IF($C82="April",LEFT($B81,4)+1&amp;"-"&amp;RIGHT($B81,2)+1,$B81)</f>
        <v>2018-19</v>
      </c>
      <c r="C82" s="35" t="s">
        <v>707</v>
      </c>
      <c r="D82" s="124" t="str">
        <f t="shared" si="1148"/>
        <v>Y56</v>
      </c>
      <c r="E82" s="124" t="str">
        <f t="shared" si="1148"/>
        <v>London</v>
      </c>
      <c r="F82" s="124" t="str">
        <f t="shared" si="1173"/>
        <v>Y56</v>
      </c>
      <c r="H82" s="125">
        <f t="shared" si="1113"/>
        <v>154856</v>
      </c>
      <c r="I82" s="125">
        <f t="shared" si="1113"/>
        <v>127962</v>
      </c>
      <c r="J82" s="125">
        <f t="shared" si="1113"/>
        <v>1044032</v>
      </c>
      <c r="K82" s="122">
        <f t="shared" ref="K82" si="1242">IFERROR(J82/I82,"-")</f>
        <v>8.1589221800221949</v>
      </c>
      <c r="L82" s="125">
        <f t="shared" ref="L82" si="1243">IFERROR(CH82/I82,"-")</f>
        <v>0</v>
      </c>
      <c r="M82" s="125">
        <f t="shared" ref="M82" si="1244">IFERROR(CI82/I82,"-")</f>
        <v>58</v>
      </c>
      <c r="N82" s="125">
        <f t="shared" ref="N82" si="1245">IFERROR(CJ82/I82,"-")</f>
        <v>135</v>
      </c>
      <c r="O82" s="125">
        <f t="shared" si="1190"/>
        <v>93295</v>
      </c>
      <c r="P82" s="125">
        <f t="shared" si="1190"/>
        <v>8697</v>
      </c>
      <c r="Q82" s="125">
        <f t="shared" si="1190"/>
        <v>6353</v>
      </c>
      <c r="R82" s="125">
        <f t="shared" si="1190"/>
        <v>50690</v>
      </c>
      <c r="S82" s="125">
        <f t="shared" si="1190"/>
        <v>20885</v>
      </c>
      <c r="T82" s="125">
        <f t="shared" si="1190"/>
        <v>2445</v>
      </c>
      <c r="U82" s="125">
        <f t="shared" si="1190"/>
        <v>3629131</v>
      </c>
      <c r="V82" s="125">
        <f t="shared" ref="V82" si="1246">IFERROR(U82/P82,"-")</f>
        <v>417.2853857652064</v>
      </c>
      <c r="W82" s="125">
        <f t="shared" ref="W82" si="1247">IFERROR(CK82/P82,"-")</f>
        <v>687</v>
      </c>
      <c r="X82" s="125">
        <f t="shared" si="1115"/>
        <v>4583709</v>
      </c>
      <c r="Y82" s="125">
        <f t="shared" ref="Y82" si="1248">IFERROR(X82/Q82,"-")</f>
        <v>721.50306941602389</v>
      </c>
      <c r="Z82" s="125">
        <f t="shared" ref="Z82" si="1249">IFERROR(CL82/Q82,"-")</f>
        <v>1227</v>
      </c>
      <c r="AA82" s="125">
        <f t="shared" si="1116"/>
        <v>59226644</v>
      </c>
      <c r="AB82" s="125">
        <f t="shared" ref="AB82" si="1250">IFERROR(AA82/R82,"-")</f>
        <v>1168.4088380351154</v>
      </c>
      <c r="AC82" s="125">
        <f t="shared" ref="AC82" si="1251">IFERROR(CM82/R82,"-")</f>
        <v>2388</v>
      </c>
      <c r="AD82" s="125">
        <f t="shared" si="1117"/>
        <v>72263504</v>
      </c>
      <c r="AE82" s="125">
        <f t="shared" ref="AE82" si="1252">IFERROR(AD82/S82,"-")</f>
        <v>3460.0672252813024</v>
      </c>
      <c r="AF82" s="125">
        <f t="shared" ref="AF82" si="1253">IFERROR(CN82/S82,"-")</f>
        <v>8202</v>
      </c>
      <c r="AG82" s="125">
        <f t="shared" si="1118"/>
        <v>9909500</v>
      </c>
      <c r="AH82" s="125">
        <f t="shared" ref="AH82" si="1254">IFERROR(AG82/T82,"-")</f>
        <v>4052.9652351738241</v>
      </c>
      <c r="AI82" s="125">
        <f t="shared" ref="AI82" si="1255">IFERROR(CO82/T82,"-")</f>
        <v>8175</v>
      </c>
      <c r="AJ82" s="125">
        <f t="shared" si="1196"/>
        <v>2913</v>
      </c>
      <c r="AK82" s="125">
        <f t="shared" si="1196"/>
        <v>217</v>
      </c>
      <c r="AL82" s="125">
        <f t="shared" si="1196"/>
        <v>658</v>
      </c>
      <c r="AM82" s="125">
        <f t="shared" si="1196"/>
        <v>7822</v>
      </c>
      <c r="AN82" s="125">
        <f t="shared" si="1196"/>
        <v>192</v>
      </c>
      <c r="AO82" s="125">
        <f t="shared" si="1196"/>
        <v>1846</v>
      </c>
      <c r="AP82" s="125">
        <f t="shared" si="1196"/>
        <v>0</v>
      </c>
      <c r="AQ82" s="125">
        <f t="shared" si="1196"/>
        <v>59661</v>
      </c>
      <c r="AR82" s="125">
        <f t="shared" si="1196"/>
        <v>6309</v>
      </c>
      <c r="AS82" s="125">
        <f t="shared" si="1196"/>
        <v>24412</v>
      </c>
      <c r="AT82" s="125">
        <f t="shared" si="1197"/>
        <v>90382</v>
      </c>
      <c r="AU82" s="125">
        <f t="shared" si="1197"/>
        <v>22935</v>
      </c>
      <c r="AV82" s="125">
        <f t="shared" si="1197"/>
        <v>17788</v>
      </c>
      <c r="AW82" s="125">
        <f t="shared" si="1197"/>
        <v>16653</v>
      </c>
      <c r="AX82" s="125">
        <f t="shared" si="1197"/>
        <v>13181</v>
      </c>
      <c r="AY82" s="125">
        <f t="shared" si="1197"/>
        <v>75266</v>
      </c>
      <c r="AZ82" s="125">
        <f t="shared" si="1197"/>
        <v>58070</v>
      </c>
      <c r="BA82" s="125">
        <f t="shared" si="1197"/>
        <v>33310</v>
      </c>
      <c r="BB82" s="125">
        <f t="shared" si="1197"/>
        <v>23588</v>
      </c>
      <c r="BC82" s="125">
        <f t="shared" si="1197"/>
        <v>3324</v>
      </c>
      <c r="BD82" s="125">
        <f t="shared" si="1197"/>
        <v>2563</v>
      </c>
      <c r="BE82" s="122">
        <f t="shared" si="1197"/>
        <v>0</v>
      </c>
      <c r="BF82" s="122">
        <f t="shared" si="1197"/>
        <v>0</v>
      </c>
      <c r="BG82" s="122" t="str">
        <f t="shared" ref="BG82" si="1256">IFERROR(BF82/BE82,"-")</f>
        <v>-</v>
      </c>
      <c r="BH82" s="122" t="str">
        <f t="shared" ref="BH82" si="1257">IFERROR(CP82/BE82,"-")</f>
        <v>-</v>
      </c>
      <c r="BI82" s="122">
        <f t="shared" si="1121"/>
        <v>5290</v>
      </c>
      <c r="BJ82" s="122">
        <f t="shared" si="1121"/>
        <v>348693</v>
      </c>
      <c r="BK82" s="122">
        <f t="shared" ref="BK82" si="1258">IFERROR(BJ82/BI82,"-")</f>
        <v>65.915500945179588</v>
      </c>
      <c r="BL82" s="122">
        <f t="shared" ref="BL82" si="1259">IFERROR(CQ82/BI82,"-")</f>
        <v>136</v>
      </c>
      <c r="BM82" s="122">
        <f t="shared" si="1200"/>
        <v>1595</v>
      </c>
      <c r="BN82" s="122">
        <f t="shared" si="1200"/>
        <v>754</v>
      </c>
      <c r="BO82" s="122">
        <f t="shared" si="1200"/>
        <v>1338</v>
      </c>
      <c r="BP82" s="122">
        <f t="shared" si="1200"/>
        <v>41</v>
      </c>
      <c r="BQ82" s="122">
        <f t="shared" si="1200"/>
        <v>1248</v>
      </c>
      <c r="BR82" s="122">
        <f t="shared" si="1200"/>
        <v>4456707</v>
      </c>
      <c r="BS82" s="122">
        <f t="shared" ref="BS82" si="1260">IFERROR(BR82/BN82,"-")</f>
        <v>5910.7519893899207</v>
      </c>
      <c r="BT82" s="122">
        <f t="shared" ref="BT82" si="1261">IFERROR(CR82/BN82,"-")</f>
        <v>12746</v>
      </c>
      <c r="BU82" s="122">
        <f t="shared" si="1123"/>
        <v>10311483</v>
      </c>
      <c r="BV82" s="122">
        <f t="shared" ref="BV82" si="1262">IFERROR(BU82/BO82,"-")</f>
        <v>7706.6390134529147</v>
      </c>
      <c r="BW82" s="122">
        <f t="shared" ref="BW82" si="1263">IFERROR(CS82/BO82,"-")</f>
        <v>15685</v>
      </c>
      <c r="BX82" s="122">
        <f t="shared" si="1124"/>
        <v>362812</v>
      </c>
      <c r="BY82" s="122">
        <f t="shared" ref="BY82" si="1264">IFERROR(BX82/BP82,"-")</f>
        <v>8849.0731707317082</v>
      </c>
      <c r="BZ82" s="122">
        <f t="shared" ref="BZ82" si="1265">IFERROR(CT82/BP82,"-")</f>
        <v>19544</v>
      </c>
      <c r="CA82" s="122">
        <f t="shared" si="1125"/>
        <v>11381129</v>
      </c>
      <c r="CB82" s="122">
        <f t="shared" ref="CB82" si="1266">IFERROR(CA82/BQ82,"-")</f>
        <v>9119.4943910256407</v>
      </c>
      <c r="CC82" s="126">
        <f t="shared" ref="CC82" si="1267">IFERROR(CU82/BQ82,"-")</f>
        <v>16482</v>
      </c>
      <c r="CD82" s="126">
        <f t="shared" ref="CD82" si="1268">MONTH(1&amp;C82)</f>
        <v>9</v>
      </c>
      <c r="CE82" s="166">
        <f t="shared" ref="CE82" si="1269">LEFT($B82,4)+IF(CD82&lt;4,1,0)</f>
        <v>2018</v>
      </c>
      <c r="CF82" s="167">
        <f t="shared" ref="CF82" si="1270">DATE(LEFT($B82,4)+IF(CD82&lt;4,1,0),CD82,1)</f>
        <v>43344</v>
      </c>
      <c r="CG82" s="168">
        <f t="shared" ref="CG82" si="1271">DAY(DATE(LEFT($B82,4)+IF(CD82&lt;4,1,0),$CD82+1,1)-1)</f>
        <v>30</v>
      </c>
      <c r="CH82" s="126">
        <f t="shared" si="1206"/>
        <v>0</v>
      </c>
      <c r="CI82" s="126">
        <f t="shared" si="1206"/>
        <v>7421796</v>
      </c>
      <c r="CJ82" s="126">
        <f t="shared" si="1206"/>
        <v>17274870</v>
      </c>
      <c r="CK82" s="126">
        <f t="shared" si="1206"/>
        <v>5974839</v>
      </c>
      <c r="CL82" s="126">
        <f t="shared" si="1206"/>
        <v>7795131</v>
      </c>
      <c r="CM82" s="126">
        <f t="shared" si="1206"/>
        <v>121047720</v>
      </c>
      <c r="CN82" s="126">
        <f t="shared" si="1206"/>
        <v>171298770</v>
      </c>
      <c r="CO82" s="126">
        <f t="shared" si="1206"/>
        <v>19987875</v>
      </c>
      <c r="CP82" s="126">
        <f t="shared" si="1206"/>
        <v>0</v>
      </c>
      <c r="CQ82" s="126">
        <f t="shared" si="1206"/>
        <v>719440</v>
      </c>
      <c r="CR82" s="126">
        <f t="shared" si="1206"/>
        <v>9610484</v>
      </c>
      <c r="CS82" s="126">
        <f t="shared" si="1206"/>
        <v>20986530</v>
      </c>
      <c r="CT82" s="126">
        <f t="shared" si="1206"/>
        <v>801304</v>
      </c>
      <c r="CU82" s="126">
        <f t="shared" si="1206"/>
        <v>20569536</v>
      </c>
      <c r="CV82" s="169"/>
      <c r="CW82" s="128"/>
      <c r="CX82" s="128"/>
      <c r="CY82" s="128"/>
      <c r="CZ82" s="128"/>
      <c r="DA82" s="128"/>
    </row>
    <row r="83" spans="1:105" x14ac:dyDescent="0.2">
      <c r="A83" s="123" t="str">
        <f t="shared" ref="A83" si="1272">B83&amp;C83&amp;D83</f>
        <v>2018-19OCTOBERY56</v>
      </c>
      <c r="B83" s="97" t="str">
        <f t="shared" si="1241"/>
        <v>2018-19</v>
      </c>
      <c r="C83" s="35" t="s">
        <v>765</v>
      </c>
      <c r="D83" s="124" t="str">
        <f t="shared" si="1148"/>
        <v>Y56</v>
      </c>
      <c r="E83" s="124" t="str">
        <f t="shared" si="1148"/>
        <v>London</v>
      </c>
      <c r="F83" s="124" t="str">
        <f t="shared" ref="F83" si="1273">D83</f>
        <v>Y56</v>
      </c>
      <c r="H83" s="125">
        <f t="shared" si="1113"/>
        <v>159928</v>
      </c>
      <c r="I83" s="125">
        <f t="shared" si="1113"/>
        <v>129070</v>
      </c>
      <c r="J83" s="125">
        <f t="shared" si="1113"/>
        <v>899693</v>
      </c>
      <c r="K83" s="122">
        <f t="shared" ref="K83" si="1274">IFERROR(J83/I83,"-")</f>
        <v>6.9705818548074685</v>
      </c>
      <c r="L83" s="125">
        <f t="shared" ref="L83" si="1275">IFERROR(CH83/I83,"-")</f>
        <v>6</v>
      </c>
      <c r="M83" s="125">
        <f t="shared" ref="M83" si="1276">IFERROR(CI83/I83,"-")</f>
        <v>53</v>
      </c>
      <c r="N83" s="125">
        <f t="shared" ref="N83" si="1277">IFERROR(CJ83/I83,"-")</f>
        <v>119</v>
      </c>
      <c r="O83" s="125">
        <f t="shared" si="1190"/>
        <v>99164</v>
      </c>
      <c r="P83" s="125">
        <f t="shared" si="1190"/>
        <v>10025</v>
      </c>
      <c r="Q83" s="125">
        <f t="shared" si="1190"/>
        <v>7437</v>
      </c>
      <c r="R83" s="125">
        <f t="shared" si="1190"/>
        <v>55790</v>
      </c>
      <c r="S83" s="125">
        <f t="shared" si="1190"/>
        <v>22058</v>
      </c>
      <c r="T83" s="125">
        <f t="shared" si="1190"/>
        <v>1735</v>
      </c>
      <c r="U83" s="125">
        <f t="shared" si="1190"/>
        <v>3736628</v>
      </c>
      <c r="V83" s="125">
        <f t="shared" ref="V83" si="1278">IFERROR(U83/P83,"-")</f>
        <v>372.73097256857858</v>
      </c>
      <c r="W83" s="125">
        <f t="shared" ref="W83" si="1279">IFERROR(CK83/P83,"-")</f>
        <v>614</v>
      </c>
      <c r="X83" s="125">
        <f t="shared" si="1115"/>
        <v>4927359</v>
      </c>
      <c r="Y83" s="125">
        <f t="shared" ref="Y83" si="1280">IFERROR(X83/Q83,"-")</f>
        <v>662.54659136748694</v>
      </c>
      <c r="Z83" s="125">
        <f t="shared" ref="Z83" si="1281">IFERROR(CL83/Q83,"-")</f>
        <v>1129</v>
      </c>
      <c r="AA83" s="125">
        <f t="shared" si="1116"/>
        <v>58898251</v>
      </c>
      <c r="AB83" s="125">
        <f t="shared" ref="AB83" si="1282">IFERROR(AA83/R83,"-")</f>
        <v>1055.7134074206847</v>
      </c>
      <c r="AC83" s="125">
        <f t="shared" ref="AC83" si="1283">IFERROR(CM83/R83,"-")</f>
        <v>2121</v>
      </c>
      <c r="AD83" s="125">
        <f t="shared" si="1117"/>
        <v>65552516</v>
      </c>
      <c r="AE83" s="125">
        <f t="shared" ref="AE83" si="1284">IFERROR(AD83/S83,"-")</f>
        <v>2971.825006800254</v>
      </c>
      <c r="AF83" s="125">
        <f t="shared" ref="AF83" si="1285">IFERROR(CN83/S83,"-")</f>
        <v>6998</v>
      </c>
      <c r="AG83" s="125">
        <f t="shared" si="1118"/>
        <v>7366761</v>
      </c>
      <c r="AH83" s="125">
        <f t="shared" ref="AH83" si="1286">IFERROR(AG83/T83,"-")</f>
        <v>4245.9717579250719</v>
      </c>
      <c r="AI83" s="125">
        <f t="shared" ref="AI83" si="1287">IFERROR(CO83/T83,"-")</f>
        <v>9301</v>
      </c>
      <c r="AJ83" s="125">
        <f t="shared" si="1196"/>
        <v>3139</v>
      </c>
      <c r="AK83" s="125">
        <f t="shared" si="1196"/>
        <v>205</v>
      </c>
      <c r="AL83" s="125">
        <f t="shared" si="1196"/>
        <v>758</v>
      </c>
      <c r="AM83" s="125">
        <f t="shared" si="1196"/>
        <v>8058</v>
      </c>
      <c r="AN83" s="125">
        <f t="shared" si="1196"/>
        <v>214</v>
      </c>
      <c r="AO83" s="125">
        <f t="shared" si="1196"/>
        <v>1962</v>
      </c>
      <c r="AP83" s="125">
        <f t="shared" si="1196"/>
        <v>0</v>
      </c>
      <c r="AQ83" s="125">
        <f t="shared" si="1196"/>
        <v>62166</v>
      </c>
      <c r="AR83" s="125">
        <f t="shared" si="1196"/>
        <v>7070</v>
      </c>
      <c r="AS83" s="125">
        <f t="shared" si="1196"/>
        <v>26789</v>
      </c>
      <c r="AT83" s="125">
        <f t="shared" si="1197"/>
        <v>96025</v>
      </c>
      <c r="AU83" s="125">
        <f t="shared" si="1197"/>
        <v>26459</v>
      </c>
      <c r="AV83" s="125">
        <f t="shared" si="1197"/>
        <v>20405</v>
      </c>
      <c r="AW83" s="125">
        <f t="shared" si="1197"/>
        <v>19586</v>
      </c>
      <c r="AX83" s="125">
        <f t="shared" si="1197"/>
        <v>15342</v>
      </c>
      <c r="AY83" s="125">
        <f t="shared" si="1197"/>
        <v>82856</v>
      </c>
      <c r="AZ83" s="125">
        <f t="shared" si="1197"/>
        <v>63306</v>
      </c>
      <c r="BA83" s="125">
        <f t="shared" si="1197"/>
        <v>35240</v>
      </c>
      <c r="BB83" s="125">
        <f t="shared" si="1197"/>
        <v>24843</v>
      </c>
      <c r="BC83" s="125">
        <f t="shared" si="1197"/>
        <v>2401</v>
      </c>
      <c r="BD83" s="125">
        <f t="shared" si="1197"/>
        <v>1841</v>
      </c>
      <c r="BE83" s="122">
        <f t="shared" si="1197"/>
        <v>0</v>
      </c>
      <c r="BF83" s="122">
        <f t="shared" si="1197"/>
        <v>0</v>
      </c>
      <c r="BG83" s="122" t="str">
        <f t="shared" ref="BG83" si="1288">IFERROR(BF83/BE83,"-")</f>
        <v>-</v>
      </c>
      <c r="BH83" s="122" t="str">
        <f t="shared" ref="BH83" si="1289">IFERROR(CP83/BE83,"-")</f>
        <v>-</v>
      </c>
      <c r="BI83" s="122">
        <f t="shared" si="1121"/>
        <v>6050</v>
      </c>
      <c r="BJ83" s="122">
        <f t="shared" si="1121"/>
        <v>358091</v>
      </c>
      <c r="BK83" s="122">
        <f t="shared" ref="BK83" si="1290">IFERROR(BJ83/BI83,"-")</f>
        <v>59.188595041322316</v>
      </c>
      <c r="BL83" s="122">
        <f t="shared" ref="BL83" si="1291">IFERROR(CQ83/BI83,"-")</f>
        <v>123</v>
      </c>
      <c r="BM83" s="122">
        <f t="shared" si="1200"/>
        <v>1471</v>
      </c>
      <c r="BN83" s="122">
        <f t="shared" si="1200"/>
        <v>739</v>
      </c>
      <c r="BO83" s="122">
        <f t="shared" si="1200"/>
        <v>1324</v>
      </c>
      <c r="BP83" s="122">
        <f t="shared" si="1200"/>
        <v>46</v>
      </c>
      <c r="BQ83" s="122">
        <f t="shared" si="1200"/>
        <v>1411</v>
      </c>
      <c r="BR83" s="122">
        <f t="shared" si="1200"/>
        <v>4311404</v>
      </c>
      <c r="BS83" s="122">
        <f t="shared" ref="BS83" si="1292">IFERROR(BR83/BN83,"-")</f>
        <v>5834.1055480378891</v>
      </c>
      <c r="BT83" s="122">
        <f t="shared" ref="BT83" si="1293">IFERROR(CR83/BN83,"-")</f>
        <v>12292</v>
      </c>
      <c r="BU83" s="122">
        <f t="shared" si="1123"/>
        <v>9742770</v>
      </c>
      <c r="BV83" s="122">
        <f t="shared" ref="BV83" si="1294">IFERROR(BU83/BO83,"-")</f>
        <v>7358.5876132930516</v>
      </c>
      <c r="BW83" s="122">
        <f t="shared" ref="BW83" si="1295">IFERROR(CS83/BO83,"-")</f>
        <v>14377</v>
      </c>
      <c r="BX83" s="122">
        <f t="shared" si="1124"/>
        <v>383159</v>
      </c>
      <c r="BY83" s="122">
        <f t="shared" ref="BY83" si="1296">IFERROR(BX83/BP83,"-")</f>
        <v>8329.54347826087</v>
      </c>
      <c r="BZ83" s="122">
        <f t="shared" ref="BZ83" si="1297">IFERROR(CT83/BP83,"-")</f>
        <v>13984</v>
      </c>
      <c r="CA83" s="122">
        <f t="shared" si="1125"/>
        <v>13161054</v>
      </c>
      <c r="CB83" s="122">
        <f t="shared" ref="CB83" si="1298">IFERROR(CA83/BQ83,"-")</f>
        <v>9327.4656272147422</v>
      </c>
      <c r="CC83" s="126">
        <f t="shared" ref="CC83" si="1299">IFERROR(CU83/BQ83,"-")</f>
        <v>16577</v>
      </c>
      <c r="CD83" s="126">
        <f t="shared" ref="CD83" si="1300">MONTH(1&amp;C83)</f>
        <v>10</v>
      </c>
      <c r="CE83" s="166">
        <f t="shared" ref="CE83" si="1301">LEFT($B83,4)+IF(CD83&lt;4,1,0)</f>
        <v>2018</v>
      </c>
      <c r="CF83" s="167">
        <f t="shared" ref="CF83" si="1302">DATE(LEFT($B83,4)+IF(CD83&lt;4,1,0),CD83,1)</f>
        <v>43374</v>
      </c>
      <c r="CG83" s="168">
        <f t="shared" ref="CG83" si="1303">DAY(DATE(LEFT($B83,4)+IF(CD83&lt;4,1,0),$CD83+1,1)-1)</f>
        <v>31</v>
      </c>
      <c r="CH83" s="126">
        <f t="shared" si="1206"/>
        <v>774420</v>
      </c>
      <c r="CI83" s="126">
        <f t="shared" si="1206"/>
        <v>6840710</v>
      </c>
      <c r="CJ83" s="126">
        <f t="shared" si="1206"/>
        <v>15359330</v>
      </c>
      <c r="CK83" s="126">
        <f t="shared" si="1206"/>
        <v>6155350</v>
      </c>
      <c r="CL83" s="126">
        <f t="shared" si="1206"/>
        <v>8396373</v>
      </c>
      <c r="CM83" s="126">
        <f t="shared" si="1206"/>
        <v>118330590</v>
      </c>
      <c r="CN83" s="126">
        <f t="shared" si="1206"/>
        <v>154361884</v>
      </c>
      <c r="CO83" s="126">
        <f t="shared" si="1206"/>
        <v>16137235</v>
      </c>
      <c r="CP83" s="126">
        <f t="shared" si="1206"/>
        <v>0</v>
      </c>
      <c r="CQ83" s="126">
        <f t="shared" si="1206"/>
        <v>744150</v>
      </c>
      <c r="CR83" s="126">
        <f t="shared" si="1206"/>
        <v>9083788</v>
      </c>
      <c r="CS83" s="126">
        <f t="shared" si="1206"/>
        <v>19035148</v>
      </c>
      <c r="CT83" s="126">
        <f t="shared" si="1206"/>
        <v>643264</v>
      </c>
      <c r="CU83" s="126">
        <f t="shared" si="1206"/>
        <v>23390147</v>
      </c>
      <c r="CV83" s="169"/>
      <c r="CW83" s="128"/>
      <c r="CX83" s="128"/>
      <c r="CY83" s="128"/>
      <c r="CZ83" s="128"/>
      <c r="DA83" s="128"/>
    </row>
    <row r="84" spans="1:105" x14ac:dyDescent="0.2">
      <c r="A84" s="123" t="str">
        <f t="shared" ref="A84" si="1304">B84&amp;C84&amp;D84</f>
        <v>2018-19NOVEMBERY56</v>
      </c>
      <c r="B84" s="97" t="str">
        <f t="shared" si="1241"/>
        <v>2018-19</v>
      </c>
      <c r="C84" s="35" t="s">
        <v>771</v>
      </c>
      <c r="D84" s="124" t="str">
        <f t="shared" si="1148"/>
        <v>Y56</v>
      </c>
      <c r="E84" s="124" t="str">
        <f t="shared" si="1148"/>
        <v>London</v>
      </c>
      <c r="F84" s="124" t="str">
        <f t="shared" ref="F84" si="1305">D84</f>
        <v>Y56</v>
      </c>
      <c r="H84" s="125">
        <f t="shared" si="1113"/>
        <v>162430</v>
      </c>
      <c r="I84" s="125">
        <f t="shared" si="1113"/>
        <v>131459</v>
      </c>
      <c r="J84" s="125">
        <f t="shared" si="1113"/>
        <v>672229</v>
      </c>
      <c r="K84" s="122">
        <f t="shared" ref="K84" si="1306">IFERROR(J84/I84,"-")</f>
        <v>5.1136019595463225</v>
      </c>
      <c r="L84" s="125">
        <f t="shared" ref="L84" si="1307">IFERROR(CH84/I84,"-")</f>
        <v>0</v>
      </c>
      <c r="M84" s="125">
        <f t="shared" ref="M84" si="1308">IFERROR(CI84/I84,"-")</f>
        <v>39</v>
      </c>
      <c r="N84" s="125">
        <f t="shared" ref="N84" si="1309">IFERROR(CJ84/I84,"-")</f>
        <v>96</v>
      </c>
      <c r="O84" s="125">
        <f t="shared" si="1190"/>
        <v>99461</v>
      </c>
      <c r="P84" s="125">
        <f t="shared" si="1190"/>
        <v>11221</v>
      </c>
      <c r="Q84" s="125">
        <f t="shared" si="1190"/>
        <v>8412</v>
      </c>
      <c r="R84" s="125">
        <f t="shared" si="1190"/>
        <v>56995</v>
      </c>
      <c r="S84" s="125">
        <f t="shared" si="1190"/>
        <v>20613</v>
      </c>
      <c r="T84" s="125">
        <f t="shared" si="1190"/>
        <v>1522</v>
      </c>
      <c r="U84" s="125">
        <f t="shared" si="1190"/>
        <v>4223873</v>
      </c>
      <c r="V84" s="125">
        <f t="shared" ref="V84" si="1310">IFERROR(U84/P84,"-")</f>
        <v>376.42571963283132</v>
      </c>
      <c r="W84" s="125">
        <f t="shared" ref="W84" si="1311">IFERROR(CK84/P84,"-")</f>
        <v>630</v>
      </c>
      <c r="X84" s="125">
        <f t="shared" si="1115"/>
        <v>5559212</v>
      </c>
      <c r="Y84" s="125">
        <f t="shared" ref="Y84" si="1312">IFERROR(X84/Q84,"-")</f>
        <v>660.86685687113652</v>
      </c>
      <c r="Z84" s="125">
        <f t="shared" ref="Z84" si="1313">IFERROR(CL84/Q84,"-")</f>
        <v>1143</v>
      </c>
      <c r="AA84" s="125">
        <f t="shared" si="1116"/>
        <v>64168813</v>
      </c>
      <c r="AB84" s="125">
        <f t="shared" ref="AB84" si="1314">IFERROR(AA84/R84,"-")</f>
        <v>1125.8674094218791</v>
      </c>
      <c r="AC84" s="125">
        <f t="shared" ref="AC84" si="1315">IFERROR(CM84/R84,"-")</f>
        <v>2291</v>
      </c>
      <c r="AD84" s="125">
        <f t="shared" si="1117"/>
        <v>64946522</v>
      </c>
      <c r="AE84" s="125">
        <f t="shared" ref="AE84" si="1316">IFERROR(AD84/S84,"-")</f>
        <v>3150.7554455925874</v>
      </c>
      <c r="AF84" s="125">
        <f t="shared" ref="AF84" si="1317">IFERROR(CN84/S84,"-")</f>
        <v>7562</v>
      </c>
      <c r="AG84" s="125">
        <f t="shared" si="1118"/>
        <v>6998902</v>
      </c>
      <c r="AH84" s="125">
        <f t="shared" ref="AH84" si="1318">IFERROR(AG84/T84,"-")</f>
        <v>4598.4901445466494</v>
      </c>
      <c r="AI84" s="125">
        <f t="shared" ref="AI84" si="1319">IFERROR(CO84/T84,"-")</f>
        <v>10333</v>
      </c>
      <c r="AJ84" s="125">
        <f t="shared" si="1196"/>
        <v>3309</v>
      </c>
      <c r="AK84" s="125">
        <f t="shared" si="1196"/>
        <v>182</v>
      </c>
      <c r="AL84" s="125">
        <f t="shared" si="1196"/>
        <v>895</v>
      </c>
      <c r="AM84" s="125">
        <f t="shared" si="1196"/>
        <v>6205</v>
      </c>
      <c r="AN84" s="125">
        <f t="shared" si="1196"/>
        <v>226</v>
      </c>
      <c r="AO84" s="125">
        <f t="shared" si="1196"/>
        <v>2006</v>
      </c>
      <c r="AP84" s="125">
        <f t="shared" si="1196"/>
        <v>0</v>
      </c>
      <c r="AQ84" s="125">
        <f t="shared" si="1196"/>
        <v>63100</v>
      </c>
      <c r="AR84" s="125">
        <f t="shared" si="1196"/>
        <v>7086</v>
      </c>
      <c r="AS84" s="125">
        <f t="shared" si="1196"/>
        <v>25966</v>
      </c>
      <c r="AT84" s="125">
        <f t="shared" si="1197"/>
        <v>96152</v>
      </c>
      <c r="AU84" s="125">
        <f t="shared" si="1197"/>
        <v>29540</v>
      </c>
      <c r="AV84" s="125">
        <f t="shared" si="1197"/>
        <v>22659</v>
      </c>
      <c r="AW84" s="125">
        <f t="shared" si="1197"/>
        <v>21979</v>
      </c>
      <c r="AX84" s="125">
        <f t="shared" si="1197"/>
        <v>17118</v>
      </c>
      <c r="AY84" s="125">
        <f t="shared" si="1197"/>
        <v>86174</v>
      </c>
      <c r="AZ84" s="125">
        <f t="shared" si="1197"/>
        <v>65182</v>
      </c>
      <c r="BA84" s="125">
        <f t="shared" si="1197"/>
        <v>33727</v>
      </c>
      <c r="BB84" s="125">
        <f t="shared" si="1197"/>
        <v>23254</v>
      </c>
      <c r="BC84" s="125">
        <f t="shared" si="1197"/>
        <v>2173</v>
      </c>
      <c r="BD84" s="125">
        <f t="shared" si="1197"/>
        <v>1616</v>
      </c>
      <c r="BE84" s="122">
        <f t="shared" si="1197"/>
        <v>0</v>
      </c>
      <c r="BF84" s="122">
        <f t="shared" si="1197"/>
        <v>0</v>
      </c>
      <c r="BG84" s="122" t="str">
        <f t="shared" ref="BG84" si="1320">IFERROR(BF84/BE84,"-")</f>
        <v>-</v>
      </c>
      <c r="BH84" s="122" t="str">
        <f t="shared" ref="BH84" si="1321">IFERROR(CP84/BE84,"-")</f>
        <v>-</v>
      </c>
      <c r="BI84" s="122">
        <f t="shared" si="1121"/>
        <v>6512</v>
      </c>
      <c r="BJ84" s="122">
        <f t="shared" si="1121"/>
        <v>394087</v>
      </c>
      <c r="BK84" s="122">
        <f t="shared" ref="BK84" si="1322">IFERROR(BJ84/BI84,"-")</f>
        <v>60.517045454545453</v>
      </c>
      <c r="BL84" s="122">
        <f t="shared" ref="BL84" si="1323">IFERROR(CQ84/BI84,"-")</f>
        <v>120</v>
      </c>
      <c r="BM84" s="122">
        <f t="shared" si="1200"/>
        <v>1657</v>
      </c>
      <c r="BN84" s="122">
        <f t="shared" si="1200"/>
        <v>584</v>
      </c>
      <c r="BO84" s="122">
        <f t="shared" si="1200"/>
        <v>1302</v>
      </c>
      <c r="BP84" s="122">
        <f t="shared" si="1200"/>
        <v>43</v>
      </c>
      <c r="BQ84" s="122">
        <f t="shared" si="1200"/>
        <v>1288</v>
      </c>
      <c r="BR84" s="122">
        <f t="shared" si="1200"/>
        <v>3300858</v>
      </c>
      <c r="BS84" s="122">
        <f t="shared" ref="BS84" si="1324">IFERROR(BR84/BN84,"-")</f>
        <v>5652.1541095890407</v>
      </c>
      <c r="BT84" s="122">
        <f t="shared" ref="BT84" si="1325">IFERROR(CR84/BN84,"-")</f>
        <v>11833</v>
      </c>
      <c r="BU84" s="122">
        <f t="shared" si="1123"/>
        <v>9256776</v>
      </c>
      <c r="BV84" s="122">
        <f t="shared" ref="BV84" si="1326">IFERROR(BU84/BO84,"-")</f>
        <v>7109.6589861751154</v>
      </c>
      <c r="BW84" s="122">
        <f t="shared" ref="BW84" si="1327">IFERROR(CS84/BO84,"-")</f>
        <v>13303</v>
      </c>
      <c r="BX84" s="122">
        <f t="shared" si="1124"/>
        <v>307481</v>
      </c>
      <c r="BY84" s="122">
        <f t="shared" ref="BY84" si="1328">IFERROR(BX84/BP84,"-")</f>
        <v>7150.7209302325582</v>
      </c>
      <c r="BZ84" s="122">
        <f t="shared" ref="BZ84" si="1329">IFERROR(CT84/BP84,"-")</f>
        <v>13295</v>
      </c>
      <c r="CA84" s="122">
        <f t="shared" si="1125"/>
        <v>11408633</v>
      </c>
      <c r="CB84" s="122">
        <f t="shared" ref="CB84" si="1330">IFERROR(CA84/BQ84,"-")</f>
        <v>8857.6343167701871</v>
      </c>
      <c r="CC84" s="126">
        <f t="shared" ref="CC84" si="1331">IFERROR(CU84/BQ84,"-")</f>
        <v>16262</v>
      </c>
      <c r="CD84" s="126">
        <f t="shared" ref="CD84" si="1332">MONTH(1&amp;C84)</f>
        <v>11</v>
      </c>
      <c r="CE84" s="166">
        <f t="shared" ref="CE84" si="1333">LEFT($B84,4)+IF(CD84&lt;4,1,0)</f>
        <v>2018</v>
      </c>
      <c r="CF84" s="167">
        <f t="shared" ref="CF84" si="1334">DATE(LEFT($B84,4)+IF(CD84&lt;4,1,0),CD84,1)</f>
        <v>43405</v>
      </c>
      <c r="CG84" s="168">
        <f t="shared" ref="CG84" si="1335">DAY(DATE(LEFT($B84,4)+IF(CD84&lt;4,1,0),$CD84+1,1)-1)</f>
        <v>30</v>
      </c>
      <c r="CH84" s="126">
        <f t="shared" si="1206"/>
        <v>0</v>
      </c>
      <c r="CI84" s="126">
        <f t="shared" si="1206"/>
        <v>5126901</v>
      </c>
      <c r="CJ84" s="126">
        <f t="shared" si="1206"/>
        <v>12620064</v>
      </c>
      <c r="CK84" s="126">
        <f t="shared" si="1206"/>
        <v>7069230</v>
      </c>
      <c r="CL84" s="126">
        <f t="shared" si="1206"/>
        <v>9614916</v>
      </c>
      <c r="CM84" s="126">
        <f t="shared" si="1206"/>
        <v>130575545</v>
      </c>
      <c r="CN84" s="126">
        <f t="shared" si="1206"/>
        <v>155875506</v>
      </c>
      <c r="CO84" s="126">
        <f t="shared" si="1206"/>
        <v>15726826</v>
      </c>
      <c r="CP84" s="126">
        <f t="shared" si="1206"/>
        <v>0</v>
      </c>
      <c r="CQ84" s="126">
        <f t="shared" si="1206"/>
        <v>781440</v>
      </c>
      <c r="CR84" s="126">
        <f t="shared" si="1206"/>
        <v>6910472</v>
      </c>
      <c r="CS84" s="126">
        <f t="shared" si="1206"/>
        <v>17320506</v>
      </c>
      <c r="CT84" s="126">
        <f t="shared" si="1206"/>
        <v>571685</v>
      </c>
      <c r="CU84" s="126">
        <f t="shared" si="1206"/>
        <v>20945456</v>
      </c>
      <c r="CV84" s="169"/>
      <c r="CW84" s="128"/>
      <c r="CX84" s="128"/>
      <c r="CY84" s="128"/>
      <c r="CZ84" s="128"/>
      <c r="DA84" s="128"/>
    </row>
    <row r="85" spans="1:105" x14ac:dyDescent="0.2">
      <c r="A85" s="123" t="str">
        <f t="shared" ref="A85" si="1336">B85&amp;C85&amp;D85</f>
        <v>2018-19DECEMBERY56</v>
      </c>
      <c r="B85" s="97" t="str">
        <f t="shared" si="1241"/>
        <v>2018-19</v>
      </c>
      <c r="C85" s="35" t="s">
        <v>776</v>
      </c>
      <c r="D85" s="124" t="str">
        <f t="shared" si="1148"/>
        <v>Y56</v>
      </c>
      <c r="E85" s="124" t="str">
        <f t="shared" si="1148"/>
        <v>London</v>
      </c>
      <c r="F85" s="124" t="str">
        <f t="shared" ref="F85" si="1337">D85</f>
        <v>Y56</v>
      </c>
      <c r="H85" s="125">
        <f t="shared" si="1113"/>
        <v>173868</v>
      </c>
      <c r="I85" s="125">
        <f t="shared" si="1113"/>
        <v>139478</v>
      </c>
      <c r="J85" s="125">
        <f t="shared" si="1113"/>
        <v>655401</v>
      </c>
      <c r="K85" s="122">
        <f t="shared" ref="K85" si="1338">IFERROR(J85/I85,"-")</f>
        <v>4.6989561077732693</v>
      </c>
      <c r="L85" s="125">
        <f t="shared" ref="L85" si="1339">IFERROR(CH85/I85,"-")</f>
        <v>0</v>
      </c>
      <c r="M85" s="125">
        <f t="shared" ref="M85" si="1340">IFERROR(CI85/I85,"-")</f>
        <v>34</v>
      </c>
      <c r="N85" s="125">
        <f t="shared" ref="N85" si="1341">IFERROR(CJ85/I85,"-")</f>
        <v>97</v>
      </c>
      <c r="O85" s="125">
        <f t="shared" si="1190"/>
        <v>104478</v>
      </c>
      <c r="P85" s="125">
        <f t="shared" si="1190"/>
        <v>12118</v>
      </c>
      <c r="Q85" s="125">
        <f t="shared" si="1190"/>
        <v>9092</v>
      </c>
      <c r="R85" s="125">
        <f t="shared" si="1190"/>
        <v>60639</v>
      </c>
      <c r="S85" s="125">
        <f t="shared" si="1190"/>
        <v>20606</v>
      </c>
      <c r="T85" s="125">
        <f t="shared" si="1190"/>
        <v>1636</v>
      </c>
      <c r="U85" s="125">
        <f t="shared" si="1190"/>
        <v>4569828</v>
      </c>
      <c r="V85" s="125">
        <f t="shared" ref="V85" si="1342">IFERROR(U85/P85,"-")</f>
        <v>377.11074434725202</v>
      </c>
      <c r="W85" s="125">
        <f t="shared" ref="W85" si="1343">IFERROR(CK85/P85,"-")</f>
        <v>629</v>
      </c>
      <c r="X85" s="125">
        <f t="shared" si="1115"/>
        <v>6017408</v>
      </c>
      <c r="Y85" s="125">
        <f t="shared" ref="Y85" si="1344">IFERROR(X85/Q85,"-")</f>
        <v>661.83545974483059</v>
      </c>
      <c r="Z85" s="125">
        <f t="shared" ref="Z85" si="1345">IFERROR(CL85/Q85,"-")</f>
        <v>1145</v>
      </c>
      <c r="AA85" s="125">
        <f t="shared" si="1116"/>
        <v>75154988</v>
      </c>
      <c r="AB85" s="125">
        <f t="shared" ref="AB85" si="1346">IFERROR(AA85/R85,"-")</f>
        <v>1239.3836969607019</v>
      </c>
      <c r="AC85" s="125">
        <f t="shared" ref="AC85" si="1347">IFERROR(CM85/R85,"-")</f>
        <v>2600</v>
      </c>
      <c r="AD85" s="125">
        <f t="shared" si="1117"/>
        <v>74705163</v>
      </c>
      <c r="AE85" s="125">
        <f t="shared" ref="AE85" si="1348">IFERROR(AD85/S85,"-")</f>
        <v>3625.4082791419974</v>
      </c>
      <c r="AF85" s="125">
        <f t="shared" ref="AF85" si="1349">IFERROR(CN85/S85,"-")</f>
        <v>8871</v>
      </c>
      <c r="AG85" s="125">
        <f t="shared" si="1118"/>
        <v>7434372</v>
      </c>
      <c r="AH85" s="125">
        <f t="shared" ref="AH85" si="1350">IFERROR(AG85/T85,"-")</f>
        <v>4544.2371638141813</v>
      </c>
      <c r="AI85" s="125">
        <f t="shared" ref="AI85" si="1351">IFERROR(CO85/T85,"-")</f>
        <v>10356</v>
      </c>
      <c r="AJ85" s="125">
        <f t="shared" si="1196"/>
        <v>3578</v>
      </c>
      <c r="AK85" s="125">
        <f t="shared" si="1196"/>
        <v>243</v>
      </c>
      <c r="AL85" s="125">
        <f t="shared" si="1196"/>
        <v>999</v>
      </c>
      <c r="AM85" s="125">
        <f t="shared" si="1196"/>
        <v>6943</v>
      </c>
      <c r="AN85" s="125">
        <f t="shared" si="1196"/>
        <v>244</v>
      </c>
      <c r="AO85" s="125">
        <f t="shared" si="1196"/>
        <v>2092</v>
      </c>
      <c r="AP85" s="125">
        <f t="shared" si="1196"/>
        <v>0</v>
      </c>
      <c r="AQ85" s="125">
        <f t="shared" si="1196"/>
        <v>65041</v>
      </c>
      <c r="AR85" s="125">
        <f t="shared" si="1196"/>
        <v>7235</v>
      </c>
      <c r="AS85" s="125">
        <f t="shared" si="1196"/>
        <v>28624</v>
      </c>
      <c r="AT85" s="125">
        <f t="shared" si="1197"/>
        <v>100900</v>
      </c>
      <c r="AU85" s="125">
        <f t="shared" si="1197"/>
        <v>31672</v>
      </c>
      <c r="AV85" s="125">
        <f t="shared" si="1197"/>
        <v>24225</v>
      </c>
      <c r="AW85" s="125">
        <f t="shared" si="1197"/>
        <v>23563</v>
      </c>
      <c r="AX85" s="125">
        <f t="shared" si="1197"/>
        <v>18313</v>
      </c>
      <c r="AY85" s="125">
        <f t="shared" si="1197"/>
        <v>92941</v>
      </c>
      <c r="AZ85" s="125">
        <f t="shared" si="1197"/>
        <v>69288</v>
      </c>
      <c r="BA85" s="125">
        <f t="shared" si="1197"/>
        <v>33487</v>
      </c>
      <c r="BB85" s="125">
        <f t="shared" si="1197"/>
        <v>23230</v>
      </c>
      <c r="BC85" s="125">
        <f t="shared" si="1197"/>
        <v>2217</v>
      </c>
      <c r="BD85" s="125">
        <f t="shared" si="1197"/>
        <v>1734</v>
      </c>
      <c r="BE85" s="122">
        <f t="shared" si="1197"/>
        <v>0</v>
      </c>
      <c r="BF85" s="122">
        <f t="shared" si="1197"/>
        <v>0</v>
      </c>
      <c r="BG85" s="122" t="str">
        <f t="shared" ref="BG85" si="1352">IFERROR(BF85/BE85,"-")</f>
        <v>-</v>
      </c>
      <c r="BH85" s="122" t="str">
        <f t="shared" ref="BH85" si="1353">IFERROR(CP85/BE85,"-")</f>
        <v>-</v>
      </c>
      <c r="BI85" s="122">
        <f t="shared" si="1121"/>
        <v>7148</v>
      </c>
      <c r="BJ85" s="122">
        <f t="shared" si="1121"/>
        <v>429229</v>
      </c>
      <c r="BK85" s="122">
        <f t="shared" ref="BK85" si="1354">IFERROR(BJ85/BI85,"-")</f>
        <v>60.048824846110797</v>
      </c>
      <c r="BL85" s="122">
        <f t="shared" ref="BL85" si="1355">IFERROR(CQ85/BI85,"-")</f>
        <v>118</v>
      </c>
      <c r="BM85" s="122">
        <f t="shared" si="1200"/>
        <v>1529</v>
      </c>
      <c r="BN85" s="122">
        <f t="shared" si="1200"/>
        <v>543</v>
      </c>
      <c r="BO85" s="122">
        <f t="shared" si="1200"/>
        <v>1359</v>
      </c>
      <c r="BP85" s="122">
        <f t="shared" si="1200"/>
        <v>37</v>
      </c>
      <c r="BQ85" s="122">
        <f t="shared" si="1200"/>
        <v>1336</v>
      </c>
      <c r="BR85" s="122">
        <f t="shared" si="1200"/>
        <v>3297818</v>
      </c>
      <c r="BS85" s="122">
        <f t="shared" ref="BS85" si="1356">IFERROR(BR85/BN85,"-")</f>
        <v>6073.3296500920815</v>
      </c>
      <c r="BT85" s="122">
        <f t="shared" ref="BT85" si="1357">IFERROR(CR85/BN85,"-")</f>
        <v>12826</v>
      </c>
      <c r="BU85" s="122">
        <f t="shared" si="1123"/>
        <v>10391791</v>
      </c>
      <c r="BV85" s="122">
        <f t="shared" ref="BV85" si="1358">IFERROR(BU85/BO85,"-")</f>
        <v>7646.6453274466521</v>
      </c>
      <c r="BW85" s="122">
        <f t="shared" ref="BW85" si="1359">IFERROR(CS85/BO85,"-")</f>
        <v>14907</v>
      </c>
      <c r="BX85" s="122">
        <f t="shared" si="1124"/>
        <v>345433</v>
      </c>
      <c r="BY85" s="122">
        <f t="shared" ref="BY85" si="1360">IFERROR(BX85/BP85,"-")</f>
        <v>9336.0270270270266</v>
      </c>
      <c r="BZ85" s="122">
        <f t="shared" ref="BZ85" si="1361">IFERROR(CT85/BP85,"-")</f>
        <v>17240</v>
      </c>
      <c r="CA85" s="122">
        <f t="shared" si="1125"/>
        <v>12485822</v>
      </c>
      <c r="CB85" s="122">
        <f t="shared" ref="CB85" si="1362">IFERROR(CA85/BQ85,"-")</f>
        <v>9345.6751497005989</v>
      </c>
      <c r="CC85" s="126">
        <f t="shared" ref="CC85" si="1363">IFERROR(CU85/BQ85,"-")</f>
        <v>16818</v>
      </c>
      <c r="CD85" s="126">
        <f t="shared" ref="CD85" si="1364">MONTH(1&amp;C85)</f>
        <v>12</v>
      </c>
      <c r="CE85" s="166">
        <f t="shared" ref="CE85" si="1365">LEFT($B85,4)+IF(CD85&lt;4,1,0)</f>
        <v>2018</v>
      </c>
      <c r="CF85" s="167">
        <f t="shared" ref="CF85" si="1366">DATE(LEFT($B85,4)+IF(CD85&lt;4,1,0),CD85,1)</f>
        <v>43435</v>
      </c>
      <c r="CG85" s="168">
        <f t="shared" ref="CG85" si="1367">DAY(DATE(LEFT($B85,4)+IF(CD85&lt;4,1,0),$CD85+1,1)-1)</f>
        <v>31</v>
      </c>
      <c r="CH85" s="126">
        <f t="shared" si="1206"/>
        <v>0</v>
      </c>
      <c r="CI85" s="126">
        <f t="shared" si="1206"/>
        <v>4742252</v>
      </c>
      <c r="CJ85" s="126">
        <f t="shared" si="1206"/>
        <v>13529366</v>
      </c>
      <c r="CK85" s="126">
        <f t="shared" si="1206"/>
        <v>7622222</v>
      </c>
      <c r="CL85" s="126">
        <f t="shared" si="1206"/>
        <v>10410340</v>
      </c>
      <c r="CM85" s="126">
        <f t="shared" si="1206"/>
        <v>157661400</v>
      </c>
      <c r="CN85" s="126">
        <f t="shared" si="1206"/>
        <v>182795826</v>
      </c>
      <c r="CO85" s="126">
        <f t="shared" si="1206"/>
        <v>16942416</v>
      </c>
      <c r="CP85" s="126">
        <f t="shared" si="1206"/>
        <v>0</v>
      </c>
      <c r="CQ85" s="126">
        <f t="shared" si="1206"/>
        <v>843464</v>
      </c>
      <c r="CR85" s="126">
        <f t="shared" si="1206"/>
        <v>6964518</v>
      </c>
      <c r="CS85" s="126">
        <f t="shared" si="1206"/>
        <v>20258613</v>
      </c>
      <c r="CT85" s="126">
        <f t="shared" si="1206"/>
        <v>637880</v>
      </c>
      <c r="CU85" s="126">
        <f t="shared" si="1206"/>
        <v>22468848</v>
      </c>
      <c r="CV85" s="169"/>
      <c r="CW85" s="128"/>
      <c r="CX85" s="128"/>
      <c r="CY85" s="128"/>
      <c r="CZ85" s="128"/>
      <c r="DA85" s="128"/>
    </row>
    <row r="86" spans="1:105" x14ac:dyDescent="0.2">
      <c r="A86" s="123" t="str">
        <f t="shared" ref="A86" si="1368">B86&amp;C86&amp;D86</f>
        <v>2018-19JANUARYY56</v>
      </c>
      <c r="B86" s="97" t="str">
        <f t="shared" si="1241"/>
        <v>2018-19</v>
      </c>
      <c r="C86" s="35" t="s">
        <v>814</v>
      </c>
      <c r="D86" s="124" t="str">
        <f t="shared" si="1148"/>
        <v>Y56</v>
      </c>
      <c r="E86" s="124" t="str">
        <f t="shared" si="1148"/>
        <v>London</v>
      </c>
      <c r="F86" s="124" t="str">
        <f t="shared" ref="F86" si="1369">D86</f>
        <v>Y56</v>
      </c>
      <c r="H86" s="125">
        <f t="shared" si="1113"/>
        <v>172722</v>
      </c>
      <c r="I86" s="125">
        <f t="shared" si="1113"/>
        <v>138974</v>
      </c>
      <c r="J86" s="125">
        <f t="shared" si="1113"/>
        <v>943121</v>
      </c>
      <c r="K86" s="122">
        <f t="shared" ref="K86" si="1370">IFERROR(J86/I86,"-")</f>
        <v>6.7863125476707875</v>
      </c>
      <c r="L86" s="125">
        <f t="shared" ref="L86" si="1371">IFERROR(CH86/I86,"-")</f>
        <v>0</v>
      </c>
      <c r="M86" s="125">
        <f t="shared" ref="M86" si="1372">IFERROR(CI86/I86,"-")</f>
        <v>52</v>
      </c>
      <c r="N86" s="125">
        <f t="shared" ref="N86" si="1373">IFERROR(CJ86/I86,"-")</f>
        <v>116</v>
      </c>
      <c r="O86" s="125">
        <f t="shared" si="1190"/>
        <v>104283</v>
      </c>
      <c r="P86" s="125">
        <f t="shared" si="1190"/>
        <v>12429</v>
      </c>
      <c r="Q86" s="125">
        <f t="shared" si="1190"/>
        <v>9405</v>
      </c>
      <c r="R86" s="125">
        <f t="shared" si="1190"/>
        <v>60440</v>
      </c>
      <c r="S86" s="125">
        <f t="shared" si="1190"/>
        <v>19990</v>
      </c>
      <c r="T86" s="125">
        <f t="shared" si="1190"/>
        <v>1609</v>
      </c>
      <c r="U86" s="125">
        <f t="shared" si="1190"/>
        <v>4735546</v>
      </c>
      <c r="V86" s="125">
        <f t="shared" ref="V86" si="1374">IFERROR(U86/P86,"-")</f>
        <v>381.00780432858636</v>
      </c>
      <c r="W86" s="125">
        <f t="shared" ref="W86" si="1375">IFERROR(CK86/P86,"-")</f>
        <v>630</v>
      </c>
      <c r="X86" s="125">
        <f t="shared" si="1115"/>
        <v>6578275</v>
      </c>
      <c r="Y86" s="125">
        <f t="shared" ref="Y86" si="1376">IFERROR(X86/Q86,"-")</f>
        <v>699.44444444444446</v>
      </c>
      <c r="Z86" s="125">
        <f t="shared" ref="Z86" si="1377">IFERROR(CL86/Q86,"-")</f>
        <v>1209</v>
      </c>
      <c r="AA86" s="125">
        <f t="shared" si="1116"/>
        <v>78237271</v>
      </c>
      <c r="AB86" s="125">
        <f t="shared" ref="AB86" si="1378">IFERROR(AA86/R86,"-")</f>
        <v>1294.4617968232958</v>
      </c>
      <c r="AC86" s="125">
        <f t="shared" ref="AC86" si="1379">IFERROR(CM86/R86,"-")</f>
        <v>2767</v>
      </c>
      <c r="AD86" s="125">
        <f t="shared" si="1117"/>
        <v>78357169</v>
      </c>
      <c r="AE86" s="125">
        <f t="shared" ref="AE86" si="1380">IFERROR(AD86/S86,"-")</f>
        <v>3919.8183591795896</v>
      </c>
      <c r="AF86" s="125">
        <f t="shared" ref="AF86" si="1381">IFERROR(CN86/S86,"-")</f>
        <v>9709</v>
      </c>
      <c r="AG86" s="125">
        <f t="shared" si="1118"/>
        <v>7002098</v>
      </c>
      <c r="AH86" s="125">
        <f t="shared" ref="AH86" si="1382">IFERROR(AG86/T86,"-")</f>
        <v>4351.8321939092602</v>
      </c>
      <c r="AI86" s="125">
        <f t="shared" ref="AI86" si="1383">IFERROR(CO86/T86,"-")</f>
        <v>10288</v>
      </c>
      <c r="AJ86" s="125">
        <f t="shared" si="1196"/>
        <v>3626</v>
      </c>
      <c r="AK86" s="125">
        <f t="shared" si="1196"/>
        <v>287</v>
      </c>
      <c r="AL86" s="125">
        <f t="shared" si="1196"/>
        <v>997</v>
      </c>
      <c r="AM86" s="125">
        <f t="shared" si="1196"/>
        <v>6851</v>
      </c>
      <c r="AN86" s="125">
        <f t="shared" si="1196"/>
        <v>224</v>
      </c>
      <c r="AO86" s="125">
        <f t="shared" si="1196"/>
        <v>2118</v>
      </c>
      <c r="AP86" s="125">
        <f t="shared" si="1196"/>
        <v>0</v>
      </c>
      <c r="AQ86" s="125">
        <f t="shared" si="1196"/>
        <v>66086</v>
      </c>
      <c r="AR86" s="125">
        <f t="shared" si="1196"/>
        <v>7015</v>
      </c>
      <c r="AS86" s="125">
        <f t="shared" si="1196"/>
        <v>27556</v>
      </c>
      <c r="AT86" s="125">
        <f t="shared" si="1197"/>
        <v>100657</v>
      </c>
      <c r="AU86" s="125">
        <f t="shared" si="1197"/>
        <v>32399</v>
      </c>
      <c r="AV86" s="125">
        <f t="shared" si="1197"/>
        <v>24913</v>
      </c>
      <c r="AW86" s="125">
        <f t="shared" si="1197"/>
        <v>24347</v>
      </c>
      <c r="AX86" s="125">
        <f t="shared" si="1197"/>
        <v>18940</v>
      </c>
      <c r="AY86" s="125">
        <f t="shared" si="1197"/>
        <v>92621</v>
      </c>
      <c r="AZ86" s="125">
        <f t="shared" si="1197"/>
        <v>69174</v>
      </c>
      <c r="BA86" s="125">
        <f t="shared" si="1197"/>
        <v>32534</v>
      </c>
      <c r="BB86" s="125">
        <f t="shared" si="1197"/>
        <v>22636</v>
      </c>
      <c r="BC86" s="125">
        <f t="shared" si="1197"/>
        <v>2215</v>
      </c>
      <c r="BD86" s="125">
        <f t="shared" si="1197"/>
        <v>1710</v>
      </c>
      <c r="BE86" s="122">
        <f t="shared" si="1197"/>
        <v>0</v>
      </c>
      <c r="BF86" s="122">
        <f t="shared" si="1197"/>
        <v>0</v>
      </c>
      <c r="BG86" s="122" t="str">
        <f t="shared" ref="BG86" si="1384">IFERROR(BF86/BE86,"-")</f>
        <v>-</v>
      </c>
      <c r="BH86" s="122" t="str">
        <f t="shared" ref="BH86" si="1385">IFERROR(CP86/BE86,"-")</f>
        <v>-</v>
      </c>
      <c r="BI86" s="122">
        <f t="shared" si="1121"/>
        <v>7147</v>
      </c>
      <c r="BJ86" s="122">
        <f t="shared" si="1121"/>
        <v>442262</v>
      </c>
      <c r="BK86" s="122">
        <f t="shared" ref="BK86" si="1386">IFERROR(BJ86/BI86,"-")</f>
        <v>61.880789142297466</v>
      </c>
      <c r="BL86" s="122">
        <f t="shared" ref="BL86" si="1387">IFERROR(CQ86/BI86,"-")</f>
        <v>121</v>
      </c>
      <c r="BM86" s="122">
        <f t="shared" si="1200"/>
        <v>1709</v>
      </c>
      <c r="BN86" s="122">
        <f t="shared" si="1200"/>
        <v>590</v>
      </c>
      <c r="BO86" s="122">
        <f t="shared" si="1200"/>
        <v>1489</v>
      </c>
      <c r="BP86" s="122">
        <f t="shared" si="1200"/>
        <v>61</v>
      </c>
      <c r="BQ86" s="122">
        <f t="shared" si="1200"/>
        <v>1436</v>
      </c>
      <c r="BR86" s="122">
        <f t="shared" si="1200"/>
        <v>3946697</v>
      </c>
      <c r="BS86" s="122">
        <f t="shared" ref="BS86" si="1388">IFERROR(BR86/BN86,"-")</f>
        <v>6689.3169491525423</v>
      </c>
      <c r="BT86" s="122">
        <f t="shared" ref="BT86" si="1389">IFERROR(CR86/BN86,"-")</f>
        <v>13393</v>
      </c>
      <c r="BU86" s="122">
        <f t="shared" si="1123"/>
        <v>11132323</v>
      </c>
      <c r="BV86" s="122">
        <f t="shared" ref="BV86" si="1390">IFERROR(BU86/BO86,"-")</f>
        <v>7476.3754197447952</v>
      </c>
      <c r="BW86" s="122">
        <f t="shared" ref="BW86" si="1391">IFERROR(CS86/BO86,"-")</f>
        <v>14470</v>
      </c>
      <c r="BX86" s="122">
        <f t="shared" si="1124"/>
        <v>530711</v>
      </c>
      <c r="BY86" s="122">
        <f t="shared" ref="BY86" si="1392">IFERROR(BX86/BP86,"-")</f>
        <v>8700.1803278688531</v>
      </c>
      <c r="BZ86" s="122">
        <f t="shared" ref="BZ86" si="1393">IFERROR(CT86/BP86,"-")</f>
        <v>14412</v>
      </c>
      <c r="CA86" s="122">
        <f t="shared" si="1125"/>
        <v>14139473</v>
      </c>
      <c r="CB86" s="122">
        <f t="shared" ref="CB86" si="1394">IFERROR(CA86/BQ86,"-")</f>
        <v>9846.4296657381619</v>
      </c>
      <c r="CC86" s="126">
        <f t="shared" ref="CC86" si="1395">IFERROR(CU86/BQ86,"-")</f>
        <v>17191</v>
      </c>
      <c r="CD86" s="126">
        <f t="shared" ref="CD86" si="1396">MONTH(1&amp;C86)</f>
        <v>1</v>
      </c>
      <c r="CE86" s="166">
        <f t="shared" ref="CE86" si="1397">LEFT($B86,4)+IF(CD86&lt;4,1,0)</f>
        <v>2019</v>
      </c>
      <c r="CF86" s="167">
        <f t="shared" ref="CF86" si="1398">DATE(LEFT($B86,4)+IF(CD86&lt;4,1,0),CD86,1)</f>
        <v>43466</v>
      </c>
      <c r="CG86" s="168">
        <f t="shared" ref="CG86" si="1399">DAY(DATE(LEFT($B86,4)+IF(CD86&lt;4,1,0),$CD86+1,1)-1)</f>
        <v>31</v>
      </c>
      <c r="CH86" s="126">
        <f t="shared" si="1206"/>
        <v>0</v>
      </c>
      <c r="CI86" s="126">
        <f t="shared" si="1206"/>
        <v>7226648</v>
      </c>
      <c r="CJ86" s="126">
        <f t="shared" si="1206"/>
        <v>16120984</v>
      </c>
      <c r="CK86" s="126">
        <f t="shared" si="1206"/>
        <v>7830270</v>
      </c>
      <c r="CL86" s="126">
        <f t="shared" si="1206"/>
        <v>11370645</v>
      </c>
      <c r="CM86" s="126">
        <f t="shared" si="1206"/>
        <v>167237480</v>
      </c>
      <c r="CN86" s="126">
        <f t="shared" si="1206"/>
        <v>194082910</v>
      </c>
      <c r="CO86" s="126">
        <f t="shared" si="1206"/>
        <v>16553392</v>
      </c>
      <c r="CP86" s="126">
        <f t="shared" si="1206"/>
        <v>0</v>
      </c>
      <c r="CQ86" s="126">
        <f t="shared" si="1206"/>
        <v>864787</v>
      </c>
      <c r="CR86" s="126">
        <f t="shared" si="1206"/>
        <v>7901870</v>
      </c>
      <c r="CS86" s="126">
        <f t="shared" si="1206"/>
        <v>21545830</v>
      </c>
      <c r="CT86" s="126">
        <f t="shared" si="1206"/>
        <v>879132</v>
      </c>
      <c r="CU86" s="126">
        <f t="shared" si="1206"/>
        <v>24686276</v>
      </c>
      <c r="CV86" s="169"/>
      <c r="CW86" s="128"/>
      <c r="CX86" s="128"/>
      <c r="CY86" s="128"/>
      <c r="CZ86" s="128"/>
      <c r="DA86" s="128"/>
    </row>
    <row r="87" spans="1:105" x14ac:dyDescent="0.2">
      <c r="A87" s="123" t="str">
        <f t="shared" ref="A87" si="1400">B87&amp;C87&amp;D87</f>
        <v>2018-19FEBRUARYY56</v>
      </c>
      <c r="B87" s="97" t="str">
        <f t="shared" si="1241"/>
        <v>2018-19</v>
      </c>
      <c r="C87" s="35" t="s">
        <v>819</v>
      </c>
      <c r="D87" s="124" t="str">
        <f t="shared" si="1148"/>
        <v>Y56</v>
      </c>
      <c r="E87" s="124" t="str">
        <f t="shared" si="1148"/>
        <v>London</v>
      </c>
      <c r="F87" s="124" t="str">
        <f t="shared" ref="F87" si="1401">D87</f>
        <v>Y56</v>
      </c>
      <c r="H87" s="125">
        <f t="shared" si="1113"/>
        <v>159371</v>
      </c>
      <c r="I87" s="125">
        <f t="shared" si="1113"/>
        <v>127959</v>
      </c>
      <c r="J87" s="125">
        <f t="shared" si="1113"/>
        <v>1411630</v>
      </c>
      <c r="K87" s="122">
        <f t="shared" ref="K87" si="1402">IFERROR(J87/I87,"-")</f>
        <v>11.031893028235606</v>
      </c>
      <c r="L87" s="125">
        <f t="shared" ref="L87" si="1403">IFERROR(CH87/I87,"-")</f>
        <v>0</v>
      </c>
      <c r="M87" s="125">
        <f t="shared" ref="M87" si="1404">IFERROR(CI87/I87,"-")</f>
        <v>79</v>
      </c>
      <c r="N87" s="125">
        <f t="shared" ref="N87" si="1405">IFERROR(CJ87/I87,"-")</f>
        <v>155</v>
      </c>
      <c r="O87" s="125">
        <f t="shared" si="1190"/>
        <v>94220</v>
      </c>
      <c r="P87" s="125">
        <f t="shared" si="1190"/>
        <v>11499</v>
      </c>
      <c r="Q87" s="125">
        <f t="shared" si="1190"/>
        <v>8732</v>
      </c>
      <c r="R87" s="125">
        <f t="shared" si="1190"/>
        <v>54832</v>
      </c>
      <c r="S87" s="125">
        <f t="shared" si="1190"/>
        <v>17712</v>
      </c>
      <c r="T87" s="125">
        <f t="shared" si="1190"/>
        <v>1459</v>
      </c>
      <c r="U87" s="125">
        <f t="shared" si="1190"/>
        <v>4562022</v>
      </c>
      <c r="V87" s="125">
        <f t="shared" ref="V87" si="1406">IFERROR(U87/P87,"-")</f>
        <v>396.73206365770938</v>
      </c>
      <c r="W87" s="125">
        <f t="shared" ref="W87" si="1407">IFERROR(CK87/P87,"-")</f>
        <v>659</v>
      </c>
      <c r="X87" s="125">
        <f t="shared" si="1115"/>
        <v>6188962</v>
      </c>
      <c r="Y87" s="125">
        <f t="shared" ref="Y87" si="1408">IFERROR(X87/Q87,"-")</f>
        <v>708.76797984425104</v>
      </c>
      <c r="Z87" s="125">
        <f t="shared" ref="Z87" si="1409">IFERROR(CL87/Q87,"-")</f>
        <v>1227</v>
      </c>
      <c r="AA87" s="125">
        <f t="shared" si="1116"/>
        <v>73527051</v>
      </c>
      <c r="AB87" s="125">
        <f t="shared" ref="AB87" si="1410">IFERROR(AA87/R87,"-")</f>
        <v>1340.9514699445579</v>
      </c>
      <c r="AC87" s="125">
        <f t="shared" ref="AC87" si="1411">IFERROR(CM87/R87,"-")</f>
        <v>2818</v>
      </c>
      <c r="AD87" s="125">
        <f t="shared" si="1117"/>
        <v>74117778</v>
      </c>
      <c r="AE87" s="125">
        <f t="shared" ref="AE87" si="1412">IFERROR(AD87/S87,"-")</f>
        <v>4184.6080623306234</v>
      </c>
      <c r="AF87" s="125">
        <f t="shared" ref="AF87" si="1413">IFERROR(CN87/S87,"-")</f>
        <v>10389</v>
      </c>
      <c r="AG87" s="125">
        <f t="shared" si="1118"/>
        <v>7497524</v>
      </c>
      <c r="AH87" s="125">
        <f t="shared" ref="AH87" si="1414">IFERROR(AG87/T87,"-")</f>
        <v>5138.8101439342017</v>
      </c>
      <c r="AI87" s="125">
        <f t="shared" ref="AI87" si="1415">IFERROR(CO87/T87,"-")</f>
        <v>12283</v>
      </c>
      <c r="AJ87" s="125">
        <f t="shared" si="1196"/>
        <v>3321</v>
      </c>
      <c r="AK87" s="125">
        <f t="shared" si="1196"/>
        <v>230</v>
      </c>
      <c r="AL87" s="125">
        <f t="shared" si="1196"/>
        <v>835</v>
      </c>
      <c r="AM87" s="125">
        <f t="shared" si="1196"/>
        <v>5981</v>
      </c>
      <c r="AN87" s="125">
        <f t="shared" si="1196"/>
        <v>257</v>
      </c>
      <c r="AO87" s="125">
        <f t="shared" si="1196"/>
        <v>1999</v>
      </c>
      <c r="AP87" s="125">
        <f t="shared" si="1196"/>
        <v>0</v>
      </c>
      <c r="AQ87" s="125">
        <f t="shared" si="1196"/>
        <v>59621</v>
      </c>
      <c r="AR87" s="125">
        <f t="shared" si="1196"/>
        <v>6430</v>
      </c>
      <c r="AS87" s="125">
        <f t="shared" si="1196"/>
        <v>24848</v>
      </c>
      <c r="AT87" s="125">
        <f t="shared" si="1197"/>
        <v>90899</v>
      </c>
      <c r="AU87" s="125">
        <f t="shared" si="1197"/>
        <v>29928</v>
      </c>
      <c r="AV87" s="125">
        <f t="shared" si="1197"/>
        <v>22988</v>
      </c>
      <c r="AW87" s="125">
        <f t="shared" si="1197"/>
        <v>22435</v>
      </c>
      <c r="AX87" s="125">
        <f t="shared" si="1197"/>
        <v>17496</v>
      </c>
      <c r="AY87" s="125">
        <f t="shared" si="1197"/>
        <v>84754</v>
      </c>
      <c r="AZ87" s="125">
        <f t="shared" si="1197"/>
        <v>62705</v>
      </c>
      <c r="BA87" s="125">
        <f t="shared" si="1197"/>
        <v>29322</v>
      </c>
      <c r="BB87" s="125">
        <f t="shared" si="1197"/>
        <v>20078</v>
      </c>
      <c r="BC87" s="125">
        <f t="shared" si="1197"/>
        <v>2095</v>
      </c>
      <c r="BD87" s="125">
        <f t="shared" si="1197"/>
        <v>1535</v>
      </c>
      <c r="BE87" s="122">
        <f t="shared" si="1197"/>
        <v>0</v>
      </c>
      <c r="BF87" s="122">
        <f t="shared" si="1197"/>
        <v>0</v>
      </c>
      <c r="BG87" s="122" t="str">
        <f t="shared" ref="BG87" si="1416">IFERROR(BF87/BE87,"-")</f>
        <v>-</v>
      </c>
      <c r="BH87" s="122" t="str">
        <f t="shared" ref="BH87" si="1417">IFERROR(CP87/BE87,"-")</f>
        <v>-</v>
      </c>
      <c r="BI87" s="122">
        <f t="shared" si="1121"/>
        <v>6671</v>
      </c>
      <c r="BJ87" s="122">
        <f t="shared" si="1121"/>
        <v>431549</v>
      </c>
      <c r="BK87" s="122">
        <f t="shared" ref="BK87" si="1418">IFERROR(BJ87/BI87,"-")</f>
        <v>64.6903013041523</v>
      </c>
      <c r="BL87" s="122">
        <f t="shared" ref="BL87" si="1419">IFERROR(CQ87/BI87,"-")</f>
        <v>136</v>
      </c>
      <c r="BM87" s="122">
        <f t="shared" si="1200"/>
        <v>1501</v>
      </c>
      <c r="BN87" s="122">
        <f t="shared" si="1200"/>
        <v>476</v>
      </c>
      <c r="BO87" s="122">
        <f t="shared" si="1200"/>
        <v>1281</v>
      </c>
      <c r="BP87" s="122">
        <f t="shared" si="1200"/>
        <v>43</v>
      </c>
      <c r="BQ87" s="122">
        <f t="shared" si="1200"/>
        <v>1291</v>
      </c>
      <c r="BR87" s="122">
        <f t="shared" si="1200"/>
        <v>3243232</v>
      </c>
      <c r="BS87" s="122">
        <f t="shared" ref="BS87" si="1420">IFERROR(BR87/BN87,"-")</f>
        <v>6813.5126050420167</v>
      </c>
      <c r="BT87" s="122">
        <f t="shared" ref="BT87" si="1421">IFERROR(CR87/BN87,"-")</f>
        <v>14841</v>
      </c>
      <c r="BU87" s="122">
        <f t="shared" si="1123"/>
        <v>10883465</v>
      </c>
      <c r="BV87" s="122">
        <f t="shared" ref="BV87" si="1422">IFERROR(BU87/BO87,"-")</f>
        <v>8496.0694769711172</v>
      </c>
      <c r="BW87" s="122">
        <f t="shared" ref="BW87" si="1423">IFERROR(CS87/BO87,"-")</f>
        <v>17549</v>
      </c>
      <c r="BX87" s="122">
        <f t="shared" si="1124"/>
        <v>385687</v>
      </c>
      <c r="BY87" s="122">
        <f t="shared" ref="BY87" si="1424">IFERROR(BX87/BP87,"-")</f>
        <v>8969.4651162790706</v>
      </c>
      <c r="BZ87" s="122">
        <f t="shared" ref="BZ87" si="1425">IFERROR(CT87/BP87,"-")</f>
        <v>15929</v>
      </c>
      <c r="CA87" s="122">
        <f t="shared" si="1125"/>
        <v>12635748</v>
      </c>
      <c r="CB87" s="122">
        <f t="shared" ref="CB87" si="1426">IFERROR(CA87/BQ87,"-")</f>
        <v>9787.5662277304418</v>
      </c>
      <c r="CC87" s="126">
        <f t="shared" ref="CC87" si="1427">IFERROR(CU87/BQ87,"-")</f>
        <v>18137</v>
      </c>
      <c r="CD87" s="126">
        <f t="shared" ref="CD87" si="1428">MONTH(1&amp;C87)</f>
        <v>2</v>
      </c>
      <c r="CE87" s="166">
        <f t="shared" ref="CE87" si="1429">LEFT($B87,4)+IF(CD87&lt;4,1,0)</f>
        <v>2019</v>
      </c>
      <c r="CF87" s="167">
        <f t="shared" ref="CF87" si="1430">DATE(LEFT($B87,4)+IF(CD87&lt;4,1,0),CD87,1)</f>
        <v>43497</v>
      </c>
      <c r="CG87" s="168">
        <f t="shared" ref="CG87" si="1431">DAY(DATE(LEFT($B87,4)+IF(CD87&lt;4,1,0),$CD87+1,1)-1)</f>
        <v>28</v>
      </c>
      <c r="CH87" s="126">
        <f t="shared" si="1206"/>
        <v>0</v>
      </c>
      <c r="CI87" s="126">
        <f t="shared" si="1206"/>
        <v>10108761</v>
      </c>
      <c r="CJ87" s="126">
        <f t="shared" si="1206"/>
        <v>19833645</v>
      </c>
      <c r="CK87" s="126">
        <f t="shared" si="1206"/>
        <v>7577841</v>
      </c>
      <c r="CL87" s="126">
        <f t="shared" si="1206"/>
        <v>10714164</v>
      </c>
      <c r="CM87" s="126">
        <f t="shared" si="1206"/>
        <v>154516576</v>
      </c>
      <c r="CN87" s="126">
        <f t="shared" si="1206"/>
        <v>184009968</v>
      </c>
      <c r="CO87" s="126">
        <f t="shared" si="1206"/>
        <v>17920897</v>
      </c>
      <c r="CP87" s="126">
        <f t="shared" si="1206"/>
        <v>0</v>
      </c>
      <c r="CQ87" s="126">
        <f t="shared" si="1206"/>
        <v>907256</v>
      </c>
      <c r="CR87" s="126">
        <f t="shared" si="1206"/>
        <v>7064316</v>
      </c>
      <c r="CS87" s="126">
        <f t="shared" si="1206"/>
        <v>22480269</v>
      </c>
      <c r="CT87" s="126">
        <f t="shared" si="1206"/>
        <v>684947</v>
      </c>
      <c r="CU87" s="126">
        <f t="shared" si="1206"/>
        <v>23414867</v>
      </c>
      <c r="CV87" s="169"/>
      <c r="CW87" s="128"/>
      <c r="CX87" s="128"/>
      <c r="CY87" s="128"/>
      <c r="CZ87" s="128"/>
      <c r="DA87" s="128"/>
    </row>
    <row r="88" spans="1:105" x14ac:dyDescent="0.2">
      <c r="A88" s="123" t="str">
        <f t="shared" ref="A88" si="1432">B88&amp;C88&amp;D88</f>
        <v>2018-19MARCHY56</v>
      </c>
      <c r="B88" s="97" t="str">
        <f t="shared" si="1241"/>
        <v>2018-19</v>
      </c>
      <c r="C88" s="35" t="s">
        <v>820</v>
      </c>
      <c r="D88" s="124" t="str">
        <f t="shared" si="1148"/>
        <v>Y56</v>
      </c>
      <c r="E88" s="124" t="str">
        <f t="shared" si="1148"/>
        <v>London</v>
      </c>
      <c r="F88" s="124" t="str">
        <f t="shared" ref="F88" si="1433">D88</f>
        <v>Y56</v>
      </c>
      <c r="H88" s="125">
        <f t="shared" si="1113"/>
        <v>166735</v>
      </c>
      <c r="I88" s="125">
        <f t="shared" si="1113"/>
        <v>133768</v>
      </c>
      <c r="J88" s="125">
        <f t="shared" si="1113"/>
        <v>983860</v>
      </c>
      <c r="K88" s="122">
        <f t="shared" ref="K88" si="1434">IFERROR(J88/I88,"-")</f>
        <v>7.3549727887088094</v>
      </c>
      <c r="L88" s="125">
        <f t="shared" ref="L88" si="1435">IFERROR(CH88/I88,"-")</f>
        <v>0</v>
      </c>
      <c r="M88" s="125">
        <f t="shared" ref="M88" si="1436">IFERROR(CI88/I88,"-")</f>
        <v>55</v>
      </c>
      <c r="N88" s="125">
        <f t="shared" ref="N88" si="1437">IFERROR(CJ88/I88,"-")</f>
        <v>125</v>
      </c>
      <c r="O88" s="125">
        <f t="shared" si="1190"/>
        <v>103639</v>
      </c>
      <c r="P88" s="125">
        <f t="shared" si="1190"/>
        <v>12566</v>
      </c>
      <c r="Q88" s="125">
        <f t="shared" si="1190"/>
        <v>9448</v>
      </c>
      <c r="R88" s="125">
        <f t="shared" si="1190"/>
        <v>58402</v>
      </c>
      <c r="S88" s="125">
        <f t="shared" si="1190"/>
        <v>22320</v>
      </c>
      <c r="T88" s="125">
        <f t="shared" si="1190"/>
        <v>1606</v>
      </c>
      <c r="U88" s="125">
        <f t="shared" si="1190"/>
        <v>4753114</v>
      </c>
      <c r="V88" s="125">
        <f t="shared" ref="V88" si="1438">IFERROR(U88/P88,"-")</f>
        <v>378.25194970555469</v>
      </c>
      <c r="W88" s="125">
        <f t="shared" ref="W88" si="1439">IFERROR(CK88/P88,"-")</f>
        <v>624</v>
      </c>
      <c r="X88" s="125">
        <f t="shared" si="1115"/>
        <v>6234105</v>
      </c>
      <c r="Y88" s="125">
        <f t="shared" ref="Y88" si="1440">IFERROR(X88/Q88,"-")</f>
        <v>659.83329805249787</v>
      </c>
      <c r="Z88" s="125">
        <f t="shared" ref="Z88" si="1441">IFERROR(CL88/Q88,"-")</f>
        <v>1137</v>
      </c>
      <c r="AA88" s="125">
        <f t="shared" si="1116"/>
        <v>63939674</v>
      </c>
      <c r="AB88" s="125">
        <f t="shared" ref="AB88" si="1442">IFERROR(AA88/R88,"-")</f>
        <v>1094.8199376733673</v>
      </c>
      <c r="AC88" s="125">
        <f t="shared" ref="AC88" si="1443">IFERROR(CM88/R88,"-")</f>
        <v>2231</v>
      </c>
      <c r="AD88" s="125">
        <f t="shared" si="1117"/>
        <v>67212783</v>
      </c>
      <c r="AE88" s="125">
        <f t="shared" ref="AE88" si="1444">IFERROR(AD88/S88,"-")</f>
        <v>3011.3254032258064</v>
      </c>
      <c r="AF88" s="125">
        <f t="shared" ref="AF88" si="1445">IFERROR(CN88/S88,"-")</f>
        <v>7079</v>
      </c>
      <c r="AG88" s="125">
        <f t="shared" si="1118"/>
        <v>7116846</v>
      </c>
      <c r="AH88" s="125">
        <f t="shared" ref="AH88" si="1446">IFERROR(AG88/T88,"-")</f>
        <v>4431.41095890411</v>
      </c>
      <c r="AI88" s="125">
        <f t="shared" ref="AI88" si="1447">IFERROR(CO88/T88,"-")</f>
        <v>10404</v>
      </c>
      <c r="AJ88" s="125">
        <f t="shared" si="1196"/>
        <v>3496</v>
      </c>
      <c r="AK88" s="125">
        <f t="shared" si="1196"/>
        <v>216</v>
      </c>
      <c r="AL88" s="125">
        <f t="shared" si="1196"/>
        <v>794</v>
      </c>
      <c r="AM88" s="125">
        <f t="shared" si="1196"/>
        <v>5073</v>
      </c>
      <c r="AN88" s="125">
        <f t="shared" si="1196"/>
        <v>247</v>
      </c>
      <c r="AO88" s="125">
        <f t="shared" si="1196"/>
        <v>2239</v>
      </c>
      <c r="AP88" s="125">
        <f t="shared" si="1196"/>
        <v>0</v>
      </c>
      <c r="AQ88" s="125">
        <f t="shared" si="1196"/>
        <v>64887</v>
      </c>
      <c r="AR88" s="125">
        <f t="shared" si="1196"/>
        <v>7288</v>
      </c>
      <c r="AS88" s="125">
        <f t="shared" si="1196"/>
        <v>27968</v>
      </c>
      <c r="AT88" s="125">
        <f t="shared" si="1197"/>
        <v>100143</v>
      </c>
      <c r="AU88" s="125">
        <f t="shared" si="1197"/>
        <v>32639</v>
      </c>
      <c r="AV88" s="125">
        <f t="shared" si="1197"/>
        <v>25113</v>
      </c>
      <c r="AW88" s="125">
        <f t="shared" si="1197"/>
        <v>24303</v>
      </c>
      <c r="AX88" s="125">
        <f t="shared" si="1197"/>
        <v>19040</v>
      </c>
      <c r="AY88" s="125">
        <f t="shared" si="1197"/>
        <v>87275</v>
      </c>
      <c r="AZ88" s="125">
        <f t="shared" si="1197"/>
        <v>65825</v>
      </c>
      <c r="BA88" s="125">
        <f t="shared" si="1197"/>
        <v>35817</v>
      </c>
      <c r="BB88" s="125">
        <f t="shared" si="1197"/>
        <v>24936</v>
      </c>
      <c r="BC88" s="125">
        <f t="shared" si="1197"/>
        <v>2213</v>
      </c>
      <c r="BD88" s="125">
        <f t="shared" si="1197"/>
        <v>1687</v>
      </c>
      <c r="BE88" s="122">
        <f t="shared" si="1197"/>
        <v>0</v>
      </c>
      <c r="BF88" s="122">
        <f t="shared" si="1197"/>
        <v>0</v>
      </c>
      <c r="BG88" s="122" t="str">
        <f t="shared" ref="BG88" si="1448">IFERROR(BF88/BE88,"-")</f>
        <v>-</v>
      </c>
      <c r="BH88" s="122" t="str">
        <f t="shared" ref="BH88" si="1449">IFERROR(CP88/BE88,"-")</f>
        <v>-</v>
      </c>
      <c r="BI88" s="122">
        <f t="shared" si="1121"/>
        <v>7409</v>
      </c>
      <c r="BJ88" s="122">
        <f t="shared" si="1121"/>
        <v>434005</v>
      </c>
      <c r="BK88" s="122">
        <f t="shared" ref="BK88" si="1450">IFERROR(BJ88/BI88,"-")</f>
        <v>58.578080712646781</v>
      </c>
      <c r="BL88" s="122">
        <f t="shared" ref="BL88" si="1451">IFERROR(CQ88/BI88,"-")</f>
        <v>122</v>
      </c>
      <c r="BM88" s="122">
        <f t="shared" si="1200"/>
        <v>1528</v>
      </c>
      <c r="BN88" s="122">
        <f t="shared" si="1200"/>
        <v>523</v>
      </c>
      <c r="BO88" s="122">
        <f t="shared" si="1200"/>
        <v>1331</v>
      </c>
      <c r="BP88" s="122">
        <f t="shared" si="1200"/>
        <v>39</v>
      </c>
      <c r="BQ88" s="122">
        <f t="shared" si="1200"/>
        <v>1233</v>
      </c>
      <c r="BR88" s="122">
        <f t="shared" si="1200"/>
        <v>2599530</v>
      </c>
      <c r="BS88" s="122">
        <f t="shared" ref="BS88" si="1452">IFERROR(BR88/BN88,"-")</f>
        <v>4970.4206500956025</v>
      </c>
      <c r="BT88" s="122">
        <f t="shared" ref="BT88" si="1453">IFERROR(CR88/BN88,"-")</f>
        <v>10079</v>
      </c>
      <c r="BU88" s="122">
        <f t="shared" si="1123"/>
        <v>8659559</v>
      </c>
      <c r="BV88" s="122">
        <f t="shared" ref="BV88" si="1454">IFERROR(BU88/BO88,"-")</f>
        <v>6506.0548459804659</v>
      </c>
      <c r="BW88" s="122">
        <f t="shared" ref="BW88" si="1455">IFERROR(CS88/BO88,"-")</f>
        <v>11735</v>
      </c>
      <c r="BX88" s="122">
        <f t="shared" si="1124"/>
        <v>251132</v>
      </c>
      <c r="BY88" s="122">
        <f t="shared" ref="BY88" si="1456">IFERROR(BX88/BP88,"-")</f>
        <v>6439.2820512820517</v>
      </c>
      <c r="BZ88" s="122">
        <f t="shared" ref="BZ88" si="1457">IFERROR(CT88/BP88,"-")</f>
        <v>10641</v>
      </c>
      <c r="CA88" s="122">
        <f t="shared" si="1125"/>
        <v>10331724</v>
      </c>
      <c r="CB88" s="122">
        <f t="shared" ref="CB88" si="1458">IFERROR(CA88/BQ88,"-")</f>
        <v>8379.3381995133823</v>
      </c>
      <c r="CC88" s="126">
        <f t="shared" ref="CC88" si="1459">IFERROR(CU88/BQ88,"-")</f>
        <v>15484</v>
      </c>
      <c r="CD88" s="126">
        <f t="shared" ref="CD88" si="1460">MONTH(1&amp;C88)</f>
        <v>3</v>
      </c>
      <c r="CE88" s="166">
        <f t="shared" ref="CE88" si="1461">LEFT($B88,4)+IF(CD88&lt;4,1,0)</f>
        <v>2019</v>
      </c>
      <c r="CF88" s="167">
        <f t="shared" ref="CF88" si="1462">DATE(LEFT($B88,4)+IF(CD88&lt;4,1,0),CD88,1)</f>
        <v>43525</v>
      </c>
      <c r="CG88" s="168">
        <f t="shared" ref="CG88" si="1463">DAY(DATE(LEFT($B88,4)+IF(CD88&lt;4,1,0),$CD88+1,1)-1)</f>
        <v>31</v>
      </c>
      <c r="CH88" s="126">
        <f t="shared" si="1206"/>
        <v>0</v>
      </c>
      <c r="CI88" s="126">
        <f t="shared" si="1206"/>
        <v>7357240</v>
      </c>
      <c r="CJ88" s="126">
        <f t="shared" si="1206"/>
        <v>16721000</v>
      </c>
      <c r="CK88" s="126">
        <f t="shared" si="1206"/>
        <v>7841184</v>
      </c>
      <c r="CL88" s="126">
        <f t="shared" si="1206"/>
        <v>10742376</v>
      </c>
      <c r="CM88" s="126">
        <f t="shared" si="1206"/>
        <v>130294862</v>
      </c>
      <c r="CN88" s="126">
        <f t="shared" si="1206"/>
        <v>158003280</v>
      </c>
      <c r="CO88" s="126">
        <f t="shared" si="1206"/>
        <v>16708824</v>
      </c>
      <c r="CP88" s="126">
        <f t="shared" si="1206"/>
        <v>0</v>
      </c>
      <c r="CQ88" s="126">
        <f t="shared" si="1206"/>
        <v>903898</v>
      </c>
      <c r="CR88" s="126">
        <f t="shared" si="1206"/>
        <v>5271317</v>
      </c>
      <c r="CS88" s="126">
        <f t="shared" si="1206"/>
        <v>15619285</v>
      </c>
      <c r="CT88" s="126">
        <f t="shared" si="1206"/>
        <v>414999</v>
      </c>
      <c r="CU88" s="126">
        <f t="shared" si="1206"/>
        <v>19091772</v>
      </c>
      <c r="CV88" s="169"/>
      <c r="CW88" s="128"/>
      <c r="CX88" s="128"/>
      <c r="CY88" s="128"/>
      <c r="CZ88" s="128"/>
      <c r="DA88" s="128"/>
    </row>
    <row r="89" spans="1:105" x14ac:dyDescent="0.2">
      <c r="A89" s="112"/>
      <c r="H89" s="125"/>
      <c r="I89" s="125"/>
      <c r="J89" s="125"/>
      <c r="K89" s="122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6"/>
      <c r="CD89" s="126"/>
      <c r="CE89" s="170"/>
      <c r="CF89" s="170"/>
      <c r="CG89" s="171"/>
      <c r="CW89" s="128"/>
      <c r="CX89" s="128"/>
      <c r="CY89" s="128"/>
      <c r="CZ89" s="128"/>
      <c r="DA89" s="128"/>
    </row>
    <row r="90" spans="1:105" x14ac:dyDescent="0.2">
      <c r="A90" s="140" t="str">
        <f>B90&amp;C90&amp;D90</f>
        <v>2017-18AUGUSTY58</v>
      </c>
      <c r="B90" s="134" t="s">
        <v>680</v>
      </c>
      <c r="C90" s="135" t="s">
        <v>681</v>
      </c>
      <c r="D90" s="135" t="s">
        <v>831</v>
      </c>
      <c r="E90" s="135" t="s">
        <v>829</v>
      </c>
      <c r="F90" s="141" t="str">
        <f t="shared" si="378"/>
        <v>Y58</v>
      </c>
      <c r="G90" s="135"/>
      <c r="H90" s="136">
        <f t="shared" ref="H90:J109" si="1464">SUMIFS(H$133:H$10077,$B$133:$B$10077,$B90,$C$133:$C$10077,$C90,$D$133:$D$10077,$D90)</f>
        <v>0</v>
      </c>
      <c r="I90" s="136">
        <f t="shared" si="1464"/>
        <v>0</v>
      </c>
      <c r="J90" s="136">
        <f t="shared" si="1464"/>
        <v>0</v>
      </c>
      <c r="K90" s="137" t="str">
        <f>IFERROR(J90/I90,"-")</f>
        <v>-</v>
      </c>
      <c r="L90" s="136" t="str">
        <f>IFERROR(CH90/I90,"-")</f>
        <v>-</v>
      </c>
      <c r="M90" s="136" t="str">
        <f>IFERROR(CI90/I90,"-")</f>
        <v>-</v>
      </c>
      <c r="N90" s="136" t="str">
        <f>IFERROR(CJ90/I90,"-")</f>
        <v>-</v>
      </c>
      <c r="O90" s="136">
        <f t="shared" ref="O90:U99" si="1465">SUMIFS(O$133:O$10077,$B$133:$B$10077,$B90,$C$133:$C$10077,$C90,$D$133:$D$10077,$D90)</f>
        <v>0</v>
      </c>
      <c r="P90" s="136">
        <f t="shared" si="1465"/>
        <v>0</v>
      </c>
      <c r="Q90" s="136">
        <f t="shared" si="1465"/>
        <v>0</v>
      </c>
      <c r="R90" s="136">
        <f t="shared" si="1465"/>
        <v>0</v>
      </c>
      <c r="S90" s="136">
        <f t="shared" si="1465"/>
        <v>0</v>
      </c>
      <c r="T90" s="136">
        <f t="shared" si="1465"/>
        <v>0</v>
      </c>
      <c r="U90" s="136">
        <f t="shared" si="1465"/>
        <v>0</v>
      </c>
      <c r="V90" s="136" t="str">
        <f t="shared" si="23"/>
        <v>-</v>
      </c>
      <c r="W90" s="136" t="str">
        <f>IFERROR(CK90/P90,"-")</f>
        <v>-</v>
      </c>
      <c r="X90" s="136">
        <f t="shared" ref="X90:X109" si="1466">SUMIFS(X$133:X$10077,$B$133:$B$10077,$B90,$C$133:$C$10077,$C90,$D$133:$D$10077,$D90)</f>
        <v>0</v>
      </c>
      <c r="Y90" s="136" t="str">
        <f t="shared" si="25"/>
        <v>-</v>
      </c>
      <c r="Z90" s="136" t="str">
        <f>IFERROR(CL90/Q90,"-")</f>
        <v>-</v>
      </c>
      <c r="AA90" s="136">
        <f t="shared" ref="AA90:AA109" si="1467">SUMIFS(AA$133:AA$10077,$B$133:$B$10077,$B90,$C$133:$C$10077,$C90,$D$133:$D$10077,$D90)</f>
        <v>0</v>
      </c>
      <c r="AB90" s="136" t="str">
        <f t="shared" si="27"/>
        <v>-</v>
      </c>
      <c r="AC90" s="136" t="str">
        <f>IFERROR(CM90/R90,"-")</f>
        <v>-</v>
      </c>
      <c r="AD90" s="136">
        <f t="shared" ref="AD90:AD109" si="1468">SUMIFS(AD$133:AD$10077,$B$133:$B$10077,$B90,$C$133:$C$10077,$C90,$D$133:$D$10077,$D90)</f>
        <v>0</v>
      </c>
      <c r="AE90" s="136" t="str">
        <f t="shared" si="403"/>
        <v>-</v>
      </c>
      <c r="AF90" s="136" t="str">
        <f>IFERROR(CN90/S90,"-")</f>
        <v>-</v>
      </c>
      <c r="AG90" s="136">
        <f t="shared" ref="AG90:AG109" si="1469">SUMIFS(AG$133:AG$10077,$B$133:$B$10077,$B90,$C$133:$C$10077,$C90,$D$133:$D$10077,$D90)</f>
        <v>0</v>
      </c>
      <c r="AH90" s="136" t="str">
        <f t="shared" si="405"/>
        <v>-</v>
      </c>
      <c r="AI90" s="136" t="str">
        <f>IFERROR(CO90/T90,"-")</f>
        <v>-</v>
      </c>
      <c r="AJ90" s="136">
        <f t="shared" ref="AJ90:AS99" si="1470">SUMIFS(AJ$133:AJ$10077,$B$133:$B$10077,$B90,$C$133:$C$10077,$C90,$D$133:$D$10077,$D90)</f>
        <v>0</v>
      </c>
      <c r="AK90" s="136">
        <f t="shared" si="1470"/>
        <v>0</v>
      </c>
      <c r="AL90" s="136">
        <f t="shared" si="1470"/>
        <v>0</v>
      </c>
      <c r="AM90" s="136">
        <f t="shared" si="1470"/>
        <v>0</v>
      </c>
      <c r="AN90" s="136">
        <f t="shared" si="1470"/>
        <v>0</v>
      </c>
      <c r="AO90" s="136">
        <f t="shared" si="1470"/>
        <v>0</v>
      </c>
      <c r="AP90" s="136">
        <f t="shared" si="1470"/>
        <v>0</v>
      </c>
      <c r="AQ90" s="136">
        <f t="shared" si="1470"/>
        <v>0</v>
      </c>
      <c r="AR90" s="136">
        <f t="shared" si="1470"/>
        <v>0</v>
      </c>
      <c r="AS90" s="136">
        <f t="shared" si="1470"/>
        <v>0</v>
      </c>
      <c r="AT90" s="136">
        <f t="shared" ref="AT90:BF99" si="1471">SUMIFS(AT$133:AT$10077,$B$133:$B$10077,$B90,$C$133:$C$10077,$C90,$D$133:$D$10077,$D90)</f>
        <v>0</v>
      </c>
      <c r="AU90" s="137">
        <f t="shared" si="1471"/>
        <v>0</v>
      </c>
      <c r="AV90" s="137">
        <f t="shared" si="1471"/>
        <v>0</v>
      </c>
      <c r="AW90" s="137">
        <f t="shared" si="1471"/>
        <v>0</v>
      </c>
      <c r="AX90" s="137">
        <f t="shared" si="1471"/>
        <v>0</v>
      </c>
      <c r="AY90" s="137">
        <f t="shared" si="1471"/>
        <v>0</v>
      </c>
      <c r="AZ90" s="137">
        <f t="shared" si="1471"/>
        <v>0</v>
      </c>
      <c r="BA90" s="137">
        <f t="shared" si="1471"/>
        <v>0</v>
      </c>
      <c r="BB90" s="137">
        <f t="shared" si="1471"/>
        <v>0</v>
      </c>
      <c r="BC90" s="137">
        <f t="shared" si="1471"/>
        <v>0</v>
      </c>
      <c r="BD90" s="137">
        <f t="shared" si="1471"/>
        <v>0</v>
      </c>
      <c r="BE90" s="137">
        <f t="shared" si="1471"/>
        <v>0</v>
      </c>
      <c r="BF90" s="137">
        <f t="shared" si="1471"/>
        <v>0</v>
      </c>
      <c r="BG90" s="137" t="str">
        <f t="shared" si="407"/>
        <v>-</v>
      </c>
      <c r="BH90" s="137" t="str">
        <f>IFERROR(CP90/BE90,"-")</f>
        <v>-</v>
      </c>
      <c r="BI90" s="137">
        <f t="shared" ref="BI90:BJ109" si="1472">SUMIFS(BI$133:BI$10077,$B$133:$B$10077,$B90,$C$133:$C$10077,$C90,$D$133:$D$10077,$D90)</f>
        <v>0</v>
      </c>
      <c r="BJ90" s="137">
        <f t="shared" si="1472"/>
        <v>0</v>
      </c>
      <c r="BK90" s="137" t="str">
        <f t="shared" si="409"/>
        <v>-</v>
      </c>
      <c r="BL90" s="137" t="str">
        <f>IFERROR(CQ90/BI90,"-")</f>
        <v>-</v>
      </c>
      <c r="BM90" s="137">
        <f t="shared" ref="BM90:BR99" si="1473">SUMIFS(BM$133:BM$10077,$B$133:$B$10077,$B90,$C$133:$C$10077,$C90,$D$133:$D$10077,$D90)</f>
        <v>0</v>
      </c>
      <c r="BN90" s="137">
        <f t="shared" si="1473"/>
        <v>0</v>
      </c>
      <c r="BO90" s="137">
        <f t="shared" si="1473"/>
        <v>0</v>
      </c>
      <c r="BP90" s="137">
        <f t="shared" si="1473"/>
        <v>0</v>
      </c>
      <c r="BQ90" s="137">
        <f t="shared" si="1473"/>
        <v>0</v>
      </c>
      <c r="BR90" s="137">
        <f t="shared" si="1473"/>
        <v>0</v>
      </c>
      <c r="BS90" s="137" t="str">
        <f t="shared" si="37"/>
        <v>-</v>
      </c>
      <c r="BT90" s="137" t="str">
        <f>IFERROR(CR90/BN90,"-")</f>
        <v>-</v>
      </c>
      <c r="BU90" s="137">
        <f t="shared" ref="BU90:BU109" si="1474">SUMIFS(BU$133:BU$10077,$B$133:$B$10077,$B90,$C$133:$C$10077,$C90,$D$133:$D$10077,$D90)</f>
        <v>0</v>
      </c>
      <c r="BV90" s="137" t="str">
        <f t="shared" si="412"/>
        <v>-</v>
      </c>
      <c r="BW90" s="137" t="str">
        <f>IFERROR(CS90/BO90,"-")</f>
        <v>-</v>
      </c>
      <c r="BX90" s="137">
        <f t="shared" ref="BX90:BX109" si="1475">SUMIFS(BX$133:BX$10077,$B$133:$B$10077,$B90,$C$133:$C$10077,$C90,$D$133:$D$10077,$D90)</f>
        <v>0</v>
      </c>
      <c r="BY90" s="137" t="str">
        <f t="shared" si="414"/>
        <v>-</v>
      </c>
      <c r="BZ90" s="137" t="str">
        <f>IFERROR(CT90/BP90,"-")</f>
        <v>-</v>
      </c>
      <c r="CA90" s="137">
        <f t="shared" ref="CA90:CA109" si="1476">SUMIFS(CA$133:CA$10077,$B$133:$B$10077,$B90,$C$133:$C$10077,$C90,$D$133:$D$10077,$D90)</f>
        <v>0</v>
      </c>
      <c r="CB90" s="137" t="str">
        <f t="shared" si="43"/>
        <v>-</v>
      </c>
      <c r="CC90" s="138" t="str">
        <f>IFERROR(CU90/BQ90,"-")</f>
        <v>-</v>
      </c>
      <c r="CD90" s="138">
        <f t="shared" ref="CD90:CD98" si="1477">MONTH(1&amp;C90)</f>
        <v>8</v>
      </c>
      <c r="CE90" s="166">
        <f>LEFT($B90,4)+IF(CD90&lt;4,1,0)</f>
        <v>2017</v>
      </c>
      <c r="CF90" s="167">
        <f>DATE($CE90,$CD90,1)</f>
        <v>42948</v>
      </c>
      <c r="CG90" s="168">
        <f>DAY(DATE($CE90,$CD90+1,1)-1)</f>
        <v>31</v>
      </c>
      <c r="CH90" s="138">
        <f t="shared" ref="CH90:CU99" si="1478">SUMIFS(CH$133:CH$10077,$B$133:$B$10077,$B90,$C$133:$C$10077,$C90,$D$133:$D$10077,$D90)</f>
        <v>0</v>
      </c>
      <c r="CI90" s="138">
        <f t="shared" si="1478"/>
        <v>0</v>
      </c>
      <c r="CJ90" s="138">
        <f t="shared" si="1478"/>
        <v>0</v>
      </c>
      <c r="CK90" s="138">
        <f t="shared" si="1478"/>
        <v>0</v>
      </c>
      <c r="CL90" s="138">
        <f t="shared" si="1478"/>
        <v>0</v>
      </c>
      <c r="CM90" s="138">
        <f t="shared" si="1478"/>
        <v>0</v>
      </c>
      <c r="CN90" s="138">
        <f t="shared" si="1478"/>
        <v>0</v>
      </c>
      <c r="CO90" s="138">
        <f t="shared" si="1478"/>
        <v>0</v>
      </c>
      <c r="CP90" s="138">
        <f t="shared" si="1478"/>
        <v>0</v>
      </c>
      <c r="CQ90" s="138">
        <f t="shared" si="1478"/>
        <v>0</v>
      </c>
      <c r="CR90" s="138">
        <f t="shared" si="1478"/>
        <v>0</v>
      </c>
      <c r="CS90" s="138">
        <f t="shared" si="1478"/>
        <v>0</v>
      </c>
      <c r="CT90" s="138">
        <f t="shared" si="1478"/>
        <v>0</v>
      </c>
      <c r="CU90" s="138">
        <f t="shared" si="1478"/>
        <v>0</v>
      </c>
      <c r="CV90" s="169"/>
      <c r="CW90" s="128"/>
      <c r="CX90" s="128"/>
      <c r="CY90" s="128"/>
      <c r="CZ90" s="128"/>
      <c r="DA90" s="128"/>
    </row>
    <row r="91" spans="1:105" x14ac:dyDescent="0.2">
      <c r="A91" s="123" t="str">
        <f t="shared" ref="A91:A95" si="1479">B91&amp;C91&amp;D91</f>
        <v>2017-18SEPTEMBERY58</v>
      </c>
      <c r="B91" s="97" t="str">
        <f t="shared" ref="B91:B102" si="1480">IF($C91="April",LEFT($B90,4)+1&amp;"-"&amp;RIGHT($B90,2)+1,$B90)</f>
        <v>2017-18</v>
      </c>
      <c r="C91" s="35" t="s">
        <v>707</v>
      </c>
      <c r="D91" s="124" t="str">
        <f>D90</f>
        <v>Y58</v>
      </c>
      <c r="E91" s="124" t="str">
        <f>E90</f>
        <v>South East</v>
      </c>
      <c r="F91" s="124" t="str">
        <f t="shared" si="378"/>
        <v>Y58</v>
      </c>
      <c r="H91" s="125">
        <f t="shared" si="1464"/>
        <v>0</v>
      </c>
      <c r="I91" s="125">
        <f t="shared" si="1464"/>
        <v>0</v>
      </c>
      <c r="J91" s="125">
        <f t="shared" si="1464"/>
        <v>0</v>
      </c>
      <c r="K91" s="122" t="str">
        <f t="shared" ref="K91:K95" si="1481">IFERROR(J91/I91,"-")</f>
        <v>-</v>
      </c>
      <c r="L91" s="125" t="str">
        <f t="shared" ref="L91:L102" si="1482">IFERROR(CH91/I91,"-")</f>
        <v>-</v>
      </c>
      <c r="M91" s="125" t="str">
        <f t="shared" ref="M91:M102" si="1483">IFERROR(CI91/I91,"-")</f>
        <v>-</v>
      </c>
      <c r="N91" s="125" t="str">
        <f t="shared" ref="N91:N102" si="1484">IFERROR(CJ91/I91,"-")</f>
        <v>-</v>
      </c>
      <c r="O91" s="125">
        <f t="shared" si="1465"/>
        <v>0</v>
      </c>
      <c r="P91" s="125">
        <f t="shared" si="1465"/>
        <v>0</v>
      </c>
      <c r="Q91" s="125">
        <f t="shared" si="1465"/>
        <v>0</v>
      </c>
      <c r="R91" s="125">
        <f t="shared" si="1465"/>
        <v>0</v>
      </c>
      <c r="S91" s="125">
        <f t="shared" si="1465"/>
        <v>0</v>
      </c>
      <c r="T91" s="125">
        <f t="shared" si="1465"/>
        <v>0</v>
      </c>
      <c r="U91" s="125">
        <f t="shared" si="1465"/>
        <v>0</v>
      </c>
      <c r="V91" s="125" t="str">
        <f t="shared" si="23"/>
        <v>-</v>
      </c>
      <c r="W91" s="125" t="str">
        <f t="shared" ref="W91:W102" si="1485">IFERROR(CK91/P91,"-")</f>
        <v>-</v>
      </c>
      <c r="X91" s="125">
        <f t="shared" si="1466"/>
        <v>0</v>
      </c>
      <c r="Y91" s="125" t="str">
        <f t="shared" si="25"/>
        <v>-</v>
      </c>
      <c r="Z91" s="125" t="str">
        <f t="shared" ref="Z91:Z102" si="1486">IFERROR(CL91/Q91,"-")</f>
        <v>-</v>
      </c>
      <c r="AA91" s="125">
        <f t="shared" si="1467"/>
        <v>0</v>
      </c>
      <c r="AB91" s="125" t="str">
        <f t="shared" si="27"/>
        <v>-</v>
      </c>
      <c r="AC91" s="125" t="str">
        <f t="shared" ref="AC91:AC102" si="1487">IFERROR(CM91/R91,"-")</f>
        <v>-</v>
      </c>
      <c r="AD91" s="125">
        <f t="shared" si="1468"/>
        <v>0</v>
      </c>
      <c r="AE91" s="125" t="str">
        <f t="shared" si="403"/>
        <v>-</v>
      </c>
      <c r="AF91" s="125" t="str">
        <f t="shared" ref="AF91:AF102" si="1488">IFERROR(CN91/S91,"-")</f>
        <v>-</v>
      </c>
      <c r="AG91" s="125">
        <f t="shared" si="1469"/>
        <v>0</v>
      </c>
      <c r="AH91" s="125" t="str">
        <f t="shared" si="405"/>
        <v>-</v>
      </c>
      <c r="AI91" s="125" t="str">
        <f t="shared" ref="AI91:AI102" si="1489">IFERROR(CO91/T91,"-")</f>
        <v>-</v>
      </c>
      <c r="AJ91" s="125">
        <f t="shared" si="1470"/>
        <v>0</v>
      </c>
      <c r="AK91" s="125">
        <f t="shared" si="1470"/>
        <v>0</v>
      </c>
      <c r="AL91" s="125">
        <f t="shared" si="1470"/>
        <v>0</v>
      </c>
      <c r="AM91" s="125">
        <f t="shared" si="1470"/>
        <v>0</v>
      </c>
      <c r="AN91" s="125">
        <f t="shared" si="1470"/>
        <v>0</v>
      </c>
      <c r="AO91" s="125">
        <f t="shared" si="1470"/>
        <v>0</v>
      </c>
      <c r="AP91" s="125">
        <f t="shared" si="1470"/>
        <v>0</v>
      </c>
      <c r="AQ91" s="125">
        <f t="shared" si="1470"/>
        <v>0</v>
      </c>
      <c r="AR91" s="125">
        <f t="shared" si="1470"/>
        <v>0</v>
      </c>
      <c r="AS91" s="125">
        <f t="shared" si="1470"/>
        <v>0</v>
      </c>
      <c r="AT91" s="125">
        <f t="shared" si="1471"/>
        <v>0</v>
      </c>
      <c r="AU91" s="122">
        <f t="shared" si="1471"/>
        <v>0</v>
      </c>
      <c r="AV91" s="122">
        <f t="shared" si="1471"/>
        <v>0</v>
      </c>
      <c r="AW91" s="122">
        <f t="shared" si="1471"/>
        <v>0</v>
      </c>
      <c r="AX91" s="122">
        <f t="shared" si="1471"/>
        <v>0</v>
      </c>
      <c r="AY91" s="122">
        <f t="shared" si="1471"/>
        <v>0</v>
      </c>
      <c r="AZ91" s="122">
        <f t="shared" si="1471"/>
        <v>0</v>
      </c>
      <c r="BA91" s="122">
        <f t="shared" si="1471"/>
        <v>0</v>
      </c>
      <c r="BB91" s="122">
        <f t="shared" si="1471"/>
        <v>0</v>
      </c>
      <c r="BC91" s="122">
        <f t="shared" si="1471"/>
        <v>0</v>
      </c>
      <c r="BD91" s="122">
        <f t="shared" si="1471"/>
        <v>0</v>
      </c>
      <c r="BE91" s="122">
        <f t="shared" si="1471"/>
        <v>0</v>
      </c>
      <c r="BF91" s="122">
        <f t="shared" si="1471"/>
        <v>0</v>
      </c>
      <c r="BG91" s="122" t="str">
        <f t="shared" si="407"/>
        <v>-</v>
      </c>
      <c r="BH91" s="122" t="str">
        <f t="shared" ref="BH91:BH102" si="1490">IFERROR(CP91/BE91,"-")</f>
        <v>-</v>
      </c>
      <c r="BI91" s="122">
        <f t="shared" si="1472"/>
        <v>0</v>
      </c>
      <c r="BJ91" s="122">
        <f t="shared" si="1472"/>
        <v>0</v>
      </c>
      <c r="BK91" s="122" t="str">
        <f t="shared" si="409"/>
        <v>-</v>
      </c>
      <c r="BL91" s="122" t="str">
        <f t="shared" ref="BL91:BL102" si="1491">IFERROR(CQ91/BI91,"-")</f>
        <v>-</v>
      </c>
      <c r="BM91" s="122">
        <f t="shared" si="1473"/>
        <v>0</v>
      </c>
      <c r="BN91" s="122">
        <f t="shared" si="1473"/>
        <v>0</v>
      </c>
      <c r="BO91" s="122">
        <f t="shared" si="1473"/>
        <v>0</v>
      </c>
      <c r="BP91" s="122">
        <f t="shared" si="1473"/>
        <v>0</v>
      </c>
      <c r="BQ91" s="122">
        <f t="shared" si="1473"/>
        <v>0</v>
      </c>
      <c r="BR91" s="122">
        <f t="shared" si="1473"/>
        <v>0</v>
      </c>
      <c r="BS91" s="122" t="str">
        <f t="shared" si="37"/>
        <v>-</v>
      </c>
      <c r="BT91" s="122" t="str">
        <f t="shared" ref="BT91:BT102" si="1492">IFERROR(CR91/BN91,"-")</f>
        <v>-</v>
      </c>
      <c r="BU91" s="122">
        <f t="shared" si="1474"/>
        <v>0</v>
      </c>
      <c r="BV91" s="122" t="str">
        <f t="shared" si="412"/>
        <v>-</v>
      </c>
      <c r="BW91" s="122" t="str">
        <f t="shared" ref="BW91:BW102" si="1493">IFERROR(CS91/BO91,"-")</f>
        <v>-</v>
      </c>
      <c r="BX91" s="122">
        <f t="shared" si="1475"/>
        <v>0</v>
      </c>
      <c r="BY91" s="122" t="str">
        <f t="shared" si="414"/>
        <v>-</v>
      </c>
      <c r="BZ91" s="122" t="str">
        <f t="shared" ref="BZ91:BZ102" si="1494">IFERROR(CT91/BP91,"-")</f>
        <v>-</v>
      </c>
      <c r="CA91" s="122">
        <f t="shared" si="1476"/>
        <v>0</v>
      </c>
      <c r="CB91" s="122" t="str">
        <f t="shared" si="43"/>
        <v>-</v>
      </c>
      <c r="CC91" s="126" t="str">
        <f t="shared" ref="CC91:CC102" si="1495">IFERROR(CU91/BQ91,"-")</f>
        <v>-</v>
      </c>
      <c r="CD91" s="126">
        <f t="shared" si="1477"/>
        <v>9</v>
      </c>
      <c r="CE91" s="166">
        <f t="shared" ref="CE91:CE100" si="1496">LEFT($B91,4)+IF(CD91&lt;4,1,0)</f>
        <v>2017</v>
      </c>
      <c r="CF91" s="167">
        <f t="shared" ref="CF91:CF100" si="1497">DATE(LEFT($B91,4)+IF(CD91&lt;4,1,0),CD91,1)</f>
        <v>42979</v>
      </c>
      <c r="CG91" s="168">
        <f t="shared" ref="CG91:CG100" si="1498">DAY(DATE(LEFT($B91,4)+IF(CD91&lt;4,1,0),$CD91+1,1)-1)</f>
        <v>30</v>
      </c>
      <c r="CH91" s="126">
        <f t="shared" si="1478"/>
        <v>0</v>
      </c>
      <c r="CI91" s="126">
        <f t="shared" si="1478"/>
        <v>0</v>
      </c>
      <c r="CJ91" s="126">
        <f t="shared" si="1478"/>
        <v>0</v>
      </c>
      <c r="CK91" s="126">
        <f t="shared" si="1478"/>
        <v>0</v>
      </c>
      <c r="CL91" s="126">
        <f t="shared" si="1478"/>
        <v>0</v>
      </c>
      <c r="CM91" s="126">
        <f t="shared" si="1478"/>
        <v>0</v>
      </c>
      <c r="CN91" s="126">
        <f t="shared" si="1478"/>
        <v>0</v>
      </c>
      <c r="CO91" s="126">
        <f t="shared" si="1478"/>
        <v>0</v>
      </c>
      <c r="CP91" s="126">
        <f t="shared" si="1478"/>
        <v>0</v>
      </c>
      <c r="CQ91" s="126">
        <f t="shared" si="1478"/>
        <v>0</v>
      </c>
      <c r="CR91" s="126">
        <f t="shared" si="1478"/>
        <v>0</v>
      </c>
      <c r="CS91" s="126">
        <f t="shared" si="1478"/>
        <v>0</v>
      </c>
      <c r="CT91" s="126">
        <f t="shared" si="1478"/>
        <v>0</v>
      </c>
      <c r="CU91" s="126">
        <f t="shared" si="1478"/>
        <v>0</v>
      </c>
      <c r="CV91" s="169"/>
      <c r="CW91" s="128"/>
      <c r="CX91" s="128"/>
      <c r="CY91" s="128"/>
      <c r="CZ91" s="128"/>
      <c r="DA91" s="128"/>
    </row>
    <row r="92" spans="1:105" x14ac:dyDescent="0.2">
      <c r="A92" s="123" t="str">
        <f t="shared" si="1479"/>
        <v>2017-18OCTOBERY58</v>
      </c>
      <c r="B92" s="97" t="str">
        <f t="shared" si="1480"/>
        <v>2017-18</v>
      </c>
      <c r="C92" s="35" t="s">
        <v>765</v>
      </c>
      <c r="D92" s="124" t="str">
        <f t="shared" ref="D92:E109" si="1499">D91</f>
        <v>Y58</v>
      </c>
      <c r="E92" s="124" t="str">
        <f t="shared" si="1499"/>
        <v>South East</v>
      </c>
      <c r="F92" s="124" t="str">
        <f t="shared" si="378"/>
        <v>Y58</v>
      </c>
      <c r="H92" s="125">
        <f t="shared" si="1464"/>
        <v>0</v>
      </c>
      <c r="I92" s="125">
        <f t="shared" si="1464"/>
        <v>0</v>
      </c>
      <c r="J92" s="125">
        <f t="shared" si="1464"/>
        <v>0</v>
      </c>
      <c r="K92" s="122" t="str">
        <f t="shared" si="1481"/>
        <v>-</v>
      </c>
      <c r="L92" s="125" t="str">
        <f t="shared" si="1482"/>
        <v>-</v>
      </c>
      <c r="M92" s="125" t="str">
        <f t="shared" si="1483"/>
        <v>-</v>
      </c>
      <c r="N92" s="125" t="str">
        <f t="shared" si="1484"/>
        <v>-</v>
      </c>
      <c r="O92" s="125">
        <f t="shared" si="1465"/>
        <v>0</v>
      </c>
      <c r="P92" s="125">
        <f t="shared" si="1465"/>
        <v>0</v>
      </c>
      <c r="Q92" s="125">
        <f t="shared" si="1465"/>
        <v>0</v>
      </c>
      <c r="R92" s="125">
        <f t="shared" si="1465"/>
        <v>0</v>
      </c>
      <c r="S92" s="125">
        <f t="shared" si="1465"/>
        <v>0</v>
      </c>
      <c r="T92" s="125">
        <f t="shared" si="1465"/>
        <v>0</v>
      </c>
      <c r="U92" s="125">
        <f t="shared" si="1465"/>
        <v>0</v>
      </c>
      <c r="V92" s="125" t="str">
        <f t="shared" si="23"/>
        <v>-</v>
      </c>
      <c r="W92" s="125" t="str">
        <f t="shared" si="1485"/>
        <v>-</v>
      </c>
      <c r="X92" s="125">
        <f t="shared" si="1466"/>
        <v>0</v>
      </c>
      <c r="Y92" s="125" t="str">
        <f t="shared" si="25"/>
        <v>-</v>
      </c>
      <c r="Z92" s="125" t="str">
        <f t="shared" si="1486"/>
        <v>-</v>
      </c>
      <c r="AA92" s="125">
        <f t="shared" si="1467"/>
        <v>0</v>
      </c>
      <c r="AB92" s="125" t="str">
        <f t="shared" si="27"/>
        <v>-</v>
      </c>
      <c r="AC92" s="125" t="str">
        <f t="shared" si="1487"/>
        <v>-</v>
      </c>
      <c r="AD92" s="125">
        <f t="shared" si="1468"/>
        <v>0</v>
      </c>
      <c r="AE92" s="125" t="str">
        <f t="shared" si="403"/>
        <v>-</v>
      </c>
      <c r="AF92" s="125" t="str">
        <f t="shared" si="1488"/>
        <v>-</v>
      </c>
      <c r="AG92" s="125">
        <f t="shared" si="1469"/>
        <v>0</v>
      </c>
      <c r="AH92" s="125" t="str">
        <f t="shared" si="405"/>
        <v>-</v>
      </c>
      <c r="AI92" s="125" t="str">
        <f t="shared" si="1489"/>
        <v>-</v>
      </c>
      <c r="AJ92" s="125">
        <f t="shared" si="1470"/>
        <v>0</v>
      </c>
      <c r="AK92" s="125">
        <f t="shared" si="1470"/>
        <v>0</v>
      </c>
      <c r="AL92" s="125">
        <f t="shared" si="1470"/>
        <v>0</v>
      </c>
      <c r="AM92" s="125">
        <f t="shared" si="1470"/>
        <v>0</v>
      </c>
      <c r="AN92" s="125">
        <f t="shared" si="1470"/>
        <v>0</v>
      </c>
      <c r="AO92" s="125">
        <f t="shared" si="1470"/>
        <v>0</v>
      </c>
      <c r="AP92" s="125">
        <f t="shared" si="1470"/>
        <v>0</v>
      </c>
      <c r="AQ92" s="125">
        <f t="shared" si="1470"/>
        <v>0</v>
      </c>
      <c r="AR92" s="125">
        <f t="shared" si="1470"/>
        <v>0</v>
      </c>
      <c r="AS92" s="125">
        <f t="shared" si="1470"/>
        <v>0</v>
      </c>
      <c r="AT92" s="125">
        <f t="shared" si="1471"/>
        <v>0</v>
      </c>
      <c r="AU92" s="122">
        <f t="shared" si="1471"/>
        <v>0</v>
      </c>
      <c r="AV92" s="122">
        <f t="shared" si="1471"/>
        <v>0</v>
      </c>
      <c r="AW92" s="122">
        <f t="shared" si="1471"/>
        <v>0</v>
      </c>
      <c r="AX92" s="122">
        <f t="shared" si="1471"/>
        <v>0</v>
      </c>
      <c r="AY92" s="122">
        <f t="shared" si="1471"/>
        <v>0</v>
      </c>
      <c r="AZ92" s="122">
        <f t="shared" si="1471"/>
        <v>0</v>
      </c>
      <c r="BA92" s="122">
        <f t="shared" si="1471"/>
        <v>0</v>
      </c>
      <c r="BB92" s="122">
        <f t="shared" si="1471"/>
        <v>0</v>
      </c>
      <c r="BC92" s="122">
        <f t="shared" si="1471"/>
        <v>0</v>
      </c>
      <c r="BD92" s="122">
        <f t="shared" si="1471"/>
        <v>0</v>
      </c>
      <c r="BE92" s="122">
        <f t="shared" si="1471"/>
        <v>0</v>
      </c>
      <c r="BF92" s="122">
        <f t="shared" si="1471"/>
        <v>0</v>
      </c>
      <c r="BG92" s="122" t="str">
        <f t="shared" si="407"/>
        <v>-</v>
      </c>
      <c r="BH92" s="122" t="str">
        <f t="shared" si="1490"/>
        <v>-</v>
      </c>
      <c r="BI92" s="122">
        <f t="shared" si="1472"/>
        <v>0</v>
      </c>
      <c r="BJ92" s="122">
        <f t="shared" si="1472"/>
        <v>0</v>
      </c>
      <c r="BK92" s="122" t="str">
        <f t="shared" si="409"/>
        <v>-</v>
      </c>
      <c r="BL92" s="122" t="str">
        <f t="shared" si="1491"/>
        <v>-</v>
      </c>
      <c r="BM92" s="122">
        <f t="shared" si="1473"/>
        <v>0</v>
      </c>
      <c r="BN92" s="122">
        <f t="shared" si="1473"/>
        <v>0</v>
      </c>
      <c r="BO92" s="122">
        <f t="shared" si="1473"/>
        <v>0</v>
      </c>
      <c r="BP92" s="122">
        <f t="shared" si="1473"/>
        <v>0</v>
      </c>
      <c r="BQ92" s="122">
        <f t="shared" si="1473"/>
        <v>0</v>
      </c>
      <c r="BR92" s="122">
        <f t="shared" si="1473"/>
        <v>0</v>
      </c>
      <c r="BS92" s="122" t="str">
        <f t="shared" si="37"/>
        <v>-</v>
      </c>
      <c r="BT92" s="122" t="str">
        <f t="shared" si="1492"/>
        <v>-</v>
      </c>
      <c r="BU92" s="122">
        <f t="shared" si="1474"/>
        <v>0</v>
      </c>
      <c r="BV92" s="122" t="str">
        <f t="shared" si="412"/>
        <v>-</v>
      </c>
      <c r="BW92" s="122" t="str">
        <f t="shared" si="1493"/>
        <v>-</v>
      </c>
      <c r="BX92" s="122">
        <f t="shared" si="1475"/>
        <v>0</v>
      </c>
      <c r="BY92" s="122" t="str">
        <f t="shared" si="414"/>
        <v>-</v>
      </c>
      <c r="BZ92" s="122" t="str">
        <f t="shared" si="1494"/>
        <v>-</v>
      </c>
      <c r="CA92" s="122">
        <f t="shared" si="1476"/>
        <v>0</v>
      </c>
      <c r="CB92" s="122" t="str">
        <f t="shared" si="43"/>
        <v>-</v>
      </c>
      <c r="CC92" s="126" t="str">
        <f t="shared" si="1495"/>
        <v>-</v>
      </c>
      <c r="CD92" s="126">
        <f t="shared" si="1477"/>
        <v>10</v>
      </c>
      <c r="CE92" s="166">
        <f t="shared" si="1496"/>
        <v>2017</v>
      </c>
      <c r="CF92" s="167">
        <f t="shared" si="1497"/>
        <v>43009</v>
      </c>
      <c r="CG92" s="168">
        <f t="shared" si="1498"/>
        <v>31</v>
      </c>
      <c r="CH92" s="126">
        <f t="shared" si="1478"/>
        <v>0</v>
      </c>
      <c r="CI92" s="126">
        <f t="shared" si="1478"/>
        <v>0</v>
      </c>
      <c r="CJ92" s="126">
        <f t="shared" si="1478"/>
        <v>0</v>
      </c>
      <c r="CK92" s="126">
        <f t="shared" si="1478"/>
        <v>0</v>
      </c>
      <c r="CL92" s="126">
        <f t="shared" si="1478"/>
        <v>0</v>
      </c>
      <c r="CM92" s="126">
        <f t="shared" si="1478"/>
        <v>0</v>
      </c>
      <c r="CN92" s="126">
        <f t="shared" si="1478"/>
        <v>0</v>
      </c>
      <c r="CO92" s="126">
        <f t="shared" si="1478"/>
        <v>0</v>
      </c>
      <c r="CP92" s="126">
        <f t="shared" si="1478"/>
        <v>0</v>
      </c>
      <c r="CQ92" s="126">
        <f t="shared" si="1478"/>
        <v>0</v>
      </c>
      <c r="CR92" s="126">
        <f t="shared" si="1478"/>
        <v>0</v>
      </c>
      <c r="CS92" s="126">
        <f t="shared" si="1478"/>
        <v>0</v>
      </c>
      <c r="CT92" s="126">
        <f t="shared" si="1478"/>
        <v>0</v>
      </c>
      <c r="CU92" s="126">
        <f t="shared" si="1478"/>
        <v>0</v>
      </c>
      <c r="CV92" s="169"/>
      <c r="CW92" s="128"/>
      <c r="CX92" s="128"/>
      <c r="CY92" s="128"/>
      <c r="CZ92" s="128"/>
      <c r="DA92" s="128"/>
    </row>
    <row r="93" spans="1:105" x14ac:dyDescent="0.2">
      <c r="A93" s="123" t="str">
        <f t="shared" si="1479"/>
        <v>2017-18NOVEMBERY58</v>
      </c>
      <c r="B93" s="97" t="str">
        <f t="shared" si="1480"/>
        <v>2017-18</v>
      </c>
      <c r="C93" s="35" t="s">
        <v>771</v>
      </c>
      <c r="D93" s="124" t="str">
        <f t="shared" si="1499"/>
        <v>Y58</v>
      </c>
      <c r="E93" s="124" t="str">
        <f t="shared" si="1499"/>
        <v>South East</v>
      </c>
      <c r="F93" s="124" t="str">
        <f t="shared" si="378"/>
        <v>Y58</v>
      </c>
      <c r="H93" s="125">
        <f t="shared" si="1464"/>
        <v>56338</v>
      </c>
      <c r="I93" s="125">
        <f t="shared" si="1464"/>
        <v>39583</v>
      </c>
      <c r="J93" s="125">
        <f t="shared" si="1464"/>
        <v>319784</v>
      </c>
      <c r="K93" s="122">
        <f t="shared" si="1481"/>
        <v>8.0788217163934011</v>
      </c>
      <c r="L93" s="125">
        <f t="shared" si="1482"/>
        <v>3</v>
      </c>
      <c r="M93" s="125">
        <f t="shared" si="1483"/>
        <v>40</v>
      </c>
      <c r="N93" s="125">
        <f t="shared" si="1484"/>
        <v>97</v>
      </c>
      <c r="O93" s="125">
        <f t="shared" si="1465"/>
        <v>46012</v>
      </c>
      <c r="P93" s="125">
        <f t="shared" si="1465"/>
        <v>3350</v>
      </c>
      <c r="Q93" s="125">
        <f t="shared" si="1465"/>
        <v>2185</v>
      </c>
      <c r="R93" s="125">
        <f t="shared" si="1465"/>
        <v>18763</v>
      </c>
      <c r="S93" s="125">
        <f t="shared" si="1465"/>
        <v>15625</v>
      </c>
      <c r="T93" s="125">
        <f t="shared" si="1465"/>
        <v>2006</v>
      </c>
      <c r="U93" s="125">
        <f t="shared" si="1465"/>
        <v>1462526</v>
      </c>
      <c r="V93" s="125">
        <f t="shared" si="23"/>
        <v>436.57492537313431</v>
      </c>
      <c r="W93" s="125">
        <f t="shared" si="1485"/>
        <v>781</v>
      </c>
      <c r="X93" s="125">
        <f t="shared" si="1466"/>
        <v>1635969</v>
      </c>
      <c r="Y93" s="125">
        <f t="shared" si="25"/>
        <v>748.72723112128142</v>
      </c>
      <c r="Z93" s="125">
        <f t="shared" si="1486"/>
        <v>1409</v>
      </c>
      <c r="AA93" s="125">
        <f t="shared" si="1467"/>
        <v>16519599</v>
      </c>
      <c r="AB93" s="125">
        <f t="shared" si="27"/>
        <v>880.43484517401271</v>
      </c>
      <c r="AC93" s="125">
        <f t="shared" si="1487"/>
        <v>1709</v>
      </c>
      <c r="AD93" s="125">
        <f t="shared" si="1468"/>
        <v>45065438</v>
      </c>
      <c r="AE93" s="125">
        <f t="shared" si="403"/>
        <v>2884.188032</v>
      </c>
      <c r="AF93" s="125">
        <f t="shared" si="1488"/>
        <v>6607</v>
      </c>
      <c r="AG93" s="125">
        <f t="shared" si="1469"/>
        <v>9695388</v>
      </c>
      <c r="AH93" s="125">
        <f t="shared" si="405"/>
        <v>4833.1944167497504</v>
      </c>
      <c r="AI93" s="125">
        <f t="shared" si="1489"/>
        <v>10446</v>
      </c>
      <c r="AJ93" s="125">
        <f t="shared" si="1470"/>
        <v>2777</v>
      </c>
      <c r="AK93" s="125">
        <f t="shared" si="1470"/>
        <v>10</v>
      </c>
      <c r="AL93" s="125">
        <f t="shared" si="1470"/>
        <v>71</v>
      </c>
      <c r="AM93" s="125">
        <f t="shared" si="1470"/>
        <v>305</v>
      </c>
      <c r="AN93" s="125">
        <f t="shared" si="1470"/>
        <v>253</v>
      </c>
      <c r="AO93" s="125">
        <f t="shared" si="1470"/>
        <v>2443</v>
      </c>
      <c r="AP93" s="125">
        <f t="shared" si="1470"/>
        <v>0</v>
      </c>
      <c r="AQ93" s="125">
        <f t="shared" si="1470"/>
        <v>25327</v>
      </c>
      <c r="AR93" s="125">
        <f t="shared" si="1470"/>
        <v>2976</v>
      </c>
      <c r="AS93" s="125">
        <f t="shared" si="1470"/>
        <v>14932</v>
      </c>
      <c r="AT93" s="125">
        <f t="shared" si="1471"/>
        <v>43235</v>
      </c>
      <c r="AU93" s="122">
        <f t="shared" si="1471"/>
        <v>6551</v>
      </c>
      <c r="AV93" s="122">
        <f t="shared" si="1471"/>
        <v>5207</v>
      </c>
      <c r="AW93" s="122">
        <f t="shared" si="1471"/>
        <v>4315</v>
      </c>
      <c r="AX93" s="122">
        <f t="shared" si="1471"/>
        <v>3475</v>
      </c>
      <c r="AY93" s="122">
        <f t="shared" si="1471"/>
        <v>27683</v>
      </c>
      <c r="AZ93" s="122">
        <f t="shared" si="1471"/>
        <v>23067</v>
      </c>
      <c r="BA93" s="122">
        <f t="shared" si="1471"/>
        <v>22853</v>
      </c>
      <c r="BB93" s="122">
        <f t="shared" si="1471"/>
        <v>18090</v>
      </c>
      <c r="BC93" s="122">
        <f t="shared" si="1471"/>
        <v>3149</v>
      </c>
      <c r="BD93" s="122">
        <f t="shared" si="1471"/>
        <v>2276</v>
      </c>
      <c r="BE93" s="122">
        <f t="shared" si="1471"/>
        <v>197</v>
      </c>
      <c r="BF93" s="122">
        <f t="shared" si="1471"/>
        <v>64232</v>
      </c>
      <c r="BG93" s="122">
        <f t="shared" si="407"/>
        <v>326.05076142131981</v>
      </c>
      <c r="BH93" s="122">
        <f t="shared" si="1490"/>
        <v>560</v>
      </c>
      <c r="BI93" s="122">
        <f t="shared" si="1472"/>
        <v>2602</v>
      </c>
      <c r="BJ93" s="122">
        <f t="shared" si="1472"/>
        <v>108855</v>
      </c>
      <c r="BK93" s="122">
        <f t="shared" si="409"/>
        <v>41.835126825518834</v>
      </c>
      <c r="BL93" s="122">
        <f t="shared" si="1491"/>
        <v>85</v>
      </c>
      <c r="BM93" s="122">
        <f t="shared" si="1473"/>
        <v>1</v>
      </c>
      <c r="BN93" s="122">
        <f t="shared" si="1473"/>
        <v>1767</v>
      </c>
      <c r="BO93" s="122">
        <f t="shared" si="1473"/>
        <v>1374</v>
      </c>
      <c r="BP93" s="122">
        <f t="shared" si="1473"/>
        <v>0</v>
      </c>
      <c r="BQ93" s="122">
        <f t="shared" si="1473"/>
        <v>367</v>
      </c>
      <c r="BR93" s="122">
        <f t="shared" si="1473"/>
        <v>5552654</v>
      </c>
      <c r="BS93" s="122">
        <f t="shared" si="37"/>
        <v>3142.4187889077534</v>
      </c>
      <c r="BT93" s="122">
        <f t="shared" si="1492"/>
        <v>5450</v>
      </c>
      <c r="BU93" s="122">
        <f t="shared" si="1474"/>
        <v>7208164</v>
      </c>
      <c r="BV93" s="122">
        <f t="shared" si="412"/>
        <v>5246.1164483260554</v>
      </c>
      <c r="BW93" s="122">
        <f t="shared" si="1493"/>
        <v>9568</v>
      </c>
      <c r="BX93" s="122">
        <f t="shared" si="1475"/>
        <v>0</v>
      </c>
      <c r="BY93" s="122" t="str">
        <f t="shared" si="414"/>
        <v>-</v>
      </c>
      <c r="BZ93" s="122" t="str">
        <f t="shared" si="1494"/>
        <v>-</v>
      </c>
      <c r="CA93" s="122">
        <f t="shared" si="1476"/>
        <v>2679635</v>
      </c>
      <c r="CB93" s="122">
        <f t="shared" si="43"/>
        <v>7301.4577656675747</v>
      </c>
      <c r="CC93" s="126">
        <f t="shared" si="1495"/>
        <v>15579</v>
      </c>
      <c r="CD93" s="126">
        <f t="shared" si="1477"/>
        <v>11</v>
      </c>
      <c r="CE93" s="166">
        <f t="shared" si="1496"/>
        <v>2017</v>
      </c>
      <c r="CF93" s="167">
        <f t="shared" si="1497"/>
        <v>43040</v>
      </c>
      <c r="CG93" s="168">
        <f t="shared" si="1498"/>
        <v>30</v>
      </c>
      <c r="CH93" s="126">
        <f t="shared" si="1478"/>
        <v>118749</v>
      </c>
      <c r="CI93" s="126">
        <f t="shared" si="1478"/>
        <v>1583320</v>
      </c>
      <c r="CJ93" s="126">
        <f t="shared" si="1478"/>
        <v>3839551</v>
      </c>
      <c r="CK93" s="126">
        <f t="shared" si="1478"/>
        <v>2616350</v>
      </c>
      <c r="CL93" s="126">
        <f t="shared" si="1478"/>
        <v>3078665</v>
      </c>
      <c r="CM93" s="126">
        <f t="shared" si="1478"/>
        <v>32065967</v>
      </c>
      <c r="CN93" s="126">
        <f t="shared" si="1478"/>
        <v>103234375</v>
      </c>
      <c r="CO93" s="126">
        <f t="shared" si="1478"/>
        <v>20954676</v>
      </c>
      <c r="CP93" s="126">
        <f t="shared" si="1478"/>
        <v>110320</v>
      </c>
      <c r="CQ93" s="126">
        <f t="shared" si="1478"/>
        <v>221170</v>
      </c>
      <c r="CR93" s="126">
        <f t="shared" si="1478"/>
        <v>9630150</v>
      </c>
      <c r="CS93" s="126">
        <f t="shared" si="1478"/>
        <v>13146432</v>
      </c>
      <c r="CT93" s="126">
        <f t="shared" si="1478"/>
        <v>0</v>
      </c>
      <c r="CU93" s="126">
        <f t="shared" si="1478"/>
        <v>5717493</v>
      </c>
      <c r="CV93" s="169"/>
      <c r="CW93" s="128"/>
      <c r="CX93" s="128"/>
      <c r="CY93" s="128"/>
      <c r="CZ93" s="128"/>
      <c r="DA93" s="128"/>
    </row>
    <row r="94" spans="1:105" x14ac:dyDescent="0.2">
      <c r="A94" s="123" t="str">
        <f t="shared" si="1479"/>
        <v>2017-18DECEMBERY58</v>
      </c>
      <c r="B94" s="97" t="str">
        <f t="shared" si="1480"/>
        <v>2017-18</v>
      </c>
      <c r="C94" s="35" t="s">
        <v>776</v>
      </c>
      <c r="D94" s="124" t="str">
        <f t="shared" si="1499"/>
        <v>Y58</v>
      </c>
      <c r="E94" s="124" t="str">
        <f t="shared" si="1499"/>
        <v>South East</v>
      </c>
      <c r="F94" s="124" t="str">
        <f t="shared" si="378"/>
        <v>Y58</v>
      </c>
      <c r="H94" s="125">
        <f t="shared" si="1464"/>
        <v>148174</v>
      </c>
      <c r="I94" s="125">
        <f t="shared" si="1464"/>
        <v>122214</v>
      </c>
      <c r="J94" s="125">
        <f t="shared" si="1464"/>
        <v>5574280</v>
      </c>
      <c r="K94" s="122">
        <f t="shared" si="1481"/>
        <v>45.610813818384145</v>
      </c>
      <c r="L94" s="125">
        <f t="shared" si="1482"/>
        <v>22.641931366291914</v>
      </c>
      <c r="M94" s="125">
        <f t="shared" si="1483"/>
        <v>172.87553799073757</v>
      </c>
      <c r="N94" s="125">
        <f t="shared" si="1484"/>
        <v>276.51629109594643</v>
      </c>
      <c r="O94" s="125">
        <f t="shared" si="1465"/>
        <v>115510</v>
      </c>
      <c r="P94" s="125">
        <f t="shared" si="1465"/>
        <v>6537</v>
      </c>
      <c r="Q94" s="125">
        <f t="shared" si="1465"/>
        <v>4132</v>
      </c>
      <c r="R94" s="125">
        <f t="shared" si="1465"/>
        <v>54899</v>
      </c>
      <c r="S94" s="125">
        <f t="shared" si="1465"/>
        <v>39906</v>
      </c>
      <c r="T94" s="125">
        <f t="shared" si="1465"/>
        <v>2539</v>
      </c>
      <c r="U94" s="125">
        <f t="shared" si="1465"/>
        <v>3196669</v>
      </c>
      <c r="V94" s="125">
        <f t="shared" si="23"/>
        <v>489.01162612819337</v>
      </c>
      <c r="W94" s="125">
        <f t="shared" si="1485"/>
        <v>894.29967875172099</v>
      </c>
      <c r="X94" s="125">
        <f t="shared" si="1466"/>
        <v>2963367</v>
      </c>
      <c r="Y94" s="125">
        <f t="shared" si="25"/>
        <v>717.17497579864471</v>
      </c>
      <c r="Z94" s="125">
        <f t="shared" si="1486"/>
        <v>1321.5796224588578</v>
      </c>
      <c r="AA94" s="125">
        <f t="shared" si="1467"/>
        <v>62167432</v>
      </c>
      <c r="AB94" s="125">
        <f t="shared" si="27"/>
        <v>1132.3964370935719</v>
      </c>
      <c r="AC94" s="125">
        <f t="shared" si="1487"/>
        <v>2200.0374141605494</v>
      </c>
      <c r="AD94" s="125">
        <f t="shared" si="1468"/>
        <v>214893812</v>
      </c>
      <c r="AE94" s="125">
        <f t="shared" si="403"/>
        <v>5385.0000501177765</v>
      </c>
      <c r="AF94" s="125">
        <f t="shared" si="1488"/>
        <v>12334.950433518768</v>
      </c>
      <c r="AG94" s="125">
        <f t="shared" si="1469"/>
        <v>18636445</v>
      </c>
      <c r="AH94" s="125">
        <f t="shared" si="405"/>
        <v>7340.0728633320205</v>
      </c>
      <c r="AI94" s="125">
        <f t="shared" si="1489"/>
        <v>17462.183930681371</v>
      </c>
      <c r="AJ94" s="125">
        <f t="shared" si="1470"/>
        <v>6493</v>
      </c>
      <c r="AK94" s="125">
        <f t="shared" si="1470"/>
        <v>125</v>
      </c>
      <c r="AL94" s="125">
        <f t="shared" si="1470"/>
        <v>632</v>
      </c>
      <c r="AM94" s="125">
        <f t="shared" si="1470"/>
        <v>429</v>
      </c>
      <c r="AN94" s="125">
        <f t="shared" si="1470"/>
        <v>521</v>
      </c>
      <c r="AO94" s="125">
        <f t="shared" si="1470"/>
        <v>5215</v>
      </c>
      <c r="AP94" s="125">
        <f t="shared" si="1470"/>
        <v>574</v>
      </c>
      <c r="AQ94" s="125">
        <f t="shared" si="1470"/>
        <v>64996</v>
      </c>
      <c r="AR94" s="125">
        <f t="shared" si="1470"/>
        <v>4737</v>
      </c>
      <c r="AS94" s="125">
        <f t="shared" si="1470"/>
        <v>39284</v>
      </c>
      <c r="AT94" s="125">
        <f t="shared" si="1471"/>
        <v>109017</v>
      </c>
      <c r="AU94" s="122">
        <f t="shared" si="1471"/>
        <v>14149</v>
      </c>
      <c r="AV94" s="122">
        <f t="shared" si="1471"/>
        <v>10844</v>
      </c>
      <c r="AW94" s="122">
        <f t="shared" si="1471"/>
        <v>8845</v>
      </c>
      <c r="AX94" s="122">
        <f t="shared" si="1471"/>
        <v>9292</v>
      </c>
      <c r="AY94" s="122">
        <f t="shared" si="1471"/>
        <v>77791</v>
      </c>
      <c r="AZ94" s="122">
        <f t="shared" si="1471"/>
        <v>63220</v>
      </c>
      <c r="BA94" s="122">
        <f t="shared" si="1471"/>
        <v>66233</v>
      </c>
      <c r="BB94" s="122">
        <f t="shared" si="1471"/>
        <v>43994</v>
      </c>
      <c r="BC94" s="122">
        <f t="shared" si="1471"/>
        <v>4208</v>
      </c>
      <c r="BD94" s="122">
        <f t="shared" si="1471"/>
        <v>2784</v>
      </c>
      <c r="BE94" s="122">
        <f t="shared" si="1471"/>
        <v>565</v>
      </c>
      <c r="BF94" s="122">
        <f t="shared" si="1471"/>
        <v>182258</v>
      </c>
      <c r="BG94" s="122">
        <f t="shared" si="407"/>
        <v>322.58053097345135</v>
      </c>
      <c r="BH94" s="122">
        <f t="shared" si="1490"/>
        <v>544.23362831858412</v>
      </c>
      <c r="BI94" s="122">
        <f t="shared" si="1472"/>
        <v>4710</v>
      </c>
      <c r="BJ94" s="122">
        <f t="shared" si="1472"/>
        <v>283548</v>
      </c>
      <c r="BK94" s="122">
        <f t="shared" si="409"/>
        <v>60.201273885350318</v>
      </c>
      <c r="BL94" s="122">
        <f t="shared" si="1491"/>
        <v>138.16390658174097</v>
      </c>
      <c r="BM94" s="122">
        <f t="shared" si="1473"/>
        <v>1</v>
      </c>
      <c r="BN94" s="122">
        <f t="shared" si="1473"/>
        <v>1940</v>
      </c>
      <c r="BO94" s="122">
        <f t="shared" si="1473"/>
        <v>2483</v>
      </c>
      <c r="BP94" s="122">
        <f t="shared" si="1473"/>
        <v>0</v>
      </c>
      <c r="BQ94" s="122">
        <f t="shared" si="1473"/>
        <v>707</v>
      </c>
      <c r="BR94" s="122">
        <f t="shared" si="1473"/>
        <v>8523228</v>
      </c>
      <c r="BS94" s="122">
        <f t="shared" si="37"/>
        <v>4393.4164948453608</v>
      </c>
      <c r="BT94" s="122">
        <f t="shared" si="1492"/>
        <v>8143.1211340206182</v>
      </c>
      <c r="BU94" s="122">
        <f t="shared" si="1474"/>
        <v>23076336</v>
      </c>
      <c r="BV94" s="122">
        <f t="shared" si="412"/>
        <v>9293.7317760773258</v>
      </c>
      <c r="BW94" s="122">
        <f t="shared" si="1493"/>
        <v>18663.248086991542</v>
      </c>
      <c r="BX94" s="122">
        <f t="shared" si="1475"/>
        <v>0</v>
      </c>
      <c r="BY94" s="122" t="str">
        <f t="shared" si="414"/>
        <v>-</v>
      </c>
      <c r="BZ94" s="122" t="str">
        <f t="shared" si="1494"/>
        <v>-</v>
      </c>
      <c r="CA94" s="122">
        <f t="shared" si="1476"/>
        <v>9433994</v>
      </c>
      <c r="CB94" s="122">
        <f t="shared" si="43"/>
        <v>13343.697312588401</v>
      </c>
      <c r="CC94" s="126">
        <f t="shared" si="1495"/>
        <v>26873.124469589817</v>
      </c>
      <c r="CD94" s="126">
        <f t="shared" si="1477"/>
        <v>12</v>
      </c>
      <c r="CE94" s="166">
        <f t="shared" si="1496"/>
        <v>2017</v>
      </c>
      <c r="CF94" s="167">
        <f t="shared" si="1497"/>
        <v>43070</v>
      </c>
      <c r="CG94" s="168">
        <f t="shared" si="1498"/>
        <v>31</v>
      </c>
      <c r="CH94" s="126">
        <f t="shared" si="1478"/>
        <v>2767161</v>
      </c>
      <c r="CI94" s="126">
        <f t="shared" si="1478"/>
        <v>21127811</v>
      </c>
      <c r="CJ94" s="126">
        <f t="shared" si="1478"/>
        <v>33794162</v>
      </c>
      <c r="CK94" s="126">
        <f t="shared" si="1478"/>
        <v>5846037</v>
      </c>
      <c r="CL94" s="126">
        <f t="shared" si="1478"/>
        <v>5460767</v>
      </c>
      <c r="CM94" s="126">
        <f t="shared" si="1478"/>
        <v>120779854</v>
      </c>
      <c r="CN94" s="126">
        <f t="shared" si="1478"/>
        <v>492238532</v>
      </c>
      <c r="CO94" s="126">
        <f t="shared" si="1478"/>
        <v>44336485</v>
      </c>
      <c r="CP94" s="126">
        <f t="shared" si="1478"/>
        <v>307492</v>
      </c>
      <c r="CQ94" s="126">
        <f t="shared" si="1478"/>
        <v>650752</v>
      </c>
      <c r="CR94" s="126">
        <f t="shared" si="1478"/>
        <v>15797655</v>
      </c>
      <c r="CS94" s="126">
        <f t="shared" si="1478"/>
        <v>46340845</v>
      </c>
      <c r="CT94" s="126">
        <f t="shared" si="1478"/>
        <v>0</v>
      </c>
      <c r="CU94" s="126">
        <f t="shared" si="1478"/>
        <v>18999299</v>
      </c>
      <c r="CV94" s="169"/>
      <c r="CW94" s="128"/>
      <c r="CX94" s="128"/>
      <c r="CY94" s="128"/>
      <c r="CZ94" s="128"/>
      <c r="DA94" s="128"/>
    </row>
    <row r="95" spans="1:105" x14ac:dyDescent="0.2">
      <c r="A95" s="123" t="str">
        <f t="shared" si="1479"/>
        <v>2017-18JANUARYY58</v>
      </c>
      <c r="B95" s="97" t="str">
        <f t="shared" si="1480"/>
        <v>2017-18</v>
      </c>
      <c r="C95" s="35" t="s">
        <v>814</v>
      </c>
      <c r="D95" s="124" t="str">
        <f t="shared" si="1499"/>
        <v>Y58</v>
      </c>
      <c r="E95" s="124" t="str">
        <f t="shared" si="1499"/>
        <v>South East</v>
      </c>
      <c r="F95" s="124" t="str">
        <f t="shared" si="378"/>
        <v>Y58</v>
      </c>
      <c r="H95" s="125">
        <f t="shared" si="1464"/>
        <v>135846</v>
      </c>
      <c r="I95" s="125">
        <f t="shared" si="1464"/>
        <v>104111</v>
      </c>
      <c r="J95" s="125">
        <f t="shared" si="1464"/>
        <v>2098413</v>
      </c>
      <c r="K95" s="122">
        <f t="shared" si="1481"/>
        <v>20.15553591839479</v>
      </c>
      <c r="L95" s="125">
        <f t="shared" si="1482"/>
        <v>3.6078320254343921</v>
      </c>
      <c r="M95" s="125">
        <f t="shared" si="1483"/>
        <v>108.97900317929901</v>
      </c>
      <c r="N95" s="125">
        <f t="shared" si="1484"/>
        <v>238.13451028229485</v>
      </c>
      <c r="O95" s="125">
        <f t="shared" si="1465"/>
        <v>109392</v>
      </c>
      <c r="P95" s="125">
        <f t="shared" si="1465"/>
        <v>5894</v>
      </c>
      <c r="Q95" s="125">
        <f t="shared" si="1465"/>
        <v>3646</v>
      </c>
      <c r="R95" s="125">
        <f t="shared" si="1465"/>
        <v>50588</v>
      </c>
      <c r="S95" s="125">
        <f t="shared" si="1465"/>
        <v>38458</v>
      </c>
      <c r="T95" s="125">
        <f t="shared" si="1465"/>
        <v>2780</v>
      </c>
      <c r="U95" s="125">
        <f t="shared" si="1465"/>
        <v>2654782</v>
      </c>
      <c r="V95" s="125">
        <f t="shared" ref="V95" si="1500">IFERROR(U95/P95,"-")</f>
        <v>450.42110620970476</v>
      </c>
      <c r="W95" s="125">
        <f t="shared" si="1485"/>
        <v>808.10620970478453</v>
      </c>
      <c r="X95" s="125">
        <f t="shared" si="1466"/>
        <v>2328961</v>
      </c>
      <c r="Y95" s="125">
        <f t="shared" ref="Y95" si="1501">IFERROR(X95/Q95,"-")</f>
        <v>638.77153044432259</v>
      </c>
      <c r="Z95" s="125">
        <f t="shared" si="1486"/>
        <v>1174.6533187054306</v>
      </c>
      <c r="AA95" s="125">
        <f t="shared" si="1467"/>
        <v>49554538</v>
      </c>
      <c r="AB95" s="125">
        <f t="shared" ref="AB95" si="1502">IFERROR(AA95/R95,"-")</f>
        <v>979.57100498141847</v>
      </c>
      <c r="AC95" s="125">
        <f t="shared" si="1487"/>
        <v>1883.8840831817822</v>
      </c>
      <c r="AD95" s="125">
        <f t="shared" si="1468"/>
        <v>142004909</v>
      </c>
      <c r="AE95" s="125">
        <f t="shared" ref="AE95" si="1503">IFERROR(AD95/S95,"-")</f>
        <v>3692.4673409953716</v>
      </c>
      <c r="AF95" s="125">
        <f t="shared" si="1488"/>
        <v>8411.9438868375892</v>
      </c>
      <c r="AG95" s="125">
        <f t="shared" si="1469"/>
        <v>14959765</v>
      </c>
      <c r="AH95" s="125">
        <f t="shared" ref="AH95" si="1504">IFERROR(AG95/T95,"-")</f>
        <v>5381.2104316546765</v>
      </c>
      <c r="AI95" s="125">
        <f t="shared" si="1489"/>
        <v>12755.489208633093</v>
      </c>
      <c r="AJ95" s="125">
        <f t="shared" si="1470"/>
        <v>5741</v>
      </c>
      <c r="AK95" s="125">
        <f t="shared" si="1470"/>
        <v>88</v>
      </c>
      <c r="AL95" s="125">
        <f t="shared" si="1470"/>
        <v>404</v>
      </c>
      <c r="AM95" s="125">
        <f t="shared" si="1470"/>
        <v>376</v>
      </c>
      <c r="AN95" s="125">
        <f t="shared" si="1470"/>
        <v>448</v>
      </c>
      <c r="AO95" s="125">
        <f t="shared" si="1470"/>
        <v>4801</v>
      </c>
      <c r="AP95" s="125">
        <f t="shared" si="1470"/>
        <v>709</v>
      </c>
      <c r="AQ95" s="125">
        <f t="shared" si="1470"/>
        <v>61792</v>
      </c>
      <c r="AR95" s="125">
        <f t="shared" si="1470"/>
        <v>4712</v>
      </c>
      <c r="AS95" s="125">
        <f t="shared" si="1470"/>
        <v>37147</v>
      </c>
      <c r="AT95" s="125">
        <f t="shared" si="1471"/>
        <v>103651</v>
      </c>
      <c r="AU95" s="125">
        <f t="shared" si="1471"/>
        <v>13358</v>
      </c>
      <c r="AV95" s="125">
        <f t="shared" si="1471"/>
        <v>10142</v>
      </c>
      <c r="AW95" s="125">
        <f t="shared" si="1471"/>
        <v>8178</v>
      </c>
      <c r="AX95" s="125">
        <f t="shared" si="1471"/>
        <v>8622</v>
      </c>
      <c r="AY95" s="125">
        <f t="shared" si="1471"/>
        <v>70886</v>
      </c>
      <c r="AZ95" s="125">
        <f t="shared" si="1471"/>
        <v>58012</v>
      </c>
      <c r="BA95" s="125">
        <f t="shared" si="1471"/>
        <v>61425</v>
      </c>
      <c r="BB95" s="125">
        <f t="shared" si="1471"/>
        <v>41966</v>
      </c>
      <c r="BC95" s="125">
        <f t="shared" si="1471"/>
        <v>4661</v>
      </c>
      <c r="BD95" s="125">
        <f t="shared" si="1471"/>
        <v>3051</v>
      </c>
      <c r="BE95" s="122">
        <f t="shared" si="1471"/>
        <v>524</v>
      </c>
      <c r="BF95" s="122">
        <f t="shared" si="1471"/>
        <v>151886</v>
      </c>
      <c r="BG95" s="122">
        <f t="shared" ref="BG95" si="1505">IFERROR(BF95/BE95,"-")</f>
        <v>289.85877862595419</v>
      </c>
      <c r="BH95" s="122">
        <f t="shared" si="1490"/>
        <v>458.17938931297709</v>
      </c>
      <c r="BI95" s="122">
        <f t="shared" si="1472"/>
        <v>4667</v>
      </c>
      <c r="BJ95" s="122">
        <f t="shared" si="1472"/>
        <v>210853</v>
      </c>
      <c r="BK95" s="122">
        <f t="shared" ref="BK95" si="1506">IFERROR(BJ95/BI95,"-")</f>
        <v>45.179558602956931</v>
      </c>
      <c r="BL95" s="122">
        <f t="shared" si="1491"/>
        <v>95.361045639597165</v>
      </c>
      <c r="BM95" s="122">
        <f t="shared" si="1473"/>
        <v>2154</v>
      </c>
      <c r="BN95" s="122">
        <f t="shared" si="1473"/>
        <v>2023</v>
      </c>
      <c r="BO95" s="122">
        <f t="shared" si="1473"/>
        <v>3013</v>
      </c>
      <c r="BP95" s="122">
        <f t="shared" si="1473"/>
        <v>0</v>
      </c>
      <c r="BQ95" s="122">
        <f t="shared" si="1473"/>
        <v>834</v>
      </c>
      <c r="BR95" s="122">
        <f t="shared" si="1473"/>
        <v>6785355</v>
      </c>
      <c r="BS95" s="122">
        <f t="shared" ref="BS95" si="1507">IFERROR(BR95/BN95,"-")</f>
        <v>3354.1052891744935</v>
      </c>
      <c r="BT95" s="122">
        <f t="shared" si="1492"/>
        <v>6224.5605536332178</v>
      </c>
      <c r="BU95" s="122">
        <f t="shared" si="1474"/>
        <v>20924189</v>
      </c>
      <c r="BV95" s="122">
        <f t="shared" ref="BV95" si="1508">IFERROR(BU95/BO95,"-")</f>
        <v>6944.6362429472283</v>
      </c>
      <c r="BW95" s="122">
        <f t="shared" si="1493"/>
        <v>14414.399601725854</v>
      </c>
      <c r="BX95" s="122">
        <f t="shared" si="1475"/>
        <v>0</v>
      </c>
      <c r="BY95" s="122" t="str">
        <f t="shared" ref="BY95" si="1509">IFERROR(BX95/BP95,"-")</f>
        <v>-</v>
      </c>
      <c r="BZ95" s="122" t="str">
        <f t="shared" si="1494"/>
        <v>-</v>
      </c>
      <c r="CA95" s="122">
        <f t="shared" si="1476"/>
        <v>8307893</v>
      </c>
      <c r="CB95" s="122">
        <f t="shared" ref="CB95" si="1510">IFERROR(CA95/BQ95,"-")</f>
        <v>9961.5023980815349</v>
      </c>
      <c r="CC95" s="126">
        <f t="shared" si="1495"/>
        <v>21349.420863309351</v>
      </c>
      <c r="CD95" s="126">
        <f t="shared" si="1477"/>
        <v>1</v>
      </c>
      <c r="CE95" s="166">
        <f t="shared" si="1496"/>
        <v>2018</v>
      </c>
      <c r="CF95" s="167">
        <f t="shared" si="1497"/>
        <v>43101</v>
      </c>
      <c r="CG95" s="168">
        <f t="shared" si="1498"/>
        <v>31</v>
      </c>
      <c r="CH95" s="126">
        <f t="shared" si="1478"/>
        <v>375615</v>
      </c>
      <c r="CI95" s="126">
        <f t="shared" si="1478"/>
        <v>11345913</v>
      </c>
      <c r="CJ95" s="126">
        <f t="shared" si="1478"/>
        <v>24792422</v>
      </c>
      <c r="CK95" s="126">
        <f t="shared" si="1478"/>
        <v>4762978</v>
      </c>
      <c r="CL95" s="126">
        <f t="shared" si="1478"/>
        <v>4282786</v>
      </c>
      <c r="CM95" s="126">
        <f t="shared" si="1478"/>
        <v>95301928</v>
      </c>
      <c r="CN95" s="126">
        <f t="shared" si="1478"/>
        <v>323506538</v>
      </c>
      <c r="CO95" s="126">
        <f t="shared" si="1478"/>
        <v>35460260</v>
      </c>
      <c r="CP95" s="126">
        <f t="shared" si="1478"/>
        <v>240086</v>
      </c>
      <c r="CQ95" s="126">
        <f t="shared" si="1478"/>
        <v>445050</v>
      </c>
      <c r="CR95" s="126">
        <f t="shared" si="1478"/>
        <v>12592286</v>
      </c>
      <c r="CS95" s="126">
        <f t="shared" si="1478"/>
        <v>43430586</v>
      </c>
      <c r="CT95" s="126">
        <f t="shared" si="1478"/>
        <v>0</v>
      </c>
      <c r="CU95" s="126">
        <f t="shared" si="1478"/>
        <v>17805417</v>
      </c>
      <c r="CV95" s="169"/>
      <c r="CW95" s="128"/>
      <c r="CX95" s="128"/>
      <c r="CY95" s="128"/>
      <c r="CZ95" s="128"/>
      <c r="DA95" s="128"/>
    </row>
    <row r="96" spans="1:105" x14ac:dyDescent="0.2">
      <c r="A96" s="123" t="str">
        <f t="shared" ref="A96:A98" si="1511">B96&amp;C96&amp;D96</f>
        <v>2017-18FEBRUARYY58</v>
      </c>
      <c r="B96" s="97" t="str">
        <f t="shared" si="1480"/>
        <v>2017-18</v>
      </c>
      <c r="C96" s="35" t="s">
        <v>819</v>
      </c>
      <c r="D96" s="124" t="str">
        <f t="shared" si="1499"/>
        <v>Y58</v>
      </c>
      <c r="E96" s="124" t="str">
        <f t="shared" si="1499"/>
        <v>South East</v>
      </c>
      <c r="F96" s="124" t="str">
        <f t="shared" si="378"/>
        <v>Y58</v>
      </c>
      <c r="H96" s="125">
        <f t="shared" si="1464"/>
        <v>124878</v>
      </c>
      <c r="I96" s="125">
        <f t="shared" si="1464"/>
        <v>94904</v>
      </c>
      <c r="J96" s="125">
        <f t="shared" si="1464"/>
        <v>2641303</v>
      </c>
      <c r="K96" s="122">
        <f t="shared" ref="K96:K98" si="1512">IFERROR(J96/I96,"-")</f>
        <v>27.831313748630194</v>
      </c>
      <c r="L96" s="125">
        <f t="shared" si="1482"/>
        <v>3.6105643597740875</v>
      </c>
      <c r="M96" s="125">
        <f t="shared" si="1483"/>
        <v>128.5318321672427</v>
      </c>
      <c r="N96" s="125">
        <f t="shared" si="1484"/>
        <v>225.38682247323612</v>
      </c>
      <c r="O96" s="125">
        <f t="shared" si="1465"/>
        <v>97194</v>
      </c>
      <c r="P96" s="125">
        <f t="shared" si="1465"/>
        <v>5290</v>
      </c>
      <c r="Q96" s="125">
        <f t="shared" si="1465"/>
        <v>3297</v>
      </c>
      <c r="R96" s="125">
        <f t="shared" si="1465"/>
        <v>44428</v>
      </c>
      <c r="S96" s="125">
        <f t="shared" si="1465"/>
        <v>34318</v>
      </c>
      <c r="T96" s="125">
        <f t="shared" si="1465"/>
        <v>2428</v>
      </c>
      <c r="U96" s="125">
        <f t="shared" si="1465"/>
        <v>2469739</v>
      </c>
      <c r="V96" s="125">
        <f t="shared" ref="V96:V98" si="1513">IFERROR(U96/P96,"-")</f>
        <v>466.86937618147448</v>
      </c>
      <c r="W96" s="125">
        <f t="shared" si="1485"/>
        <v>841.08695652173913</v>
      </c>
      <c r="X96" s="125">
        <f t="shared" si="1466"/>
        <v>2200439</v>
      </c>
      <c r="Y96" s="125">
        <f t="shared" ref="Y96:Y98" si="1514">IFERROR(X96/Q96,"-")</f>
        <v>667.40643008795871</v>
      </c>
      <c r="Z96" s="125">
        <f t="shared" si="1486"/>
        <v>1218.8629056718228</v>
      </c>
      <c r="AA96" s="125">
        <f t="shared" si="1467"/>
        <v>45649197</v>
      </c>
      <c r="AB96" s="125">
        <f t="shared" ref="AB96:AB98" si="1515">IFERROR(AA96/R96,"-")</f>
        <v>1027.4871027280094</v>
      </c>
      <c r="AC96" s="125">
        <f t="shared" si="1487"/>
        <v>1960.0726568830466</v>
      </c>
      <c r="AD96" s="125">
        <f t="shared" si="1468"/>
        <v>154626411</v>
      </c>
      <c r="AE96" s="125">
        <f t="shared" ref="AE96:AE98" si="1516">IFERROR(AD96/S96,"-")</f>
        <v>4505.6941255317906</v>
      </c>
      <c r="AF96" s="125">
        <f t="shared" si="1488"/>
        <v>10354.26656565068</v>
      </c>
      <c r="AG96" s="125">
        <f t="shared" si="1469"/>
        <v>16185357</v>
      </c>
      <c r="AH96" s="125">
        <f t="shared" ref="AH96:AH98" si="1517">IFERROR(AG96/T96,"-")</f>
        <v>6666.1272652388798</v>
      </c>
      <c r="AI96" s="125">
        <f t="shared" si="1489"/>
        <v>15304.321252059308</v>
      </c>
      <c r="AJ96" s="125">
        <f t="shared" si="1470"/>
        <v>5466</v>
      </c>
      <c r="AK96" s="125">
        <f t="shared" si="1470"/>
        <v>114</v>
      </c>
      <c r="AL96" s="125">
        <f t="shared" si="1470"/>
        <v>519</v>
      </c>
      <c r="AM96" s="125">
        <f t="shared" si="1470"/>
        <v>268</v>
      </c>
      <c r="AN96" s="125">
        <f t="shared" si="1470"/>
        <v>466</v>
      </c>
      <c r="AO96" s="125">
        <f t="shared" si="1470"/>
        <v>4367</v>
      </c>
      <c r="AP96" s="125">
        <f t="shared" si="1470"/>
        <v>539</v>
      </c>
      <c r="AQ96" s="125">
        <f t="shared" si="1470"/>
        <v>55153</v>
      </c>
      <c r="AR96" s="125">
        <f t="shared" si="1470"/>
        <v>4122</v>
      </c>
      <c r="AS96" s="125">
        <f t="shared" si="1470"/>
        <v>32453</v>
      </c>
      <c r="AT96" s="125">
        <f t="shared" si="1471"/>
        <v>91728</v>
      </c>
      <c r="AU96" s="125">
        <f t="shared" si="1471"/>
        <v>12135</v>
      </c>
      <c r="AV96" s="125">
        <f t="shared" si="1471"/>
        <v>9118</v>
      </c>
      <c r="AW96" s="125">
        <f t="shared" si="1471"/>
        <v>7530</v>
      </c>
      <c r="AX96" s="125">
        <f t="shared" si="1471"/>
        <v>7773</v>
      </c>
      <c r="AY96" s="125">
        <f t="shared" si="1471"/>
        <v>62454</v>
      </c>
      <c r="AZ96" s="125">
        <f t="shared" si="1471"/>
        <v>50943</v>
      </c>
      <c r="BA96" s="125">
        <f t="shared" si="1471"/>
        <v>56027</v>
      </c>
      <c r="BB96" s="125">
        <f t="shared" si="1471"/>
        <v>37471</v>
      </c>
      <c r="BC96" s="125">
        <f t="shared" si="1471"/>
        <v>4078</v>
      </c>
      <c r="BD96" s="125">
        <f t="shared" si="1471"/>
        <v>2630</v>
      </c>
      <c r="BE96" s="122">
        <f t="shared" si="1471"/>
        <v>402</v>
      </c>
      <c r="BF96" s="122">
        <f t="shared" si="1471"/>
        <v>126416</v>
      </c>
      <c r="BG96" s="122">
        <f t="shared" ref="BG96:BG98" si="1518">IFERROR(BF96/BE96,"-")</f>
        <v>314.46766169154228</v>
      </c>
      <c r="BH96" s="122">
        <f t="shared" si="1490"/>
        <v>531.60199004975129</v>
      </c>
      <c r="BI96" s="122">
        <f t="shared" si="1472"/>
        <v>4081</v>
      </c>
      <c r="BJ96" s="122">
        <f t="shared" si="1472"/>
        <v>211467</v>
      </c>
      <c r="BK96" s="122">
        <f t="shared" ref="BK96:BK98" si="1519">IFERROR(BJ96/BI96,"-")</f>
        <v>51.81744670423916</v>
      </c>
      <c r="BL96" s="122">
        <f t="shared" si="1491"/>
        <v>120.38838519970595</v>
      </c>
      <c r="BM96" s="122">
        <f t="shared" si="1473"/>
        <v>2005</v>
      </c>
      <c r="BN96" s="122">
        <f t="shared" si="1473"/>
        <v>1852</v>
      </c>
      <c r="BO96" s="122">
        <f t="shared" si="1473"/>
        <v>2572</v>
      </c>
      <c r="BP96" s="122">
        <f t="shared" si="1473"/>
        <v>0</v>
      </c>
      <c r="BQ96" s="122">
        <f t="shared" si="1473"/>
        <v>822</v>
      </c>
      <c r="BR96" s="122">
        <f t="shared" si="1473"/>
        <v>5917995</v>
      </c>
      <c r="BS96" s="122">
        <f t="shared" ref="BS96:BS98" si="1520">IFERROR(BR96/BN96,"-")</f>
        <v>3195.4616630669548</v>
      </c>
      <c r="BT96" s="122">
        <f t="shared" si="1492"/>
        <v>5959.4805615550758</v>
      </c>
      <c r="BU96" s="122">
        <f t="shared" si="1474"/>
        <v>20782995</v>
      </c>
      <c r="BV96" s="122">
        <f t="shared" ref="BV96:BV98" si="1521">IFERROR(BU96/BO96,"-")</f>
        <v>8080.4801710730944</v>
      </c>
      <c r="BW96" s="122">
        <f t="shared" si="1493"/>
        <v>16435.136858475893</v>
      </c>
      <c r="BX96" s="122">
        <f t="shared" si="1475"/>
        <v>0</v>
      </c>
      <c r="BY96" s="122" t="str">
        <f t="shared" ref="BY96:BY98" si="1522">IFERROR(BX96/BP96,"-")</f>
        <v>-</v>
      </c>
      <c r="BZ96" s="122" t="str">
        <f t="shared" si="1494"/>
        <v>-</v>
      </c>
      <c r="CA96" s="122">
        <f t="shared" si="1476"/>
        <v>9258399</v>
      </c>
      <c r="CB96" s="122">
        <f t="shared" ref="CB96:CB98" si="1523">IFERROR(CA96/BQ96,"-")</f>
        <v>11263.259124087592</v>
      </c>
      <c r="CC96" s="126">
        <f t="shared" si="1495"/>
        <v>25193.897810218979</v>
      </c>
      <c r="CD96" s="126">
        <f t="shared" si="1477"/>
        <v>2</v>
      </c>
      <c r="CE96" s="166">
        <f t="shared" si="1496"/>
        <v>2018</v>
      </c>
      <c r="CF96" s="167">
        <f t="shared" si="1497"/>
        <v>43132</v>
      </c>
      <c r="CG96" s="168">
        <f t="shared" si="1498"/>
        <v>28</v>
      </c>
      <c r="CH96" s="126">
        <f t="shared" si="1478"/>
        <v>342657</v>
      </c>
      <c r="CI96" s="126">
        <f t="shared" si="1478"/>
        <v>12198185</v>
      </c>
      <c r="CJ96" s="126">
        <f t="shared" si="1478"/>
        <v>21390111</v>
      </c>
      <c r="CK96" s="126">
        <f t="shared" si="1478"/>
        <v>4449350</v>
      </c>
      <c r="CL96" s="126">
        <f t="shared" si="1478"/>
        <v>4018591</v>
      </c>
      <c r="CM96" s="126">
        <f t="shared" si="1478"/>
        <v>87082108</v>
      </c>
      <c r="CN96" s="126">
        <f t="shared" si="1478"/>
        <v>355337720</v>
      </c>
      <c r="CO96" s="126">
        <f t="shared" si="1478"/>
        <v>37158892</v>
      </c>
      <c r="CP96" s="126">
        <f t="shared" si="1478"/>
        <v>213704</v>
      </c>
      <c r="CQ96" s="126">
        <f t="shared" si="1478"/>
        <v>491305</v>
      </c>
      <c r="CR96" s="126">
        <f t="shared" si="1478"/>
        <v>11036958</v>
      </c>
      <c r="CS96" s="126">
        <f t="shared" si="1478"/>
        <v>42271172</v>
      </c>
      <c r="CT96" s="126">
        <f t="shared" si="1478"/>
        <v>0</v>
      </c>
      <c r="CU96" s="126">
        <f t="shared" si="1478"/>
        <v>20709384</v>
      </c>
      <c r="CV96" s="169"/>
      <c r="CW96" s="128"/>
      <c r="CX96" s="128"/>
      <c r="CY96" s="128"/>
      <c r="CZ96" s="128"/>
      <c r="DA96" s="128"/>
    </row>
    <row r="97" spans="1:105" x14ac:dyDescent="0.2">
      <c r="A97" s="123" t="str">
        <f t="shared" si="1511"/>
        <v>2017-18MARCHY58</v>
      </c>
      <c r="B97" s="97" t="str">
        <f t="shared" si="1480"/>
        <v>2017-18</v>
      </c>
      <c r="C97" s="35" t="s">
        <v>820</v>
      </c>
      <c r="D97" s="124" t="str">
        <f t="shared" si="1499"/>
        <v>Y58</v>
      </c>
      <c r="E97" s="124" t="str">
        <f t="shared" si="1499"/>
        <v>South East</v>
      </c>
      <c r="F97" s="124" t="str">
        <f t="shared" si="378"/>
        <v>Y58</v>
      </c>
      <c r="H97" s="125">
        <f t="shared" si="1464"/>
        <v>146028</v>
      </c>
      <c r="I97" s="125">
        <f t="shared" si="1464"/>
        <v>112723</v>
      </c>
      <c r="J97" s="125">
        <f t="shared" si="1464"/>
        <v>3318718</v>
      </c>
      <c r="K97" s="122">
        <f t="shared" si="1512"/>
        <v>29.441356244954445</v>
      </c>
      <c r="L97" s="125">
        <f t="shared" si="1482"/>
        <v>3.6009687463960329</v>
      </c>
      <c r="M97" s="125">
        <f t="shared" si="1483"/>
        <v>141.55403067696921</v>
      </c>
      <c r="N97" s="125">
        <f t="shared" si="1484"/>
        <v>246.0305616422558</v>
      </c>
      <c r="O97" s="125">
        <f t="shared" si="1465"/>
        <v>107778</v>
      </c>
      <c r="P97" s="125">
        <f t="shared" si="1465"/>
        <v>6068</v>
      </c>
      <c r="Q97" s="125">
        <f t="shared" si="1465"/>
        <v>3766</v>
      </c>
      <c r="R97" s="125">
        <f t="shared" si="1465"/>
        <v>51530</v>
      </c>
      <c r="S97" s="125">
        <f t="shared" si="1465"/>
        <v>34915</v>
      </c>
      <c r="T97" s="125">
        <f t="shared" si="1465"/>
        <v>2522</v>
      </c>
      <c r="U97" s="125">
        <f t="shared" si="1465"/>
        <v>2876671</v>
      </c>
      <c r="V97" s="125">
        <f t="shared" si="1513"/>
        <v>474.07234673698088</v>
      </c>
      <c r="W97" s="125">
        <f t="shared" si="1485"/>
        <v>867.98022412656564</v>
      </c>
      <c r="X97" s="125">
        <f t="shared" si="1466"/>
        <v>2668399</v>
      </c>
      <c r="Y97" s="125">
        <f t="shared" si="1514"/>
        <v>708.54992033988322</v>
      </c>
      <c r="Z97" s="125">
        <f t="shared" si="1486"/>
        <v>1351.0754115772704</v>
      </c>
      <c r="AA97" s="125">
        <f t="shared" si="1467"/>
        <v>61313566</v>
      </c>
      <c r="AB97" s="125">
        <f t="shared" si="1515"/>
        <v>1189.8615563749272</v>
      </c>
      <c r="AC97" s="125">
        <f t="shared" si="1487"/>
        <v>2353.3821075101882</v>
      </c>
      <c r="AD97" s="125">
        <f t="shared" si="1468"/>
        <v>183939147</v>
      </c>
      <c r="AE97" s="125">
        <f t="shared" si="1516"/>
        <v>5268.1983961048263</v>
      </c>
      <c r="AF97" s="125">
        <f t="shared" si="1488"/>
        <v>12372.041815838465</v>
      </c>
      <c r="AG97" s="125">
        <f t="shared" si="1469"/>
        <v>18956637</v>
      </c>
      <c r="AH97" s="125">
        <f t="shared" si="1517"/>
        <v>7516.5095162569387</v>
      </c>
      <c r="AI97" s="125">
        <f t="shared" si="1489"/>
        <v>17433.74861221253</v>
      </c>
      <c r="AJ97" s="125">
        <f t="shared" si="1470"/>
        <v>6963</v>
      </c>
      <c r="AK97" s="125">
        <f t="shared" si="1470"/>
        <v>140</v>
      </c>
      <c r="AL97" s="125">
        <f t="shared" si="1470"/>
        <v>678</v>
      </c>
      <c r="AM97" s="125">
        <f t="shared" si="1470"/>
        <v>373</v>
      </c>
      <c r="AN97" s="125">
        <f t="shared" si="1470"/>
        <v>551</v>
      </c>
      <c r="AO97" s="125">
        <f t="shared" si="1470"/>
        <v>5594</v>
      </c>
      <c r="AP97" s="125">
        <f t="shared" si="1470"/>
        <v>628</v>
      </c>
      <c r="AQ97" s="125">
        <f t="shared" si="1470"/>
        <v>61093</v>
      </c>
      <c r="AR97" s="125">
        <f t="shared" si="1470"/>
        <v>4627</v>
      </c>
      <c r="AS97" s="125">
        <f t="shared" si="1470"/>
        <v>35095</v>
      </c>
      <c r="AT97" s="125">
        <f t="shared" si="1471"/>
        <v>100815</v>
      </c>
      <c r="AU97" s="125">
        <f t="shared" si="1471"/>
        <v>13555</v>
      </c>
      <c r="AV97" s="125">
        <f t="shared" si="1471"/>
        <v>10163</v>
      </c>
      <c r="AW97" s="125">
        <f t="shared" si="1471"/>
        <v>8471</v>
      </c>
      <c r="AX97" s="125">
        <f t="shared" si="1471"/>
        <v>8666</v>
      </c>
      <c r="AY97" s="125">
        <f t="shared" si="1471"/>
        <v>72985</v>
      </c>
      <c r="AZ97" s="125">
        <f t="shared" si="1471"/>
        <v>58946</v>
      </c>
      <c r="BA97" s="125">
        <f t="shared" si="1471"/>
        <v>57958</v>
      </c>
      <c r="BB97" s="125">
        <f t="shared" si="1471"/>
        <v>38208</v>
      </c>
      <c r="BC97" s="125">
        <f t="shared" si="1471"/>
        <v>4216</v>
      </c>
      <c r="BD97" s="125">
        <f t="shared" si="1471"/>
        <v>2737</v>
      </c>
      <c r="BE97" s="122">
        <f t="shared" si="1471"/>
        <v>486</v>
      </c>
      <c r="BF97" s="122">
        <f t="shared" si="1471"/>
        <v>150293</v>
      </c>
      <c r="BG97" s="122">
        <f t="shared" si="1518"/>
        <v>309.24485596707819</v>
      </c>
      <c r="BH97" s="122">
        <f t="shared" si="1490"/>
        <v>517.81481481481478</v>
      </c>
      <c r="BI97" s="122">
        <f t="shared" si="1472"/>
        <v>4715</v>
      </c>
      <c r="BJ97" s="122">
        <f t="shared" si="1472"/>
        <v>256241</v>
      </c>
      <c r="BK97" s="122">
        <f t="shared" si="1519"/>
        <v>54.345917285259809</v>
      </c>
      <c r="BL97" s="122">
        <f t="shared" si="1491"/>
        <v>125.61039236479321</v>
      </c>
      <c r="BM97" s="122">
        <f t="shared" si="1473"/>
        <v>1945</v>
      </c>
      <c r="BN97" s="122">
        <f t="shared" si="1473"/>
        <v>2173</v>
      </c>
      <c r="BO97" s="122">
        <f t="shared" si="1473"/>
        <v>2708</v>
      </c>
      <c r="BP97" s="122">
        <f t="shared" si="1473"/>
        <v>0</v>
      </c>
      <c r="BQ97" s="122">
        <f t="shared" si="1473"/>
        <v>887</v>
      </c>
      <c r="BR97" s="122">
        <f t="shared" si="1473"/>
        <v>8013632</v>
      </c>
      <c r="BS97" s="122">
        <f t="shared" si="1520"/>
        <v>3687.8196042337781</v>
      </c>
      <c r="BT97" s="122">
        <f t="shared" si="1492"/>
        <v>7125.9696272434421</v>
      </c>
      <c r="BU97" s="122">
        <f t="shared" si="1474"/>
        <v>22339346</v>
      </c>
      <c r="BV97" s="122">
        <f t="shared" si="1521"/>
        <v>8249.389217134416</v>
      </c>
      <c r="BW97" s="122">
        <f t="shared" si="1493"/>
        <v>17603.261447562778</v>
      </c>
      <c r="BX97" s="122">
        <f t="shared" si="1475"/>
        <v>0</v>
      </c>
      <c r="BY97" s="122" t="str">
        <f t="shared" si="1522"/>
        <v>-</v>
      </c>
      <c r="BZ97" s="122" t="str">
        <f t="shared" si="1494"/>
        <v>-</v>
      </c>
      <c r="CA97" s="122">
        <f t="shared" si="1476"/>
        <v>11309918</v>
      </c>
      <c r="CB97" s="122">
        <f t="shared" si="1523"/>
        <v>12750.753100338219</v>
      </c>
      <c r="CC97" s="126">
        <f t="shared" si="1495"/>
        <v>29769.18376550169</v>
      </c>
      <c r="CD97" s="126">
        <f t="shared" si="1477"/>
        <v>3</v>
      </c>
      <c r="CE97" s="166">
        <f t="shared" si="1496"/>
        <v>2018</v>
      </c>
      <c r="CF97" s="167">
        <f t="shared" si="1497"/>
        <v>43160</v>
      </c>
      <c r="CG97" s="168">
        <f t="shared" si="1498"/>
        <v>31</v>
      </c>
      <c r="CH97" s="126">
        <f t="shared" si="1478"/>
        <v>405912</v>
      </c>
      <c r="CI97" s="126">
        <f t="shared" si="1478"/>
        <v>15956395</v>
      </c>
      <c r="CJ97" s="126">
        <f t="shared" si="1478"/>
        <v>27733303</v>
      </c>
      <c r="CK97" s="126">
        <f t="shared" si="1478"/>
        <v>5266904</v>
      </c>
      <c r="CL97" s="126">
        <f t="shared" si="1478"/>
        <v>5088150</v>
      </c>
      <c r="CM97" s="126">
        <f t="shared" si="1478"/>
        <v>121269780</v>
      </c>
      <c r="CN97" s="126">
        <f t="shared" si="1478"/>
        <v>431969840</v>
      </c>
      <c r="CO97" s="126">
        <f t="shared" si="1478"/>
        <v>43967914</v>
      </c>
      <c r="CP97" s="126">
        <f t="shared" si="1478"/>
        <v>251658</v>
      </c>
      <c r="CQ97" s="126">
        <f t="shared" si="1478"/>
        <v>592253</v>
      </c>
      <c r="CR97" s="126">
        <f t="shared" si="1478"/>
        <v>15484732</v>
      </c>
      <c r="CS97" s="126">
        <f t="shared" si="1478"/>
        <v>47669632</v>
      </c>
      <c r="CT97" s="126">
        <f t="shared" si="1478"/>
        <v>0</v>
      </c>
      <c r="CU97" s="126">
        <f t="shared" si="1478"/>
        <v>26405266</v>
      </c>
      <c r="CV97" s="169"/>
      <c r="CW97" s="128"/>
      <c r="CX97" s="128"/>
      <c r="CY97" s="128"/>
      <c r="CZ97" s="128"/>
      <c r="DA97" s="128"/>
    </row>
    <row r="98" spans="1:105" x14ac:dyDescent="0.2">
      <c r="A98" s="123" t="str">
        <f t="shared" si="1511"/>
        <v>2018-19APRILY58</v>
      </c>
      <c r="B98" s="97" t="str">
        <f t="shared" si="1480"/>
        <v>2018-19</v>
      </c>
      <c r="C98" s="35" t="s">
        <v>822</v>
      </c>
      <c r="D98" s="124" t="str">
        <f t="shared" si="1499"/>
        <v>Y58</v>
      </c>
      <c r="E98" s="124" t="str">
        <f t="shared" si="1499"/>
        <v>South East</v>
      </c>
      <c r="F98" s="124" t="str">
        <f t="shared" ref="F98:F103" si="1524">D98</f>
        <v>Y58</v>
      </c>
      <c r="H98" s="125">
        <f t="shared" si="1464"/>
        <v>128449</v>
      </c>
      <c r="I98" s="125">
        <f t="shared" si="1464"/>
        <v>96957</v>
      </c>
      <c r="J98" s="125">
        <f t="shared" si="1464"/>
        <v>1091949</v>
      </c>
      <c r="K98" s="122">
        <f t="shared" si="1512"/>
        <v>11.262198706643151</v>
      </c>
      <c r="L98" s="125">
        <f t="shared" si="1482"/>
        <v>3.5801850304774283</v>
      </c>
      <c r="M98" s="125">
        <f t="shared" si="1483"/>
        <v>62.500077353878524</v>
      </c>
      <c r="N98" s="125">
        <f t="shared" si="1484"/>
        <v>148.78269748445186</v>
      </c>
      <c r="O98" s="125">
        <f t="shared" si="1465"/>
        <v>103214</v>
      </c>
      <c r="P98" s="125">
        <f t="shared" si="1465"/>
        <v>5742</v>
      </c>
      <c r="Q98" s="125">
        <f t="shared" si="1465"/>
        <v>3531</v>
      </c>
      <c r="R98" s="125">
        <f t="shared" si="1465"/>
        <v>46872</v>
      </c>
      <c r="S98" s="125">
        <f t="shared" si="1465"/>
        <v>35939</v>
      </c>
      <c r="T98" s="125">
        <f t="shared" si="1465"/>
        <v>2781</v>
      </c>
      <c r="U98" s="125">
        <f t="shared" si="1465"/>
        <v>2430986</v>
      </c>
      <c r="V98" s="125">
        <f t="shared" si="1513"/>
        <v>423.36920933472658</v>
      </c>
      <c r="W98" s="125">
        <f t="shared" si="1485"/>
        <v>775.71839080459768</v>
      </c>
      <c r="X98" s="125">
        <f t="shared" si="1466"/>
        <v>2161375</v>
      </c>
      <c r="Y98" s="125">
        <f t="shared" si="1514"/>
        <v>612.11413197394506</v>
      </c>
      <c r="Z98" s="125">
        <f t="shared" si="1486"/>
        <v>1148.7638062871708</v>
      </c>
      <c r="AA98" s="125">
        <f t="shared" si="1467"/>
        <v>42980423</v>
      </c>
      <c r="AB98" s="125">
        <f t="shared" si="1515"/>
        <v>916.97437702679633</v>
      </c>
      <c r="AC98" s="125">
        <f t="shared" si="1487"/>
        <v>1754.7835808158388</v>
      </c>
      <c r="AD98" s="125">
        <f t="shared" si="1468"/>
        <v>120532381</v>
      </c>
      <c r="AE98" s="125">
        <f t="shared" si="1516"/>
        <v>3353.8045298978827</v>
      </c>
      <c r="AF98" s="125">
        <f t="shared" si="1488"/>
        <v>7868.8868638526392</v>
      </c>
      <c r="AG98" s="125">
        <f t="shared" si="1469"/>
        <v>13622154</v>
      </c>
      <c r="AH98" s="125">
        <f t="shared" si="1517"/>
        <v>4898.2934196332253</v>
      </c>
      <c r="AI98" s="125">
        <f t="shared" si="1489"/>
        <v>11699.043509528947</v>
      </c>
      <c r="AJ98" s="125">
        <f t="shared" si="1470"/>
        <v>6260</v>
      </c>
      <c r="AK98" s="125">
        <f t="shared" si="1470"/>
        <v>134</v>
      </c>
      <c r="AL98" s="125">
        <f t="shared" si="1470"/>
        <v>506</v>
      </c>
      <c r="AM98" s="125">
        <f t="shared" si="1470"/>
        <v>246</v>
      </c>
      <c r="AN98" s="125">
        <f t="shared" si="1470"/>
        <v>662</v>
      </c>
      <c r="AO98" s="125">
        <f t="shared" si="1470"/>
        <v>4958</v>
      </c>
      <c r="AP98" s="125">
        <f t="shared" si="1470"/>
        <v>651</v>
      </c>
      <c r="AQ98" s="125">
        <f t="shared" si="1470"/>
        <v>58893</v>
      </c>
      <c r="AR98" s="125">
        <f t="shared" si="1470"/>
        <v>4408</v>
      </c>
      <c r="AS98" s="125">
        <f t="shared" si="1470"/>
        <v>33653</v>
      </c>
      <c r="AT98" s="125">
        <f t="shared" si="1471"/>
        <v>96954</v>
      </c>
      <c r="AU98" s="125">
        <f t="shared" si="1471"/>
        <v>12781</v>
      </c>
      <c r="AV98" s="125">
        <f t="shared" si="1471"/>
        <v>9690</v>
      </c>
      <c r="AW98" s="125">
        <f t="shared" si="1471"/>
        <v>7945</v>
      </c>
      <c r="AX98" s="125">
        <f t="shared" si="1471"/>
        <v>8164</v>
      </c>
      <c r="AY98" s="125">
        <f t="shared" si="1471"/>
        <v>65951</v>
      </c>
      <c r="AZ98" s="125">
        <f t="shared" si="1471"/>
        <v>54068</v>
      </c>
      <c r="BA98" s="125">
        <f t="shared" si="1471"/>
        <v>56193</v>
      </c>
      <c r="BB98" s="125">
        <f t="shared" si="1471"/>
        <v>39128</v>
      </c>
      <c r="BC98" s="125">
        <f t="shared" si="1471"/>
        <v>4794</v>
      </c>
      <c r="BD98" s="125">
        <f t="shared" si="1471"/>
        <v>3050</v>
      </c>
      <c r="BE98" s="122">
        <f t="shared" si="1471"/>
        <v>408</v>
      </c>
      <c r="BF98" s="122">
        <f t="shared" si="1471"/>
        <v>120058</v>
      </c>
      <c r="BG98" s="122">
        <f t="shared" si="1518"/>
        <v>294.25980392156862</v>
      </c>
      <c r="BH98" s="122">
        <f t="shared" si="1490"/>
        <v>482.25490196078431</v>
      </c>
      <c r="BI98" s="122">
        <f t="shared" si="1472"/>
        <v>4509</v>
      </c>
      <c r="BJ98" s="122">
        <f t="shared" si="1472"/>
        <v>182787</v>
      </c>
      <c r="BK98" s="122">
        <f t="shared" si="1519"/>
        <v>40.538256819693949</v>
      </c>
      <c r="BL98" s="122">
        <f t="shared" si="1491"/>
        <v>81.944777112441784</v>
      </c>
      <c r="BM98" s="122">
        <f t="shared" si="1473"/>
        <v>2206</v>
      </c>
      <c r="BN98" s="122">
        <f t="shared" si="1473"/>
        <v>2043</v>
      </c>
      <c r="BO98" s="122">
        <f t="shared" si="1473"/>
        <v>2917</v>
      </c>
      <c r="BP98" s="122">
        <f t="shared" si="1473"/>
        <v>0</v>
      </c>
      <c r="BQ98" s="122">
        <f t="shared" si="1473"/>
        <v>659</v>
      </c>
      <c r="BR98" s="122">
        <f t="shared" si="1473"/>
        <v>5667089</v>
      </c>
      <c r="BS98" s="122">
        <f t="shared" si="1520"/>
        <v>2773.9055310817425</v>
      </c>
      <c r="BT98" s="122">
        <f t="shared" si="1492"/>
        <v>5261.5335291238371</v>
      </c>
      <c r="BU98" s="122">
        <f t="shared" si="1474"/>
        <v>18699018</v>
      </c>
      <c r="BV98" s="122">
        <f t="shared" si="1521"/>
        <v>6410.3592732259167</v>
      </c>
      <c r="BW98" s="122">
        <f t="shared" si="1493"/>
        <v>14359.166952348303</v>
      </c>
      <c r="BX98" s="122">
        <f t="shared" si="1475"/>
        <v>0</v>
      </c>
      <c r="BY98" s="122" t="str">
        <f t="shared" si="1522"/>
        <v>-</v>
      </c>
      <c r="BZ98" s="122" t="str">
        <f t="shared" si="1494"/>
        <v>-</v>
      </c>
      <c r="CA98" s="122">
        <f t="shared" si="1476"/>
        <v>4734928</v>
      </c>
      <c r="CB98" s="122">
        <f t="shared" si="1523"/>
        <v>7185.0197268588772</v>
      </c>
      <c r="CC98" s="126">
        <f t="shared" si="1495"/>
        <v>16362.427921092565</v>
      </c>
      <c r="CD98" s="126">
        <f t="shared" si="1477"/>
        <v>4</v>
      </c>
      <c r="CE98" s="166">
        <f t="shared" si="1496"/>
        <v>2018</v>
      </c>
      <c r="CF98" s="167">
        <f t="shared" si="1497"/>
        <v>43191</v>
      </c>
      <c r="CG98" s="168">
        <f t="shared" si="1498"/>
        <v>30</v>
      </c>
      <c r="CH98" s="126">
        <f t="shared" si="1478"/>
        <v>347124</v>
      </c>
      <c r="CI98" s="126">
        <f t="shared" si="1478"/>
        <v>6059820</v>
      </c>
      <c r="CJ98" s="126">
        <f t="shared" si="1478"/>
        <v>14425524</v>
      </c>
      <c r="CK98" s="126">
        <f t="shared" si="1478"/>
        <v>4454175</v>
      </c>
      <c r="CL98" s="126">
        <f t="shared" si="1478"/>
        <v>4056285</v>
      </c>
      <c r="CM98" s="126">
        <f t="shared" si="1478"/>
        <v>82250216</v>
      </c>
      <c r="CN98" s="126">
        <f t="shared" si="1478"/>
        <v>282799925</v>
      </c>
      <c r="CO98" s="126">
        <f t="shared" si="1478"/>
        <v>32535040</v>
      </c>
      <c r="CP98" s="126">
        <f t="shared" si="1478"/>
        <v>196760</v>
      </c>
      <c r="CQ98" s="126">
        <f t="shared" si="1478"/>
        <v>369489</v>
      </c>
      <c r="CR98" s="126">
        <f t="shared" si="1478"/>
        <v>10749313</v>
      </c>
      <c r="CS98" s="126">
        <f t="shared" si="1478"/>
        <v>41885690</v>
      </c>
      <c r="CT98" s="126">
        <f t="shared" si="1478"/>
        <v>0</v>
      </c>
      <c r="CU98" s="126">
        <f t="shared" si="1478"/>
        <v>10782840</v>
      </c>
      <c r="CV98" s="169"/>
      <c r="CW98" s="128"/>
      <c r="CX98" s="128"/>
      <c r="CY98" s="128"/>
      <c r="CZ98" s="128"/>
      <c r="DA98" s="128"/>
    </row>
    <row r="99" spans="1:105" x14ac:dyDescent="0.2">
      <c r="A99" s="123" t="str">
        <f t="shared" ref="A99" si="1525">B99&amp;C99&amp;D99</f>
        <v>2018-19MAYY58</v>
      </c>
      <c r="B99" s="97" t="str">
        <f t="shared" si="1480"/>
        <v>2018-19</v>
      </c>
      <c r="C99" s="35" t="s">
        <v>868</v>
      </c>
      <c r="D99" s="124" t="str">
        <f t="shared" si="1499"/>
        <v>Y58</v>
      </c>
      <c r="E99" s="124" t="str">
        <f t="shared" si="1499"/>
        <v>South East</v>
      </c>
      <c r="F99" s="124" t="str">
        <f t="shared" si="1524"/>
        <v>Y58</v>
      </c>
      <c r="H99" s="125">
        <f t="shared" si="1464"/>
        <v>140088</v>
      </c>
      <c r="I99" s="125">
        <f t="shared" si="1464"/>
        <v>106506</v>
      </c>
      <c r="J99" s="125">
        <f t="shared" si="1464"/>
        <v>1498415</v>
      </c>
      <c r="K99" s="122">
        <f t="shared" ref="K99" si="1526">IFERROR(J99/I99,"-")</f>
        <v>14.068831802903123</v>
      </c>
      <c r="L99" s="125">
        <f t="shared" si="1482"/>
        <v>3.5741836140686911</v>
      </c>
      <c r="M99" s="125">
        <f t="shared" si="1483"/>
        <v>79.560513022740508</v>
      </c>
      <c r="N99" s="125">
        <f t="shared" si="1484"/>
        <v>168.00600905113328</v>
      </c>
      <c r="O99" s="125">
        <f t="shared" si="1465"/>
        <v>108286</v>
      </c>
      <c r="P99" s="125">
        <f t="shared" si="1465"/>
        <v>5858</v>
      </c>
      <c r="Q99" s="125">
        <f t="shared" si="1465"/>
        <v>3643</v>
      </c>
      <c r="R99" s="125">
        <f t="shared" si="1465"/>
        <v>49149</v>
      </c>
      <c r="S99" s="125">
        <f t="shared" si="1465"/>
        <v>37644</v>
      </c>
      <c r="T99" s="125">
        <f t="shared" si="1465"/>
        <v>2875</v>
      </c>
      <c r="U99" s="125">
        <f t="shared" si="1465"/>
        <v>2584954</v>
      </c>
      <c r="V99" s="125">
        <f t="shared" ref="V99" si="1527">IFERROR(U99/P99,"-")</f>
        <v>441.26903379993172</v>
      </c>
      <c r="W99" s="125">
        <f t="shared" si="1485"/>
        <v>804.30488221235919</v>
      </c>
      <c r="X99" s="125">
        <f t="shared" si="1466"/>
        <v>2312661</v>
      </c>
      <c r="Y99" s="125">
        <f t="shared" ref="Y99" si="1528">IFERROR(X99/Q99,"-")</f>
        <v>634.82322261872082</v>
      </c>
      <c r="Z99" s="125">
        <f t="shared" si="1486"/>
        <v>1191.6552292066979</v>
      </c>
      <c r="AA99" s="125">
        <f t="shared" si="1467"/>
        <v>48438173</v>
      </c>
      <c r="AB99" s="125">
        <f t="shared" ref="AB99" si="1529">IFERROR(AA99/R99,"-")</f>
        <v>985.53730492990701</v>
      </c>
      <c r="AC99" s="125">
        <f t="shared" si="1487"/>
        <v>1944.2261490569492</v>
      </c>
      <c r="AD99" s="125">
        <f t="shared" si="1468"/>
        <v>146682905</v>
      </c>
      <c r="AE99" s="125">
        <f t="shared" ref="AE99" si="1530">IFERROR(AD99/S99,"-")</f>
        <v>3896.5812612899799</v>
      </c>
      <c r="AF99" s="125">
        <f t="shared" si="1488"/>
        <v>9084.8473063436413</v>
      </c>
      <c r="AG99" s="125">
        <f t="shared" si="1469"/>
        <v>16671183</v>
      </c>
      <c r="AH99" s="125">
        <f t="shared" ref="AH99" si="1531">IFERROR(AG99/T99,"-")</f>
        <v>5798.6723478260874</v>
      </c>
      <c r="AI99" s="125">
        <f t="shared" si="1489"/>
        <v>13292.532173913043</v>
      </c>
      <c r="AJ99" s="125">
        <f t="shared" si="1470"/>
        <v>6503</v>
      </c>
      <c r="AK99" s="125">
        <f t="shared" si="1470"/>
        <v>191</v>
      </c>
      <c r="AL99" s="125">
        <f t="shared" si="1470"/>
        <v>782</v>
      </c>
      <c r="AM99" s="125">
        <f t="shared" si="1470"/>
        <v>305</v>
      </c>
      <c r="AN99" s="125">
        <f t="shared" si="1470"/>
        <v>434</v>
      </c>
      <c r="AO99" s="125">
        <f t="shared" si="1470"/>
        <v>5096</v>
      </c>
      <c r="AP99" s="125">
        <f t="shared" si="1470"/>
        <v>665</v>
      </c>
      <c r="AQ99" s="125">
        <f t="shared" si="1470"/>
        <v>62216</v>
      </c>
      <c r="AR99" s="125">
        <f t="shared" si="1470"/>
        <v>4445</v>
      </c>
      <c r="AS99" s="125">
        <f t="shared" si="1470"/>
        <v>35122</v>
      </c>
      <c r="AT99" s="125">
        <f t="shared" si="1471"/>
        <v>101783</v>
      </c>
      <c r="AU99" s="125">
        <f t="shared" si="1471"/>
        <v>13048</v>
      </c>
      <c r="AV99" s="125">
        <f t="shared" si="1471"/>
        <v>9860</v>
      </c>
      <c r="AW99" s="125">
        <f t="shared" si="1471"/>
        <v>8103</v>
      </c>
      <c r="AX99" s="125">
        <f t="shared" si="1471"/>
        <v>8438</v>
      </c>
      <c r="AY99" s="125">
        <f t="shared" si="1471"/>
        <v>69656</v>
      </c>
      <c r="AZ99" s="125">
        <f t="shared" si="1471"/>
        <v>56548</v>
      </c>
      <c r="BA99" s="125">
        <f t="shared" si="1471"/>
        <v>60353</v>
      </c>
      <c r="BB99" s="125">
        <f t="shared" si="1471"/>
        <v>41130</v>
      </c>
      <c r="BC99" s="125">
        <f t="shared" si="1471"/>
        <v>5057</v>
      </c>
      <c r="BD99" s="125">
        <f t="shared" si="1471"/>
        <v>3107</v>
      </c>
      <c r="BE99" s="122">
        <f t="shared" si="1471"/>
        <v>382</v>
      </c>
      <c r="BF99" s="122">
        <f t="shared" si="1471"/>
        <v>120077</v>
      </c>
      <c r="BG99" s="122">
        <f t="shared" ref="BG99" si="1532">IFERROR(BF99/BE99,"-")</f>
        <v>314.33769633507853</v>
      </c>
      <c r="BH99" s="122">
        <f t="shared" si="1490"/>
        <v>561.84293193717281</v>
      </c>
      <c r="BI99" s="122">
        <f t="shared" si="1472"/>
        <v>4573</v>
      </c>
      <c r="BJ99" s="122">
        <f t="shared" si="1472"/>
        <v>194676</v>
      </c>
      <c r="BK99" s="122">
        <f t="shared" ref="BK99" si="1533">IFERROR(BJ99/BI99,"-")</f>
        <v>42.570741307675483</v>
      </c>
      <c r="BL99" s="122">
        <f t="shared" si="1491"/>
        <v>90.394926743931777</v>
      </c>
      <c r="BM99" s="122">
        <f t="shared" si="1473"/>
        <v>2312</v>
      </c>
      <c r="BN99" s="122">
        <f t="shared" si="1473"/>
        <v>2147</v>
      </c>
      <c r="BO99" s="122">
        <f t="shared" si="1473"/>
        <v>3091</v>
      </c>
      <c r="BP99" s="122">
        <f t="shared" si="1473"/>
        <v>0</v>
      </c>
      <c r="BQ99" s="122">
        <f t="shared" si="1473"/>
        <v>709</v>
      </c>
      <c r="BR99" s="122">
        <f t="shared" si="1473"/>
        <v>6640423</v>
      </c>
      <c r="BS99" s="122">
        <f t="shared" ref="BS99" si="1534">IFERROR(BR99/BN99,"-")</f>
        <v>3092.8844899860269</v>
      </c>
      <c r="BT99" s="122">
        <f t="shared" si="1492"/>
        <v>6035.0102468560781</v>
      </c>
      <c r="BU99" s="122">
        <f t="shared" si="1474"/>
        <v>20758989</v>
      </c>
      <c r="BV99" s="122">
        <f t="shared" ref="BV99" si="1535">IFERROR(BU99/BO99,"-")</f>
        <v>6715.9459721772891</v>
      </c>
      <c r="BW99" s="122">
        <f t="shared" si="1493"/>
        <v>14702.851827887414</v>
      </c>
      <c r="BX99" s="122">
        <f t="shared" si="1475"/>
        <v>0</v>
      </c>
      <c r="BY99" s="122" t="str">
        <f t="shared" ref="BY99" si="1536">IFERROR(BX99/BP99,"-")</f>
        <v>-</v>
      </c>
      <c r="BZ99" s="122" t="str">
        <f t="shared" si="1494"/>
        <v>-</v>
      </c>
      <c r="CA99" s="122">
        <f t="shared" si="1476"/>
        <v>6330099</v>
      </c>
      <c r="CB99" s="122">
        <f t="shared" ref="CB99" si="1537">IFERROR(CA99/BQ99,"-")</f>
        <v>8928.2073342736239</v>
      </c>
      <c r="CC99" s="126">
        <f t="shared" si="1495"/>
        <v>20366.455571227081</v>
      </c>
      <c r="CD99" s="126">
        <f t="shared" ref="CD99" si="1538">MONTH(1&amp;C99)</f>
        <v>5</v>
      </c>
      <c r="CE99" s="166">
        <f t="shared" si="1496"/>
        <v>2018</v>
      </c>
      <c r="CF99" s="167">
        <f t="shared" si="1497"/>
        <v>43221</v>
      </c>
      <c r="CG99" s="168">
        <f t="shared" si="1498"/>
        <v>31</v>
      </c>
      <c r="CH99" s="126">
        <f t="shared" si="1478"/>
        <v>380672</v>
      </c>
      <c r="CI99" s="126">
        <f t="shared" si="1478"/>
        <v>8473672</v>
      </c>
      <c r="CJ99" s="126">
        <f t="shared" si="1478"/>
        <v>17893648</v>
      </c>
      <c r="CK99" s="126">
        <f t="shared" si="1478"/>
        <v>4711618</v>
      </c>
      <c r="CL99" s="126">
        <f t="shared" si="1478"/>
        <v>4341200</v>
      </c>
      <c r="CM99" s="126">
        <f t="shared" si="1478"/>
        <v>95556771</v>
      </c>
      <c r="CN99" s="126">
        <f t="shared" si="1478"/>
        <v>341989992</v>
      </c>
      <c r="CO99" s="126">
        <f t="shared" si="1478"/>
        <v>38216030</v>
      </c>
      <c r="CP99" s="126">
        <f t="shared" si="1478"/>
        <v>214624</v>
      </c>
      <c r="CQ99" s="126">
        <f t="shared" si="1478"/>
        <v>413376</v>
      </c>
      <c r="CR99" s="126">
        <f t="shared" si="1478"/>
        <v>12957167</v>
      </c>
      <c r="CS99" s="126">
        <f t="shared" si="1478"/>
        <v>45446515</v>
      </c>
      <c r="CT99" s="126">
        <f t="shared" si="1478"/>
        <v>0</v>
      </c>
      <c r="CU99" s="126">
        <f t="shared" si="1478"/>
        <v>14439817</v>
      </c>
      <c r="CV99" s="169"/>
      <c r="CW99" s="128"/>
      <c r="CX99" s="128"/>
      <c r="CY99" s="128"/>
      <c r="CZ99" s="128"/>
      <c r="DA99" s="128"/>
    </row>
    <row r="100" spans="1:105" x14ac:dyDescent="0.2">
      <c r="A100" s="123" t="str">
        <f t="shared" ref="A100:A101" si="1539">B100&amp;C100&amp;D100</f>
        <v>2018-19JUNEY58</v>
      </c>
      <c r="B100" s="97" t="str">
        <f t="shared" si="1480"/>
        <v>2018-19</v>
      </c>
      <c r="C100" s="35" t="s">
        <v>888</v>
      </c>
      <c r="D100" s="124" t="str">
        <f t="shared" si="1499"/>
        <v>Y58</v>
      </c>
      <c r="E100" s="124" t="str">
        <f t="shared" si="1499"/>
        <v>South East</v>
      </c>
      <c r="F100" s="124" t="str">
        <f t="shared" si="1524"/>
        <v>Y58</v>
      </c>
      <c r="H100" s="125">
        <f t="shared" si="1464"/>
        <v>136318</v>
      </c>
      <c r="I100" s="125">
        <f t="shared" si="1464"/>
        <v>104237</v>
      </c>
      <c r="J100" s="125">
        <f t="shared" si="1464"/>
        <v>1820232</v>
      </c>
      <c r="K100" s="122">
        <f t="shared" ref="K100" si="1540">IFERROR(J100/I100,"-")</f>
        <v>17.462436562832774</v>
      </c>
      <c r="L100" s="125">
        <f t="shared" si="1482"/>
        <v>3.5666414037242054</v>
      </c>
      <c r="M100" s="125">
        <f t="shared" si="1483"/>
        <v>95.371470782927361</v>
      </c>
      <c r="N100" s="125">
        <f t="shared" si="1484"/>
        <v>182.58825752851675</v>
      </c>
      <c r="O100" s="125">
        <f t="shared" ref="O100:U109" si="1541">SUMIFS(O$133:O$10077,$B$133:$B$10077,$B100,$C$133:$C$10077,$C100,$D$133:$D$10077,$D100)</f>
        <v>104190</v>
      </c>
      <c r="P100" s="125">
        <f t="shared" si="1541"/>
        <v>5875</v>
      </c>
      <c r="Q100" s="125">
        <f t="shared" si="1541"/>
        <v>3706</v>
      </c>
      <c r="R100" s="125">
        <f t="shared" si="1541"/>
        <v>47663</v>
      </c>
      <c r="S100" s="125">
        <f t="shared" si="1541"/>
        <v>36315</v>
      </c>
      <c r="T100" s="125">
        <f t="shared" si="1541"/>
        <v>2740</v>
      </c>
      <c r="U100" s="125">
        <f t="shared" si="1541"/>
        <v>2597000</v>
      </c>
      <c r="V100" s="125">
        <f t="shared" ref="V100" si="1542">IFERROR(U100/P100,"-")</f>
        <v>442.04255319148939</v>
      </c>
      <c r="W100" s="125">
        <f t="shared" si="1485"/>
        <v>820.04034042553189</v>
      </c>
      <c r="X100" s="125">
        <f t="shared" si="1466"/>
        <v>2357873</v>
      </c>
      <c r="Y100" s="125">
        <f t="shared" ref="Y100" si="1543">IFERROR(X100/Q100,"-")</f>
        <v>636.2312466270912</v>
      </c>
      <c r="Z100" s="125">
        <f t="shared" si="1486"/>
        <v>1168.5518078791149</v>
      </c>
      <c r="AA100" s="125">
        <f t="shared" si="1467"/>
        <v>47327278</v>
      </c>
      <c r="AB100" s="125">
        <f t="shared" ref="AB100" si="1544">IFERROR(AA100/R100,"-")</f>
        <v>992.95633929882717</v>
      </c>
      <c r="AC100" s="125">
        <f t="shared" si="1487"/>
        <v>1913.5177601074208</v>
      </c>
      <c r="AD100" s="125">
        <f t="shared" si="1468"/>
        <v>139223934</v>
      </c>
      <c r="AE100" s="125">
        <f t="shared" ref="AE100" si="1545">IFERROR(AD100/S100,"-")</f>
        <v>3833.7858736059479</v>
      </c>
      <c r="AF100" s="125">
        <f t="shared" si="1488"/>
        <v>8832.494946991601</v>
      </c>
      <c r="AG100" s="125">
        <f t="shared" si="1469"/>
        <v>15554722</v>
      </c>
      <c r="AH100" s="125">
        <f t="shared" ref="AH100" si="1546">IFERROR(AG100/T100,"-")</f>
        <v>5676.9058394160584</v>
      </c>
      <c r="AI100" s="125">
        <f t="shared" si="1489"/>
        <v>13473.994525547445</v>
      </c>
      <c r="AJ100" s="125">
        <f t="shared" ref="AJ100:AS109" si="1547">SUMIFS(AJ$133:AJ$10077,$B$133:$B$10077,$B100,$C$133:$C$10077,$C100,$D$133:$D$10077,$D100)</f>
        <v>6029</v>
      </c>
      <c r="AK100" s="125">
        <f t="shared" si="1547"/>
        <v>159</v>
      </c>
      <c r="AL100" s="125">
        <f t="shared" si="1547"/>
        <v>639</v>
      </c>
      <c r="AM100" s="125">
        <f t="shared" si="1547"/>
        <v>309</v>
      </c>
      <c r="AN100" s="125">
        <f t="shared" si="1547"/>
        <v>470</v>
      </c>
      <c r="AO100" s="125">
        <f t="shared" si="1547"/>
        <v>4761</v>
      </c>
      <c r="AP100" s="125">
        <f t="shared" si="1547"/>
        <v>675</v>
      </c>
      <c r="AQ100" s="125">
        <f t="shared" si="1547"/>
        <v>59685</v>
      </c>
      <c r="AR100" s="125">
        <f t="shared" si="1547"/>
        <v>4525</v>
      </c>
      <c r="AS100" s="125">
        <f t="shared" si="1547"/>
        <v>33951</v>
      </c>
      <c r="AT100" s="125">
        <f t="shared" ref="AT100:BF109" si="1548">SUMIFS(AT$133:AT$10077,$B$133:$B$10077,$B100,$C$133:$C$10077,$C100,$D$133:$D$10077,$D100)</f>
        <v>98161</v>
      </c>
      <c r="AU100" s="125">
        <f t="shared" si="1548"/>
        <v>12833</v>
      </c>
      <c r="AV100" s="125">
        <f t="shared" si="1548"/>
        <v>9784</v>
      </c>
      <c r="AW100" s="125">
        <f t="shared" si="1548"/>
        <v>8111</v>
      </c>
      <c r="AX100" s="125">
        <f t="shared" si="1548"/>
        <v>8331</v>
      </c>
      <c r="AY100" s="125">
        <f t="shared" si="1548"/>
        <v>67226</v>
      </c>
      <c r="AZ100" s="125">
        <f t="shared" si="1548"/>
        <v>54410</v>
      </c>
      <c r="BA100" s="125">
        <f t="shared" si="1548"/>
        <v>57555</v>
      </c>
      <c r="BB100" s="125">
        <f t="shared" si="1548"/>
        <v>39602</v>
      </c>
      <c r="BC100" s="125">
        <f t="shared" si="1548"/>
        <v>4764</v>
      </c>
      <c r="BD100" s="125">
        <f t="shared" si="1548"/>
        <v>2972</v>
      </c>
      <c r="BE100" s="122">
        <f t="shared" si="1548"/>
        <v>363</v>
      </c>
      <c r="BF100" s="122">
        <f t="shared" si="1548"/>
        <v>111919</v>
      </c>
      <c r="BG100" s="122">
        <f t="shared" ref="BG100" si="1549">IFERROR(BF100/BE100,"-")</f>
        <v>308.31680440771351</v>
      </c>
      <c r="BH100" s="122">
        <f t="shared" si="1490"/>
        <v>534.68319559228655</v>
      </c>
      <c r="BI100" s="122">
        <f t="shared" si="1472"/>
        <v>4593</v>
      </c>
      <c r="BJ100" s="122">
        <f t="shared" si="1472"/>
        <v>208631</v>
      </c>
      <c r="BK100" s="122">
        <f t="shared" ref="BK100" si="1550">IFERROR(BJ100/BI100,"-")</f>
        <v>45.423688221206184</v>
      </c>
      <c r="BL100" s="122">
        <f t="shared" si="1491"/>
        <v>98.856303069888966</v>
      </c>
      <c r="BM100" s="122">
        <f t="shared" ref="BM100:BR109" si="1551">SUMIFS(BM$133:BM$10077,$B$133:$B$10077,$B100,$C$133:$C$10077,$C100,$D$133:$D$10077,$D100)</f>
        <v>2267</v>
      </c>
      <c r="BN100" s="122">
        <f t="shared" si="1551"/>
        <v>2093</v>
      </c>
      <c r="BO100" s="122">
        <f t="shared" si="1551"/>
        <v>2879</v>
      </c>
      <c r="BP100" s="122">
        <f t="shared" si="1551"/>
        <v>0</v>
      </c>
      <c r="BQ100" s="122">
        <f t="shared" si="1551"/>
        <v>707</v>
      </c>
      <c r="BR100" s="122">
        <f t="shared" si="1551"/>
        <v>6423523</v>
      </c>
      <c r="BS100" s="122">
        <f t="shared" ref="BS100" si="1552">IFERROR(BR100/BN100,"-")</f>
        <v>3069.0506450071666</v>
      </c>
      <c r="BT100" s="122">
        <f t="shared" si="1492"/>
        <v>5888.5494505494507</v>
      </c>
      <c r="BU100" s="122">
        <f t="shared" si="1474"/>
        <v>20153509</v>
      </c>
      <c r="BV100" s="122">
        <f t="shared" ref="BV100" si="1553">IFERROR(BU100/BO100,"-")</f>
        <v>7000.1767974991317</v>
      </c>
      <c r="BW100" s="122">
        <f t="shared" si="1493"/>
        <v>14530.272316776658</v>
      </c>
      <c r="BX100" s="122">
        <f t="shared" si="1475"/>
        <v>0</v>
      </c>
      <c r="BY100" s="122" t="str">
        <f t="shared" ref="BY100" si="1554">IFERROR(BX100/BP100,"-")</f>
        <v>-</v>
      </c>
      <c r="BZ100" s="122" t="str">
        <f t="shared" si="1494"/>
        <v>-</v>
      </c>
      <c r="CA100" s="122">
        <f t="shared" si="1476"/>
        <v>6113262</v>
      </c>
      <c r="CB100" s="122">
        <f t="shared" ref="CB100" si="1555">IFERROR(CA100/BQ100,"-")</f>
        <v>8646.7637906647815</v>
      </c>
      <c r="CC100" s="126">
        <f t="shared" si="1495"/>
        <v>20969.524752475249</v>
      </c>
      <c r="CD100" s="126">
        <f t="shared" ref="CD100" si="1556">MONTH(1&amp;C100)</f>
        <v>6</v>
      </c>
      <c r="CE100" s="166">
        <f t="shared" si="1496"/>
        <v>2018</v>
      </c>
      <c r="CF100" s="167">
        <f t="shared" si="1497"/>
        <v>43252</v>
      </c>
      <c r="CG100" s="168">
        <f t="shared" si="1498"/>
        <v>30</v>
      </c>
      <c r="CH100" s="126">
        <f t="shared" ref="CH100:CU109" si="1557">SUMIFS(CH$133:CH$10077,$B$133:$B$10077,$B100,$C$133:$C$10077,$C100,$D$133:$D$10077,$D100)</f>
        <v>371776</v>
      </c>
      <c r="CI100" s="126">
        <f t="shared" si="1557"/>
        <v>9941236</v>
      </c>
      <c r="CJ100" s="126">
        <f t="shared" si="1557"/>
        <v>19032452.199999999</v>
      </c>
      <c r="CK100" s="126">
        <f t="shared" si="1557"/>
        <v>4817737</v>
      </c>
      <c r="CL100" s="126">
        <f t="shared" si="1557"/>
        <v>4330653</v>
      </c>
      <c r="CM100" s="126">
        <f t="shared" si="1557"/>
        <v>91203997</v>
      </c>
      <c r="CN100" s="126">
        <f t="shared" si="1557"/>
        <v>320752054</v>
      </c>
      <c r="CO100" s="126">
        <f t="shared" si="1557"/>
        <v>36918745</v>
      </c>
      <c r="CP100" s="126">
        <f t="shared" si="1557"/>
        <v>194090</v>
      </c>
      <c r="CQ100" s="126">
        <f t="shared" si="1557"/>
        <v>454047</v>
      </c>
      <c r="CR100" s="126">
        <f t="shared" si="1557"/>
        <v>12324734</v>
      </c>
      <c r="CS100" s="126">
        <f t="shared" si="1557"/>
        <v>41832654</v>
      </c>
      <c r="CT100" s="126">
        <f t="shared" si="1557"/>
        <v>0</v>
      </c>
      <c r="CU100" s="126">
        <f t="shared" si="1557"/>
        <v>14825454</v>
      </c>
      <c r="CV100" s="169"/>
      <c r="CW100" s="128"/>
      <c r="CX100" s="128"/>
      <c r="CY100" s="128"/>
      <c r="CZ100" s="128"/>
      <c r="DA100" s="128"/>
    </row>
    <row r="101" spans="1:105" x14ac:dyDescent="0.2">
      <c r="A101" s="123" t="str">
        <f t="shared" si="1539"/>
        <v>2018-19JULYY58</v>
      </c>
      <c r="B101" s="97" t="str">
        <f t="shared" si="1480"/>
        <v>2018-19</v>
      </c>
      <c r="C101" s="35" t="s">
        <v>891</v>
      </c>
      <c r="D101" s="124" t="str">
        <f t="shared" si="1499"/>
        <v>Y58</v>
      </c>
      <c r="E101" s="124" t="str">
        <f t="shared" si="1499"/>
        <v>South East</v>
      </c>
      <c r="F101" s="124" t="str">
        <f t="shared" si="1524"/>
        <v>Y58</v>
      </c>
      <c r="H101" s="125">
        <f t="shared" si="1464"/>
        <v>157531</v>
      </c>
      <c r="I101" s="125">
        <f t="shared" si="1464"/>
        <v>117008</v>
      </c>
      <c r="J101" s="125">
        <f t="shared" si="1464"/>
        <v>2319910</v>
      </c>
      <c r="K101" s="122">
        <f t="shared" ref="K101" si="1558">IFERROR(J101/I101,"-")</f>
        <v>19.826934910433476</v>
      </c>
      <c r="L101" s="125">
        <f t="shared" si="1482"/>
        <v>3.3542150964036646</v>
      </c>
      <c r="M101" s="125">
        <f t="shared" si="1483"/>
        <v>112.13846916450157</v>
      </c>
      <c r="N101" s="125">
        <f t="shared" si="1484"/>
        <v>197.12978001504172</v>
      </c>
      <c r="O101" s="125">
        <f t="shared" si="1541"/>
        <v>109665</v>
      </c>
      <c r="P101" s="125">
        <f t="shared" si="1541"/>
        <v>6183</v>
      </c>
      <c r="Q101" s="125">
        <f t="shared" si="1541"/>
        <v>3833</v>
      </c>
      <c r="R101" s="125">
        <f t="shared" si="1541"/>
        <v>52101</v>
      </c>
      <c r="S101" s="125">
        <f t="shared" si="1541"/>
        <v>36053</v>
      </c>
      <c r="T101" s="125">
        <f t="shared" si="1541"/>
        <v>2713</v>
      </c>
      <c r="U101" s="125">
        <f t="shared" si="1541"/>
        <v>2912416</v>
      </c>
      <c r="V101" s="125">
        <f t="shared" ref="V101" si="1559">IFERROR(U101/P101,"-")</f>
        <v>471.03606663431992</v>
      </c>
      <c r="W101" s="125">
        <f t="shared" si="1485"/>
        <v>853.8343846029436</v>
      </c>
      <c r="X101" s="125">
        <f t="shared" si="1466"/>
        <v>2423950</v>
      </c>
      <c r="Y101" s="125">
        <f t="shared" ref="Y101" si="1560">IFERROR(X101/Q101,"-")</f>
        <v>632.38977302374121</v>
      </c>
      <c r="Z101" s="125">
        <f t="shared" si="1486"/>
        <v>1210.0513957735454</v>
      </c>
      <c r="AA101" s="125">
        <f t="shared" si="1467"/>
        <v>57348145</v>
      </c>
      <c r="AB101" s="125">
        <f t="shared" ref="AB101" si="1561">IFERROR(AA101/R101,"-")</f>
        <v>1100.711022821059</v>
      </c>
      <c r="AC101" s="125">
        <f t="shared" si="1487"/>
        <v>2157.4042340837987</v>
      </c>
      <c r="AD101" s="125">
        <f t="shared" si="1468"/>
        <v>168338263</v>
      </c>
      <c r="AE101" s="125">
        <f t="shared" ref="AE101" si="1562">IFERROR(AD101/S101,"-")</f>
        <v>4669.1887776329295</v>
      </c>
      <c r="AF101" s="125">
        <f t="shared" si="1488"/>
        <v>10823.707957728899</v>
      </c>
      <c r="AG101" s="125">
        <f t="shared" si="1469"/>
        <v>15040048</v>
      </c>
      <c r="AH101" s="125">
        <f t="shared" ref="AH101" si="1563">IFERROR(AG101/T101,"-")</f>
        <v>5543.6962771839289</v>
      </c>
      <c r="AI101" s="125">
        <f t="shared" si="1489"/>
        <v>12989.845927018061</v>
      </c>
      <c r="AJ101" s="125">
        <f t="shared" si="1547"/>
        <v>6962</v>
      </c>
      <c r="AK101" s="125">
        <f t="shared" si="1547"/>
        <v>176</v>
      </c>
      <c r="AL101" s="125">
        <f t="shared" si="1547"/>
        <v>755</v>
      </c>
      <c r="AM101" s="125">
        <f t="shared" si="1547"/>
        <v>1168</v>
      </c>
      <c r="AN101" s="125">
        <f t="shared" si="1547"/>
        <v>502</v>
      </c>
      <c r="AO101" s="125">
        <f t="shared" si="1547"/>
        <v>5529</v>
      </c>
      <c r="AP101" s="125">
        <f t="shared" si="1547"/>
        <v>712</v>
      </c>
      <c r="AQ101" s="125">
        <f t="shared" si="1547"/>
        <v>63706</v>
      </c>
      <c r="AR101" s="125">
        <f t="shared" si="1547"/>
        <v>2911</v>
      </c>
      <c r="AS101" s="125">
        <f t="shared" si="1547"/>
        <v>36086</v>
      </c>
      <c r="AT101" s="125">
        <f t="shared" si="1548"/>
        <v>102703</v>
      </c>
      <c r="AU101" s="125">
        <f t="shared" si="1548"/>
        <v>13390</v>
      </c>
      <c r="AV101" s="125">
        <f t="shared" si="1548"/>
        <v>10039</v>
      </c>
      <c r="AW101" s="125">
        <f t="shared" si="1548"/>
        <v>8267</v>
      </c>
      <c r="AX101" s="125">
        <f t="shared" si="1548"/>
        <v>6348</v>
      </c>
      <c r="AY101" s="125">
        <f t="shared" si="1548"/>
        <v>73921</v>
      </c>
      <c r="AZ101" s="125">
        <f t="shared" si="1548"/>
        <v>59301</v>
      </c>
      <c r="BA101" s="125">
        <f t="shared" si="1548"/>
        <v>58640</v>
      </c>
      <c r="BB101" s="125">
        <f t="shared" si="1548"/>
        <v>39179</v>
      </c>
      <c r="BC101" s="125">
        <f t="shared" si="1548"/>
        <v>5072</v>
      </c>
      <c r="BD101" s="125">
        <f t="shared" si="1548"/>
        <v>2980</v>
      </c>
      <c r="BE101" s="122">
        <f t="shared" si="1548"/>
        <v>516</v>
      </c>
      <c r="BF101" s="122">
        <f t="shared" si="1548"/>
        <v>169258</v>
      </c>
      <c r="BG101" s="122">
        <f t="shared" ref="BG101" si="1564">IFERROR(BF101/BE101,"-")</f>
        <v>328.01937984496124</v>
      </c>
      <c r="BH101" s="122">
        <f t="shared" si="1490"/>
        <v>552.37984496124034</v>
      </c>
      <c r="BI101" s="122">
        <f t="shared" si="1472"/>
        <v>4804</v>
      </c>
      <c r="BJ101" s="122">
        <f t="shared" si="1472"/>
        <v>270606</v>
      </c>
      <c r="BK101" s="122">
        <f t="shared" ref="BK101" si="1565">IFERROR(BJ101/BI101,"-")</f>
        <v>56.3293089092423</v>
      </c>
      <c r="BL101" s="122">
        <f t="shared" si="1491"/>
        <v>108.33472106577852</v>
      </c>
      <c r="BM101" s="122">
        <f t="shared" si="1551"/>
        <v>130</v>
      </c>
      <c r="BN101" s="122">
        <f t="shared" si="1551"/>
        <v>2202</v>
      </c>
      <c r="BO101" s="122">
        <f t="shared" si="1551"/>
        <v>2828</v>
      </c>
      <c r="BP101" s="122">
        <f t="shared" si="1551"/>
        <v>0</v>
      </c>
      <c r="BQ101" s="122">
        <f t="shared" si="1551"/>
        <v>739</v>
      </c>
      <c r="BR101" s="122">
        <f t="shared" si="1551"/>
        <v>6753663</v>
      </c>
      <c r="BS101" s="122">
        <f t="shared" ref="BS101" si="1566">IFERROR(BR101/BN101,"-")</f>
        <v>3067.0585831062672</v>
      </c>
      <c r="BT101" s="122">
        <f t="shared" si="1492"/>
        <v>5517.6185286103546</v>
      </c>
      <c r="BU101" s="122">
        <f t="shared" si="1474"/>
        <v>19491879</v>
      </c>
      <c r="BV101" s="122">
        <f t="shared" ref="BV101" si="1567">IFERROR(BU101/BO101,"-")</f>
        <v>6892.4607496463932</v>
      </c>
      <c r="BW101" s="122">
        <f t="shared" si="1493"/>
        <v>14294.487623762376</v>
      </c>
      <c r="BX101" s="122">
        <f t="shared" si="1475"/>
        <v>0</v>
      </c>
      <c r="BY101" s="122" t="str">
        <f t="shared" ref="BY101" si="1568">IFERROR(BX101/BP101,"-")</f>
        <v>-</v>
      </c>
      <c r="BZ101" s="122" t="str">
        <f t="shared" si="1494"/>
        <v>-</v>
      </c>
      <c r="CA101" s="122">
        <f t="shared" si="1476"/>
        <v>7099892</v>
      </c>
      <c r="CB101" s="122">
        <f t="shared" ref="CB101" si="1569">IFERROR(CA101/BQ101,"-")</f>
        <v>9607.431664411366</v>
      </c>
      <c r="CC101" s="126">
        <f t="shared" si="1495"/>
        <v>19955.361299052773</v>
      </c>
      <c r="CD101" s="126">
        <f t="shared" ref="CD101" si="1570">MONTH(1&amp;C101)</f>
        <v>7</v>
      </c>
      <c r="CE101" s="166">
        <f t="shared" ref="CE101" si="1571">LEFT($B101,4)+IF(CD101&lt;4,1,0)</f>
        <v>2018</v>
      </c>
      <c r="CF101" s="167">
        <f t="shared" ref="CF101" si="1572">DATE(LEFT($B101,4)+IF(CD101&lt;4,1,0),CD101,1)</f>
        <v>43282</v>
      </c>
      <c r="CG101" s="168">
        <f t="shared" ref="CG101" si="1573">DAY(DATE(LEFT($B101,4)+IF(CD101&lt;4,1,0),$CD101+1,1)-1)</f>
        <v>31</v>
      </c>
      <c r="CH101" s="126">
        <f t="shared" si="1557"/>
        <v>392470</v>
      </c>
      <c r="CI101" s="126">
        <f t="shared" si="1557"/>
        <v>13121098</v>
      </c>
      <c r="CJ101" s="126">
        <f t="shared" si="1557"/>
        <v>23065761.300000001</v>
      </c>
      <c r="CK101" s="126">
        <f t="shared" si="1557"/>
        <v>5279258</v>
      </c>
      <c r="CL101" s="126">
        <f t="shared" si="1557"/>
        <v>4638127</v>
      </c>
      <c r="CM101" s="126">
        <f t="shared" si="1557"/>
        <v>112402918</v>
      </c>
      <c r="CN101" s="126">
        <f t="shared" si="1557"/>
        <v>390227143</v>
      </c>
      <c r="CO101" s="126">
        <f t="shared" si="1557"/>
        <v>35241452</v>
      </c>
      <c r="CP101" s="126">
        <f t="shared" si="1557"/>
        <v>285028</v>
      </c>
      <c r="CQ101" s="126">
        <f t="shared" si="1557"/>
        <v>520440</v>
      </c>
      <c r="CR101" s="126">
        <f t="shared" si="1557"/>
        <v>12149796</v>
      </c>
      <c r="CS101" s="126">
        <f t="shared" si="1557"/>
        <v>40424811</v>
      </c>
      <c r="CT101" s="126">
        <f t="shared" si="1557"/>
        <v>0</v>
      </c>
      <c r="CU101" s="126">
        <f t="shared" si="1557"/>
        <v>14747012</v>
      </c>
      <c r="CV101" s="169"/>
      <c r="CW101" s="128"/>
      <c r="CX101" s="128"/>
      <c r="CY101" s="128"/>
      <c r="CZ101" s="128"/>
      <c r="DA101" s="128"/>
    </row>
    <row r="102" spans="1:105" x14ac:dyDescent="0.2">
      <c r="A102" s="123" t="str">
        <f t="shared" ref="A102" si="1574">B102&amp;C102&amp;D102</f>
        <v>2018-19AUGUSTY58</v>
      </c>
      <c r="B102" s="97" t="str">
        <f t="shared" si="1480"/>
        <v>2018-19</v>
      </c>
      <c r="C102" s="35" t="s">
        <v>681</v>
      </c>
      <c r="D102" s="124" t="str">
        <f t="shared" si="1499"/>
        <v>Y58</v>
      </c>
      <c r="E102" s="124" t="str">
        <f t="shared" si="1499"/>
        <v>South East</v>
      </c>
      <c r="F102" s="124" t="str">
        <f t="shared" si="1524"/>
        <v>Y58</v>
      </c>
      <c r="H102" s="125">
        <f t="shared" si="1464"/>
        <v>144170</v>
      </c>
      <c r="I102" s="125">
        <f t="shared" si="1464"/>
        <v>104997</v>
      </c>
      <c r="J102" s="125">
        <f t="shared" si="1464"/>
        <v>1369207</v>
      </c>
      <c r="K102" s="122">
        <f t="shared" ref="K102" si="1575">IFERROR(J102/I102,"-")</f>
        <v>13.040439250645257</v>
      </c>
      <c r="L102" s="125">
        <f t="shared" si="1482"/>
        <v>2.9676181224225453</v>
      </c>
      <c r="M102" s="125">
        <f t="shared" si="1483"/>
        <v>77.888558720725356</v>
      </c>
      <c r="N102" s="125">
        <f t="shared" si="1484"/>
        <v>157.03126756002553</v>
      </c>
      <c r="O102" s="125">
        <f t="shared" si="1541"/>
        <v>105382</v>
      </c>
      <c r="P102" s="125">
        <f t="shared" si="1541"/>
        <v>5833</v>
      </c>
      <c r="Q102" s="125">
        <f t="shared" si="1541"/>
        <v>3664</v>
      </c>
      <c r="R102" s="125">
        <f t="shared" si="1541"/>
        <v>49897</v>
      </c>
      <c r="S102" s="125">
        <f t="shared" si="1541"/>
        <v>36071</v>
      </c>
      <c r="T102" s="125">
        <f t="shared" si="1541"/>
        <v>2274</v>
      </c>
      <c r="U102" s="125">
        <f t="shared" si="1541"/>
        <v>2598339</v>
      </c>
      <c r="V102" s="125">
        <f t="shared" ref="V102" si="1576">IFERROR(U102/P102,"-")</f>
        <v>445.45499742842446</v>
      </c>
      <c r="W102" s="125">
        <f t="shared" si="1485"/>
        <v>833.88119321104068</v>
      </c>
      <c r="X102" s="125">
        <f t="shared" si="1466"/>
        <v>2246246</v>
      </c>
      <c r="Y102" s="125">
        <f t="shared" ref="Y102" si="1577">IFERROR(X102/Q102,"-")</f>
        <v>613.0584061135371</v>
      </c>
      <c r="Z102" s="125">
        <f t="shared" si="1486"/>
        <v>1186.5870633187774</v>
      </c>
      <c r="AA102" s="125">
        <f t="shared" si="1467"/>
        <v>50576484</v>
      </c>
      <c r="AB102" s="125">
        <f t="shared" ref="AB102" si="1578">IFERROR(AA102/R102,"-")</f>
        <v>1013.6177325290098</v>
      </c>
      <c r="AC102" s="125">
        <f t="shared" si="1487"/>
        <v>1979.5186484157364</v>
      </c>
      <c r="AD102" s="125">
        <f t="shared" si="1468"/>
        <v>143169566</v>
      </c>
      <c r="AE102" s="125">
        <f t="shared" ref="AE102" si="1579">IFERROR(AD102/S102,"-")</f>
        <v>3969.1044329239558</v>
      </c>
      <c r="AF102" s="125">
        <f t="shared" si="1488"/>
        <v>9520.2561337362422</v>
      </c>
      <c r="AG102" s="125">
        <f t="shared" si="1469"/>
        <v>11348198</v>
      </c>
      <c r="AH102" s="125">
        <f t="shared" ref="AH102" si="1580">IFERROR(AG102/T102,"-")</f>
        <v>4990.4124890061566</v>
      </c>
      <c r="AI102" s="125">
        <f t="shared" si="1489"/>
        <v>11509.779683377308</v>
      </c>
      <c r="AJ102" s="125">
        <f t="shared" si="1547"/>
        <v>6049</v>
      </c>
      <c r="AK102" s="125">
        <f t="shared" si="1547"/>
        <v>155</v>
      </c>
      <c r="AL102" s="125">
        <f t="shared" si="1547"/>
        <v>564</v>
      </c>
      <c r="AM102" s="125">
        <f t="shared" si="1547"/>
        <v>1023</v>
      </c>
      <c r="AN102" s="125">
        <f t="shared" si="1547"/>
        <v>504</v>
      </c>
      <c r="AO102" s="125">
        <f t="shared" si="1547"/>
        <v>4826</v>
      </c>
      <c r="AP102" s="125">
        <f t="shared" si="1547"/>
        <v>607</v>
      </c>
      <c r="AQ102" s="125">
        <f t="shared" si="1547"/>
        <v>61931</v>
      </c>
      <c r="AR102" s="125">
        <f t="shared" si="1547"/>
        <v>2915</v>
      </c>
      <c r="AS102" s="125">
        <f t="shared" si="1547"/>
        <v>34487</v>
      </c>
      <c r="AT102" s="125">
        <f t="shared" si="1548"/>
        <v>99333</v>
      </c>
      <c r="AU102" s="125">
        <f t="shared" si="1548"/>
        <v>12587</v>
      </c>
      <c r="AV102" s="125">
        <f t="shared" si="1548"/>
        <v>9465</v>
      </c>
      <c r="AW102" s="125">
        <f t="shared" si="1548"/>
        <v>7874</v>
      </c>
      <c r="AX102" s="125">
        <f t="shared" si="1548"/>
        <v>6048</v>
      </c>
      <c r="AY102" s="125">
        <f t="shared" si="1548"/>
        <v>69728</v>
      </c>
      <c r="AZ102" s="125">
        <f t="shared" si="1548"/>
        <v>56249</v>
      </c>
      <c r="BA102" s="125">
        <f t="shared" si="1548"/>
        <v>56820</v>
      </c>
      <c r="BB102" s="125">
        <f t="shared" si="1548"/>
        <v>38729</v>
      </c>
      <c r="BC102" s="125">
        <f t="shared" si="1548"/>
        <v>3629</v>
      </c>
      <c r="BD102" s="125">
        <f t="shared" si="1548"/>
        <v>2448</v>
      </c>
      <c r="BE102" s="122">
        <f t="shared" si="1548"/>
        <v>467</v>
      </c>
      <c r="BF102" s="122">
        <f t="shared" si="1548"/>
        <v>150689</v>
      </c>
      <c r="BG102" s="122">
        <f t="shared" ref="BG102" si="1581">IFERROR(BF102/BE102,"-")</f>
        <v>322.6745182012848</v>
      </c>
      <c r="BH102" s="122">
        <f t="shared" si="1490"/>
        <v>549.38543897216277</v>
      </c>
      <c r="BI102" s="122">
        <f t="shared" si="1472"/>
        <v>4493</v>
      </c>
      <c r="BJ102" s="122">
        <f t="shared" si="1472"/>
        <v>215389</v>
      </c>
      <c r="BK102" s="122">
        <f t="shared" ref="BK102" si="1582">IFERROR(BJ102/BI102,"-")</f>
        <v>47.93879367905631</v>
      </c>
      <c r="BL102" s="122">
        <f t="shared" si="1491"/>
        <v>87.809703983975069</v>
      </c>
      <c r="BM102" s="122">
        <f t="shared" si="1551"/>
        <v>83</v>
      </c>
      <c r="BN102" s="122">
        <f t="shared" si="1551"/>
        <v>2147</v>
      </c>
      <c r="BO102" s="122">
        <f t="shared" si="1551"/>
        <v>2898</v>
      </c>
      <c r="BP102" s="122">
        <f t="shared" si="1551"/>
        <v>0</v>
      </c>
      <c r="BQ102" s="122">
        <f t="shared" si="1551"/>
        <v>696</v>
      </c>
      <c r="BR102" s="122">
        <f t="shared" si="1551"/>
        <v>6335588</v>
      </c>
      <c r="BS102" s="122">
        <f t="shared" ref="BS102" si="1583">IFERROR(BR102/BN102,"-")</f>
        <v>2950.9026548672568</v>
      </c>
      <c r="BT102" s="122">
        <f t="shared" si="1492"/>
        <v>5351.4066138798325</v>
      </c>
      <c r="BU102" s="122">
        <f t="shared" si="1474"/>
        <v>17345904</v>
      </c>
      <c r="BV102" s="122">
        <f t="shared" ref="BV102" si="1584">IFERROR(BU102/BO102,"-")</f>
        <v>5985.4741200828157</v>
      </c>
      <c r="BW102" s="122">
        <f t="shared" si="1493"/>
        <v>12165.467218771566</v>
      </c>
      <c r="BX102" s="122">
        <f t="shared" si="1475"/>
        <v>0</v>
      </c>
      <c r="BY102" s="122" t="str">
        <f t="shared" ref="BY102" si="1585">IFERROR(BX102/BP102,"-")</f>
        <v>-</v>
      </c>
      <c r="BZ102" s="122" t="str">
        <f t="shared" si="1494"/>
        <v>-</v>
      </c>
      <c r="CA102" s="122">
        <f t="shared" si="1476"/>
        <v>5989979</v>
      </c>
      <c r="CB102" s="122">
        <f t="shared" ref="CB102" si="1586">IFERROR(CA102/BQ102,"-")</f>
        <v>8606.2916666666661</v>
      </c>
      <c r="CC102" s="126">
        <f t="shared" si="1495"/>
        <v>18605.413793103449</v>
      </c>
      <c r="CD102" s="126">
        <f t="shared" ref="CD102" si="1587">MONTH(1&amp;C102)</f>
        <v>8</v>
      </c>
      <c r="CE102" s="166">
        <f t="shared" ref="CE102" si="1588">LEFT($B102,4)+IF(CD102&lt;4,1,0)</f>
        <v>2018</v>
      </c>
      <c r="CF102" s="167">
        <f t="shared" ref="CF102" si="1589">DATE(LEFT($B102,4)+IF(CD102&lt;4,1,0),CD102,1)</f>
        <v>43313</v>
      </c>
      <c r="CG102" s="168">
        <f t="shared" ref="CG102" si="1590">DAY(DATE(LEFT($B102,4)+IF(CD102&lt;4,1,0),$CD102+1,1)-1)</f>
        <v>31</v>
      </c>
      <c r="CH102" s="126">
        <f t="shared" si="1557"/>
        <v>311591</v>
      </c>
      <c r="CI102" s="126">
        <f t="shared" si="1557"/>
        <v>8178065</v>
      </c>
      <c r="CJ102" s="126">
        <f t="shared" si="1557"/>
        <v>16487812</v>
      </c>
      <c r="CK102" s="126">
        <f t="shared" si="1557"/>
        <v>4864029</v>
      </c>
      <c r="CL102" s="126">
        <f t="shared" si="1557"/>
        <v>4347655</v>
      </c>
      <c r="CM102" s="126">
        <f t="shared" si="1557"/>
        <v>98772042</v>
      </c>
      <c r="CN102" s="126">
        <f t="shared" si="1557"/>
        <v>343405159</v>
      </c>
      <c r="CO102" s="126">
        <f t="shared" si="1557"/>
        <v>26173239</v>
      </c>
      <c r="CP102" s="126">
        <f t="shared" si="1557"/>
        <v>256563</v>
      </c>
      <c r="CQ102" s="126">
        <f t="shared" si="1557"/>
        <v>394529</v>
      </c>
      <c r="CR102" s="126">
        <f t="shared" si="1557"/>
        <v>11489470</v>
      </c>
      <c r="CS102" s="126">
        <f t="shared" si="1557"/>
        <v>35255524</v>
      </c>
      <c r="CT102" s="126">
        <f t="shared" si="1557"/>
        <v>0</v>
      </c>
      <c r="CU102" s="126">
        <f t="shared" si="1557"/>
        <v>12949368</v>
      </c>
      <c r="CV102" s="169"/>
      <c r="CW102" s="128"/>
      <c r="CX102" s="128"/>
      <c r="CY102" s="128"/>
      <c r="CZ102" s="128"/>
      <c r="DA102" s="128"/>
    </row>
    <row r="103" spans="1:105" x14ac:dyDescent="0.2">
      <c r="A103" s="123" t="str">
        <f t="shared" ref="A103" si="1591">B103&amp;C103&amp;D103</f>
        <v>2018-19SEPTEMBERY58</v>
      </c>
      <c r="B103" s="97" t="str">
        <f t="shared" ref="B103:B109" si="1592">IF($C103="April",LEFT($B102,4)+1&amp;"-"&amp;RIGHT($B102,2)+1,$B102)</f>
        <v>2018-19</v>
      </c>
      <c r="C103" s="35" t="s">
        <v>707</v>
      </c>
      <c r="D103" s="124" t="str">
        <f t="shared" si="1499"/>
        <v>Y58</v>
      </c>
      <c r="E103" s="124" t="str">
        <f t="shared" si="1499"/>
        <v>South East</v>
      </c>
      <c r="F103" s="124" t="str">
        <f t="shared" si="1524"/>
        <v>Y58</v>
      </c>
      <c r="H103" s="125">
        <f t="shared" si="1464"/>
        <v>143347</v>
      </c>
      <c r="I103" s="125">
        <f t="shared" si="1464"/>
        <v>104297</v>
      </c>
      <c r="J103" s="125">
        <f t="shared" si="1464"/>
        <v>1282706</v>
      </c>
      <c r="K103" s="122">
        <f t="shared" ref="K103" si="1593">IFERROR(J103/I103,"-")</f>
        <v>12.298589604686617</v>
      </c>
      <c r="L103" s="125">
        <f t="shared" ref="L103" si="1594">IFERROR(CH103/I103,"-")</f>
        <v>2.9708524693902989</v>
      </c>
      <c r="M103" s="125">
        <f t="shared" ref="M103" si="1595">IFERROR(CI103/I103,"-")</f>
        <v>69.326576986874016</v>
      </c>
      <c r="N103" s="125">
        <f t="shared" ref="N103" si="1596">IFERROR(CJ103/I103,"-")</f>
        <v>151.50187828988371</v>
      </c>
      <c r="O103" s="125">
        <f t="shared" si="1541"/>
        <v>103746</v>
      </c>
      <c r="P103" s="125">
        <f t="shared" si="1541"/>
        <v>5940</v>
      </c>
      <c r="Q103" s="125">
        <f t="shared" si="1541"/>
        <v>3681</v>
      </c>
      <c r="R103" s="125">
        <f t="shared" si="1541"/>
        <v>50222</v>
      </c>
      <c r="S103" s="125">
        <f t="shared" si="1541"/>
        <v>34808</v>
      </c>
      <c r="T103" s="125">
        <f t="shared" si="1541"/>
        <v>1975</v>
      </c>
      <c r="U103" s="125">
        <f t="shared" si="1541"/>
        <v>2681964</v>
      </c>
      <c r="V103" s="125">
        <f t="shared" ref="V103" si="1597">IFERROR(U103/P103,"-")</f>
        <v>451.5090909090909</v>
      </c>
      <c r="W103" s="125">
        <f t="shared" ref="W103" si="1598">IFERROR(CK103/P103,"-")</f>
        <v>832.00319865319864</v>
      </c>
      <c r="X103" s="125">
        <f t="shared" si="1466"/>
        <v>2300022</v>
      </c>
      <c r="Y103" s="125">
        <f t="shared" ref="Y103" si="1599">IFERROR(X103/Q103,"-")</f>
        <v>624.83618581907092</v>
      </c>
      <c r="Z103" s="125">
        <f t="shared" ref="Z103" si="1600">IFERROR(CL103/Q103,"-")</f>
        <v>1185.5172507470795</v>
      </c>
      <c r="AA103" s="125">
        <f t="shared" si="1467"/>
        <v>54090825</v>
      </c>
      <c r="AB103" s="125">
        <f t="shared" ref="AB103" si="1601">IFERROR(AA103/R103,"-")</f>
        <v>1077.0344669666681</v>
      </c>
      <c r="AC103" s="125">
        <f t="shared" ref="AC103" si="1602">IFERROR(CM103/R103,"-")</f>
        <v>2073.0857194058381</v>
      </c>
      <c r="AD103" s="125">
        <f t="shared" si="1468"/>
        <v>146334819</v>
      </c>
      <c r="AE103" s="125">
        <f t="shared" ref="AE103" si="1603">IFERROR(AD103/S103,"-")</f>
        <v>4204.0570845782577</v>
      </c>
      <c r="AF103" s="125">
        <f t="shared" ref="AF103" si="1604">IFERROR(CN103/S103,"-")</f>
        <v>9659.254022063893</v>
      </c>
      <c r="AG103" s="125">
        <f t="shared" si="1469"/>
        <v>10751913</v>
      </c>
      <c r="AH103" s="125">
        <f t="shared" ref="AH103" si="1605">IFERROR(AG103/T103,"-")</f>
        <v>5444.0065822784809</v>
      </c>
      <c r="AI103" s="125">
        <f t="shared" ref="AI103" si="1606">IFERROR(CO103/T103,"-")</f>
        <v>12323.31341772152</v>
      </c>
      <c r="AJ103" s="125">
        <f t="shared" si="1547"/>
        <v>5943</v>
      </c>
      <c r="AK103" s="125">
        <f t="shared" si="1547"/>
        <v>101</v>
      </c>
      <c r="AL103" s="125">
        <f t="shared" si="1547"/>
        <v>563</v>
      </c>
      <c r="AM103" s="125">
        <f t="shared" si="1547"/>
        <v>974</v>
      </c>
      <c r="AN103" s="125">
        <f t="shared" si="1547"/>
        <v>514</v>
      </c>
      <c r="AO103" s="125">
        <f t="shared" si="1547"/>
        <v>4765</v>
      </c>
      <c r="AP103" s="125">
        <f t="shared" si="1547"/>
        <v>585</v>
      </c>
      <c r="AQ103" s="125">
        <f t="shared" si="1547"/>
        <v>60293</v>
      </c>
      <c r="AR103" s="125">
        <f t="shared" si="1547"/>
        <v>2929</v>
      </c>
      <c r="AS103" s="125">
        <f t="shared" si="1547"/>
        <v>34581</v>
      </c>
      <c r="AT103" s="125">
        <f t="shared" si="1548"/>
        <v>97803</v>
      </c>
      <c r="AU103" s="125">
        <f t="shared" si="1548"/>
        <v>12751</v>
      </c>
      <c r="AV103" s="125">
        <f t="shared" si="1548"/>
        <v>9711</v>
      </c>
      <c r="AW103" s="125">
        <f t="shared" si="1548"/>
        <v>8012</v>
      </c>
      <c r="AX103" s="125">
        <f t="shared" si="1548"/>
        <v>6204</v>
      </c>
      <c r="AY103" s="125">
        <f t="shared" si="1548"/>
        <v>70230</v>
      </c>
      <c r="AZ103" s="125">
        <f t="shared" si="1548"/>
        <v>56550</v>
      </c>
      <c r="BA103" s="125">
        <f t="shared" si="1548"/>
        <v>55327</v>
      </c>
      <c r="BB103" s="125">
        <f t="shared" si="1548"/>
        <v>37556</v>
      </c>
      <c r="BC103" s="125">
        <f t="shared" si="1548"/>
        <v>3076</v>
      </c>
      <c r="BD103" s="125">
        <f t="shared" si="1548"/>
        <v>2077</v>
      </c>
      <c r="BE103" s="122">
        <f t="shared" si="1548"/>
        <v>474</v>
      </c>
      <c r="BF103" s="122">
        <f t="shared" si="1548"/>
        <v>161511</v>
      </c>
      <c r="BG103" s="122">
        <f t="shared" ref="BG103" si="1607">IFERROR(BF103/BE103,"-")</f>
        <v>340.74050632911394</v>
      </c>
      <c r="BH103" s="122">
        <f t="shared" ref="BH103" si="1608">IFERROR(CP103/BE103,"-")</f>
        <v>580.03797468354435</v>
      </c>
      <c r="BI103" s="122">
        <f t="shared" si="1472"/>
        <v>4578</v>
      </c>
      <c r="BJ103" s="122">
        <f t="shared" si="1472"/>
        <v>211686</v>
      </c>
      <c r="BK103" s="122">
        <f t="shared" ref="BK103" si="1609">IFERROR(BJ103/BI103,"-")</f>
        <v>46.239842726081257</v>
      </c>
      <c r="BL103" s="122">
        <f t="shared" ref="BL103" si="1610">IFERROR(CQ103/BI103,"-")</f>
        <v>82.535605067715153</v>
      </c>
      <c r="BM103" s="122">
        <f t="shared" si="1551"/>
        <v>103</v>
      </c>
      <c r="BN103" s="122">
        <f t="shared" si="1551"/>
        <v>2094</v>
      </c>
      <c r="BO103" s="122">
        <f t="shared" si="1551"/>
        <v>2603</v>
      </c>
      <c r="BP103" s="122">
        <f t="shared" si="1551"/>
        <v>0</v>
      </c>
      <c r="BQ103" s="122">
        <f t="shared" si="1551"/>
        <v>608</v>
      </c>
      <c r="BR103" s="122">
        <f t="shared" si="1551"/>
        <v>6299893</v>
      </c>
      <c r="BS103" s="122">
        <f t="shared" ref="BS103" si="1611">IFERROR(BR103/BN103,"-")</f>
        <v>3008.5448901623686</v>
      </c>
      <c r="BT103" s="122">
        <f t="shared" ref="BT103" si="1612">IFERROR(CR103/BN103,"-")</f>
        <v>5606.0611270296085</v>
      </c>
      <c r="BU103" s="122">
        <f t="shared" si="1474"/>
        <v>17651197</v>
      </c>
      <c r="BV103" s="122">
        <f t="shared" ref="BV103" si="1613">IFERROR(BU103/BO103,"-")</f>
        <v>6781.0975797157125</v>
      </c>
      <c r="BW103" s="122">
        <f t="shared" ref="BW103" si="1614">IFERROR(CS103/BO103,"-")</f>
        <v>13371.329619669612</v>
      </c>
      <c r="BX103" s="122">
        <f t="shared" si="1475"/>
        <v>0</v>
      </c>
      <c r="BY103" s="122" t="str">
        <f t="shared" ref="BY103" si="1615">IFERROR(BX103/BP103,"-")</f>
        <v>-</v>
      </c>
      <c r="BZ103" s="122" t="str">
        <f t="shared" ref="BZ103" si="1616">IFERROR(CT103/BP103,"-")</f>
        <v>-</v>
      </c>
      <c r="CA103" s="122">
        <f t="shared" si="1476"/>
        <v>5831125</v>
      </c>
      <c r="CB103" s="122">
        <f t="shared" ref="CB103" si="1617">IFERROR(CA103/BQ103,"-")</f>
        <v>9590.6661184210534</v>
      </c>
      <c r="CC103" s="126">
        <f t="shared" ref="CC103" si="1618">IFERROR(CU103/BQ103,"-")</f>
        <v>20199.48355263158</v>
      </c>
      <c r="CD103" s="126">
        <f t="shared" ref="CD103" si="1619">MONTH(1&amp;C103)</f>
        <v>9</v>
      </c>
      <c r="CE103" s="166">
        <f t="shared" ref="CE103" si="1620">LEFT($B103,4)+IF(CD103&lt;4,1,0)</f>
        <v>2018</v>
      </c>
      <c r="CF103" s="167">
        <f t="shared" ref="CF103" si="1621">DATE(LEFT($B103,4)+IF(CD103&lt;4,1,0),CD103,1)</f>
        <v>43344</v>
      </c>
      <c r="CG103" s="168">
        <f t="shared" ref="CG103" si="1622">DAY(DATE(LEFT($B103,4)+IF(CD103&lt;4,1,0),$CD103+1,1)-1)</f>
        <v>30</v>
      </c>
      <c r="CH103" s="126">
        <f t="shared" si="1557"/>
        <v>309851</v>
      </c>
      <c r="CI103" s="126">
        <f t="shared" si="1557"/>
        <v>7230554</v>
      </c>
      <c r="CJ103" s="126">
        <f t="shared" si="1557"/>
        <v>15801191.4</v>
      </c>
      <c r="CK103" s="126">
        <f t="shared" si="1557"/>
        <v>4942099</v>
      </c>
      <c r="CL103" s="126">
        <f t="shared" si="1557"/>
        <v>4363889</v>
      </c>
      <c r="CM103" s="126">
        <f t="shared" si="1557"/>
        <v>104114511</v>
      </c>
      <c r="CN103" s="126">
        <f t="shared" si="1557"/>
        <v>336219314</v>
      </c>
      <c r="CO103" s="126">
        <f t="shared" si="1557"/>
        <v>24338544</v>
      </c>
      <c r="CP103" s="126">
        <f t="shared" si="1557"/>
        <v>274938</v>
      </c>
      <c r="CQ103" s="126">
        <f t="shared" si="1557"/>
        <v>377848</v>
      </c>
      <c r="CR103" s="126">
        <f t="shared" si="1557"/>
        <v>11739092</v>
      </c>
      <c r="CS103" s="126">
        <f t="shared" si="1557"/>
        <v>34805571</v>
      </c>
      <c r="CT103" s="126">
        <f t="shared" si="1557"/>
        <v>0</v>
      </c>
      <c r="CU103" s="126">
        <f t="shared" si="1557"/>
        <v>12281286</v>
      </c>
      <c r="CV103" s="169"/>
      <c r="CW103" s="128"/>
      <c r="CX103" s="128"/>
      <c r="CY103" s="128"/>
      <c r="CZ103" s="128"/>
      <c r="DA103" s="128"/>
    </row>
    <row r="104" spans="1:105" x14ac:dyDescent="0.2">
      <c r="A104" s="123" t="str">
        <f t="shared" ref="A104" si="1623">B104&amp;C104&amp;D104</f>
        <v>2018-19OCTOBERY58</v>
      </c>
      <c r="B104" s="97" t="str">
        <f t="shared" si="1592"/>
        <v>2018-19</v>
      </c>
      <c r="C104" s="35" t="s">
        <v>765</v>
      </c>
      <c r="D104" s="124" t="str">
        <f t="shared" si="1499"/>
        <v>Y58</v>
      </c>
      <c r="E104" s="124" t="str">
        <f t="shared" si="1499"/>
        <v>South East</v>
      </c>
      <c r="F104" s="124" t="str">
        <f t="shared" ref="F104" si="1624">D104</f>
        <v>Y58</v>
      </c>
      <c r="H104" s="125">
        <f t="shared" si="1464"/>
        <v>147752</v>
      </c>
      <c r="I104" s="125">
        <f t="shared" si="1464"/>
        <v>105369</v>
      </c>
      <c r="J104" s="125">
        <f t="shared" si="1464"/>
        <v>1073302</v>
      </c>
      <c r="K104" s="122">
        <f t="shared" ref="K104" si="1625">IFERROR(J104/I104,"-")</f>
        <v>10.186126849452876</v>
      </c>
      <c r="L104" s="125">
        <f t="shared" ref="L104" si="1626">IFERROR(CH104/I104,"-")</f>
        <v>2.9711869715001566</v>
      </c>
      <c r="M104" s="125">
        <f t="shared" ref="M104" si="1627">IFERROR(CI104/I104,"-")</f>
        <v>57.861759151173494</v>
      </c>
      <c r="N104" s="125">
        <f t="shared" ref="N104" si="1628">IFERROR(CJ104/I104,"-")</f>
        <v>131.34193168768803</v>
      </c>
      <c r="O104" s="125">
        <f t="shared" si="1541"/>
        <v>107952</v>
      </c>
      <c r="P104" s="125">
        <f t="shared" si="1541"/>
        <v>6134</v>
      </c>
      <c r="Q104" s="125">
        <f t="shared" si="1541"/>
        <v>3834</v>
      </c>
      <c r="R104" s="125">
        <f t="shared" si="1541"/>
        <v>53002</v>
      </c>
      <c r="S104" s="125">
        <f t="shared" si="1541"/>
        <v>35186</v>
      </c>
      <c r="T104" s="125">
        <f t="shared" si="1541"/>
        <v>1905</v>
      </c>
      <c r="U104" s="125">
        <f t="shared" si="1541"/>
        <v>2686241</v>
      </c>
      <c r="V104" s="125">
        <f t="shared" ref="V104" si="1629">IFERROR(U104/P104,"-")</f>
        <v>437.92647538311053</v>
      </c>
      <c r="W104" s="125">
        <f t="shared" ref="W104" si="1630">IFERROR(CK104/P104,"-")</f>
        <v>814.03456146071085</v>
      </c>
      <c r="X104" s="125">
        <f t="shared" si="1466"/>
        <v>2380907</v>
      </c>
      <c r="Y104" s="125">
        <f t="shared" ref="Y104" si="1631">IFERROR(X104/Q104,"-")</f>
        <v>620.99817423056857</v>
      </c>
      <c r="Z104" s="125">
        <f t="shared" ref="Z104" si="1632">IFERROR(CL104/Q104,"-")</f>
        <v>1173.5323943661972</v>
      </c>
      <c r="AA104" s="125">
        <f t="shared" si="1467"/>
        <v>56606431</v>
      </c>
      <c r="AB104" s="125">
        <f t="shared" ref="AB104" si="1633">IFERROR(AA104/R104,"-")</f>
        <v>1068.0055658277047</v>
      </c>
      <c r="AC104" s="125">
        <f t="shared" ref="AC104" si="1634">IFERROR(CM104/R104,"-")</f>
        <v>2064.504528131014</v>
      </c>
      <c r="AD104" s="125">
        <f t="shared" si="1468"/>
        <v>140968739</v>
      </c>
      <c r="AE104" s="125">
        <f t="shared" ref="AE104" si="1635">IFERROR(AD104/S104,"-")</f>
        <v>4006.387171033934</v>
      </c>
      <c r="AF104" s="125">
        <f t="shared" ref="AF104" si="1636">IFERROR(CN104/S104,"-")</f>
        <v>9370.3993235946127</v>
      </c>
      <c r="AG104" s="125">
        <f t="shared" si="1469"/>
        <v>10210692</v>
      </c>
      <c r="AH104" s="125">
        <f t="shared" ref="AH104" si="1637">IFERROR(AG104/T104,"-")</f>
        <v>5359.9433070866144</v>
      </c>
      <c r="AI104" s="125">
        <f t="shared" ref="AI104" si="1638">IFERROR(CO104/T104,"-")</f>
        <v>12516.153805774278</v>
      </c>
      <c r="AJ104" s="125">
        <f t="shared" si="1547"/>
        <v>6076</v>
      </c>
      <c r="AK104" s="125">
        <f t="shared" si="1547"/>
        <v>159</v>
      </c>
      <c r="AL104" s="125">
        <f t="shared" si="1547"/>
        <v>711</v>
      </c>
      <c r="AM104" s="125">
        <f t="shared" si="1547"/>
        <v>851</v>
      </c>
      <c r="AN104" s="125">
        <f t="shared" si="1547"/>
        <v>507</v>
      </c>
      <c r="AO104" s="125">
        <f t="shared" si="1547"/>
        <v>4699</v>
      </c>
      <c r="AP104" s="125">
        <f t="shared" si="1547"/>
        <v>472</v>
      </c>
      <c r="AQ104" s="125">
        <f t="shared" si="1547"/>
        <v>63522</v>
      </c>
      <c r="AR104" s="125">
        <f t="shared" si="1547"/>
        <v>3208</v>
      </c>
      <c r="AS104" s="125">
        <f t="shared" si="1547"/>
        <v>35146</v>
      </c>
      <c r="AT104" s="125">
        <f t="shared" si="1548"/>
        <v>101876</v>
      </c>
      <c r="AU104" s="125">
        <f t="shared" si="1548"/>
        <v>13277</v>
      </c>
      <c r="AV104" s="125">
        <f t="shared" si="1548"/>
        <v>9979</v>
      </c>
      <c r="AW104" s="125">
        <f t="shared" si="1548"/>
        <v>8329</v>
      </c>
      <c r="AX104" s="125">
        <f t="shared" si="1548"/>
        <v>6364</v>
      </c>
      <c r="AY104" s="125">
        <f t="shared" si="1548"/>
        <v>73880</v>
      </c>
      <c r="AZ104" s="125">
        <f t="shared" si="1548"/>
        <v>59730</v>
      </c>
      <c r="BA104" s="125">
        <f t="shared" si="1548"/>
        <v>55655</v>
      </c>
      <c r="BB104" s="125">
        <f t="shared" si="1548"/>
        <v>38335</v>
      </c>
      <c r="BC104" s="125">
        <f t="shared" si="1548"/>
        <v>3178</v>
      </c>
      <c r="BD104" s="125">
        <f t="shared" si="1548"/>
        <v>2065</v>
      </c>
      <c r="BE104" s="122">
        <f t="shared" si="1548"/>
        <v>493</v>
      </c>
      <c r="BF104" s="122">
        <f t="shared" si="1548"/>
        <v>159110</v>
      </c>
      <c r="BG104" s="122">
        <f t="shared" ref="BG104" si="1639">IFERROR(BF104/BE104,"-")</f>
        <v>322.73833671399592</v>
      </c>
      <c r="BH104" s="122">
        <f t="shared" ref="BH104" si="1640">IFERROR(CP104/BE104,"-")</f>
        <v>522.44746450304251</v>
      </c>
      <c r="BI104" s="122">
        <f t="shared" si="1472"/>
        <v>4762</v>
      </c>
      <c r="BJ104" s="122">
        <f t="shared" si="1472"/>
        <v>224235</v>
      </c>
      <c r="BK104" s="122">
        <f t="shared" ref="BK104" si="1641">IFERROR(BJ104/BI104,"-")</f>
        <v>47.088408231835366</v>
      </c>
      <c r="BL104" s="122">
        <f t="shared" ref="BL104" si="1642">IFERROR(CQ104/BI104,"-")</f>
        <v>79.420411591768158</v>
      </c>
      <c r="BM104" s="122">
        <f t="shared" si="1551"/>
        <v>23</v>
      </c>
      <c r="BN104" s="122">
        <f t="shared" si="1551"/>
        <v>2143</v>
      </c>
      <c r="BO104" s="122">
        <f t="shared" si="1551"/>
        <v>2868</v>
      </c>
      <c r="BP104" s="122">
        <f t="shared" si="1551"/>
        <v>0</v>
      </c>
      <c r="BQ104" s="122">
        <f t="shared" si="1551"/>
        <v>662</v>
      </c>
      <c r="BR104" s="122">
        <f t="shared" si="1551"/>
        <v>6556567</v>
      </c>
      <c r="BS104" s="122">
        <f t="shared" ref="BS104" si="1643">IFERROR(BR104/BN104,"-")</f>
        <v>3059.5272981801213</v>
      </c>
      <c r="BT104" s="122">
        <f t="shared" ref="BT104" si="1644">IFERROR(CR104/BN104,"-")</f>
        <v>5824.3149790013995</v>
      </c>
      <c r="BU104" s="122">
        <f t="shared" si="1474"/>
        <v>19190446</v>
      </c>
      <c r="BV104" s="122">
        <f t="shared" ref="BV104" si="1645">IFERROR(BU104/BO104,"-")</f>
        <v>6691.2294281729428</v>
      </c>
      <c r="BW104" s="122">
        <f t="shared" ref="BW104" si="1646">IFERROR(CS104/BO104,"-")</f>
        <v>13670.425383542539</v>
      </c>
      <c r="BX104" s="122">
        <f t="shared" si="1475"/>
        <v>0</v>
      </c>
      <c r="BY104" s="122" t="str">
        <f t="shared" ref="BY104" si="1647">IFERROR(BX104/BP104,"-")</f>
        <v>-</v>
      </c>
      <c r="BZ104" s="122" t="str">
        <f t="shared" ref="BZ104" si="1648">IFERROR(CT104/BP104,"-")</f>
        <v>-</v>
      </c>
      <c r="CA104" s="122">
        <f t="shared" si="1476"/>
        <v>5768306</v>
      </c>
      <c r="CB104" s="122">
        <f t="shared" ref="CB104" si="1649">IFERROR(CA104/BQ104,"-")</f>
        <v>8713.453172205438</v>
      </c>
      <c r="CC104" s="126">
        <f t="shared" ref="CC104" si="1650">IFERROR(CU104/BQ104,"-")</f>
        <v>18160.691842900302</v>
      </c>
      <c r="CD104" s="126">
        <f t="shared" ref="CD104" si="1651">MONTH(1&amp;C104)</f>
        <v>10</v>
      </c>
      <c r="CE104" s="166">
        <f t="shared" ref="CE104" si="1652">LEFT($B104,4)+IF(CD104&lt;4,1,0)</f>
        <v>2018</v>
      </c>
      <c r="CF104" s="167">
        <f t="shared" ref="CF104" si="1653">DATE(LEFT($B104,4)+IF(CD104&lt;4,1,0),CD104,1)</f>
        <v>43374</v>
      </c>
      <c r="CG104" s="168">
        <f t="shared" ref="CG104" si="1654">DAY(DATE(LEFT($B104,4)+IF(CD104&lt;4,1,0),$CD104+1,1)-1)</f>
        <v>31</v>
      </c>
      <c r="CH104" s="126">
        <f t="shared" si="1557"/>
        <v>313071</v>
      </c>
      <c r="CI104" s="126">
        <f t="shared" si="1557"/>
        <v>6096835.7000000002</v>
      </c>
      <c r="CJ104" s="126">
        <f t="shared" si="1557"/>
        <v>13839368</v>
      </c>
      <c r="CK104" s="126">
        <f t="shared" si="1557"/>
        <v>4993288</v>
      </c>
      <c r="CL104" s="126">
        <f t="shared" si="1557"/>
        <v>4499323.2</v>
      </c>
      <c r="CM104" s="126">
        <f t="shared" si="1557"/>
        <v>109422869</v>
      </c>
      <c r="CN104" s="126">
        <f t="shared" si="1557"/>
        <v>329706870.60000002</v>
      </c>
      <c r="CO104" s="126">
        <f t="shared" si="1557"/>
        <v>23843273</v>
      </c>
      <c r="CP104" s="126">
        <f t="shared" si="1557"/>
        <v>257566.59999999998</v>
      </c>
      <c r="CQ104" s="126">
        <f t="shared" si="1557"/>
        <v>378200</v>
      </c>
      <c r="CR104" s="126">
        <f t="shared" si="1557"/>
        <v>12481507</v>
      </c>
      <c r="CS104" s="126">
        <f t="shared" si="1557"/>
        <v>39206780</v>
      </c>
      <c r="CT104" s="126">
        <f t="shared" si="1557"/>
        <v>0</v>
      </c>
      <c r="CU104" s="126">
        <f t="shared" si="1557"/>
        <v>12022378</v>
      </c>
      <c r="CV104" s="169"/>
      <c r="CW104" s="128"/>
      <c r="CX104" s="128"/>
      <c r="CY104" s="128"/>
      <c r="CZ104" s="128"/>
      <c r="DA104" s="128"/>
    </row>
    <row r="105" spans="1:105" x14ac:dyDescent="0.2">
      <c r="A105" s="123" t="str">
        <f t="shared" ref="A105" si="1655">B105&amp;C105&amp;D105</f>
        <v>2018-19NOVEMBERY58</v>
      </c>
      <c r="B105" s="97" t="str">
        <f t="shared" si="1592"/>
        <v>2018-19</v>
      </c>
      <c r="C105" s="35" t="s">
        <v>771</v>
      </c>
      <c r="D105" s="124" t="str">
        <f t="shared" si="1499"/>
        <v>Y58</v>
      </c>
      <c r="E105" s="124" t="str">
        <f t="shared" si="1499"/>
        <v>South East</v>
      </c>
      <c r="F105" s="124" t="str">
        <f t="shared" ref="F105" si="1656">D105</f>
        <v>Y58</v>
      </c>
      <c r="H105" s="125">
        <f t="shared" si="1464"/>
        <v>148980</v>
      </c>
      <c r="I105" s="125">
        <f t="shared" si="1464"/>
        <v>104275</v>
      </c>
      <c r="J105" s="125">
        <f t="shared" si="1464"/>
        <v>795676</v>
      </c>
      <c r="K105" s="122">
        <f t="shared" ref="K105" si="1657">IFERROR(J105/I105,"-")</f>
        <v>7.630553824023016</v>
      </c>
      <c r="L105" s="125">
        <f t="shared" ref="L105" si="1658">IFERROR(CH105/I105,"-")</f>
        <v>2.9738192280028768</v>
      </c>
      <c r="M105" s="125">
        <f t="shared" ref="M105" si="1659">IFERROR(CI105/I105,"-")</f>
        <v>36.668635818748498</v>
      </c>
      <c r="N105" s="125">
        <f t="shared" ref="N105" si="1660">IFERROR(CJ105/I105,"-")</f>
        <v>100.94456005754016</v>
      </c>
      <c r="O105" s="125">
        <f t="shared" si="1541"/>
        <v>109815</v>
      </c>
      <c r="P105" s="125">
        <f t="shared" si="1541"/>
        <v>6333</v>
      </c>
      <c r="Q105" s="125">
        <f t="shared" si="1541"/>
        <v>3879</v>
      </c>
      <c r="R105" s="125">
        <f t="shared" si="1541"/>
        <v>55191</v>
      </c>
      <c r="S105" s="125">
        <f t="shared" si="1541"/>
        <v>34891</v>
      </c>
      <c r="T105" s="125">
        <f t="shared" si="1541"/>
        <v>1821</v>
      </c>
      <c r="U105" s="125">
        <f t="shared" si="1541"/>
        <v>2776217</v>
      </c>
      <c r="V105" s="125">
        <f t="shared" ref="V105" si="1661">IFERROR(U105/P105,"-")</f>
        <v>438.37312490131058</v>
      </c>
      <c r="W105" s="125">
        <f t="shared" ref="W105" si="1662">IFERROR(CK105/P105,"-")</f>
        <v>813.57981999052583</v>
      </c>
      <c r="X105" s="125">
        <f t="shared" si="1466"/>
        <v>2322725</v>
      </c>
      <c r="Y105" s="125">
        <f t="shared" ref="Y105" si="1663">IFERROR(X105/Q105,"-")</f>
        <v>598.79479247228664</v>
      </c>
      <c r="Z105" s="125">
        <f t="shared" ref="Z105" si="1664">IFERROR(CL105/Q105,"-")</f>
        <v>1123.99845320959</v>
      </c>
      <c r="AA105" s="125">
        <f t="shared" si="1467"/>
        <v>60768651</v>
      </c>
      <c r="AB105" s="125">
        <f t="shared" ref="AB105" si="1665">IFERROR(AA105/R105,"-")</f>
        <v>1101.0608794912214</v>
      </c>
      <c r="AC105" s="125">
        <f t="shared" ref="AC105" si="1666">IFERROR(CM105/R105,"-")</f>
        <v>2138.7199325977062</v>
      </c>
      <c r="AD105" s="125">
        <f t="shared" si="1468"/>
        <v>146700045</v>
      </c>
      <c r="AE105" s="125">
        <f t="shared" ref="AE105" si="1667">IFERROR(AD105/S105,"-")</f>
        <v>4204.5239460032672</v>
      </c>
      <c r="AF105" s="125">
        <f t="shared" ref="AF105" si="1668">IFERROR(CN105/S105,"-")</f>
        <v>9828.6244017081772</v>
      </c>
      <c r="AG105" s="125">
        <f t="shared" si="1469"/>
        <v>10065812</v>
      </c>
      <c r="AH105" s="125">
        <f t="shared" ref="AH105" si="1669">IFERROR(AG105/T105,"-")</f>
        <v>5527.6287753981333</v>
      </c>
      <c r="AI105" s="125">
        <f t="shared" ref="AI105" si="1670">IFERROR(CO105/T105,"-")</f>
        <v>12623.043712246019</v>
      </c>
      <c r="AJ105" s="125">
        <f t="shared" si="1547"/>
        <v>5957</v>
      </c>
      <c r="AK105" s="125">
        <f t="shared" si="1547"/>
        <v>101</v>
      </c>
      <c r="AL105" s="125">
        <f t="shared" si="1547"/>
        <v>792</v>
      </c>
      <c r="AM105" s="125">
        <f t="shared" si="1547"/>
        <v>918</v>
      </c>
      <c r="AN105" s="125">
        <f t="shared" si="1547"/>
        <v>443</v>
      </c>
      <c r="AO105" s="125">
        <f t="shared" si="1547"/>
        <v>4621</v>
      </c>
      <c r="AP105" s="125">
        <f t="shared" si="1547"/>
        <v>484</v>
      </c>
      <c r="AQ105" s="125">
        <f t="shared" si="1547"/>
        <v>64376</v>
      </c>
      <c r="AR105" s="125">
        <f t="shared" si="1547"/>
        <v>3306</v>
      </c>
      <c r="AS105" s="125">
        <f t="shared" si="1547"/>
        <v>36176</v>
      </c>
      <c r="AT105" s="125">
        <f t="shared" si="1548"/>
        <v>103858</v>
      </c>
      <c r="AU105" s="125">
        <f t="shared" si="1548"/>
        <v>13750</v>
      </c>
      <c r="AV105" s="125">
        <f t="shared" si="1548"/>
        <v>10301</v>
      </c>
      <c r="AW105" s="125">
        <f t="shared" si="1548"/>
        <v>8427</v>
      </c>
      <c r="AX105" s="125">
        <f t="shared" si="1548"/>
        <v>6399</v>
      </c>
      <c r="AY105" s="125">
        <f t="shared" si="1548"/>
        <v>75962</v>
      </c>
      <c r="AZ105" s="125">
        <f t="shared" si="1548"/>
        <v>61371</v>
      </c>
      <c r="BA105" s="125">
        <f t="shared" si="1548"/>
        <v>55365</v>
      </c>
      <c r="BB105" s="125">
        <f t="shared" si="1548"/>
        <v>37739</v>
      </c>
      <c r="BC105" s="125">
        <f t="shared" si="1548"/>
        <v>2789</v>
      </c>
      <c r="BD105" s="125">
        <f t="shared" si="1548"/>
        <v>1905</v>
      </c>
      <c r="BE105" s="122">
        <f t="shared" si="1548"/>
        <v>564</v>
      </c>
      <c r="BF105" s="122">
        <f t="shared" si="1548"/>
        <v>191856</v>
      </c>
      <c r="BG105" s="122">
        <f t="shared" ref="BG105" si="1671">IFERROR(BF105/BE105,"-")</f>
        <v>340.17021276595744</v>
      </c>
      <c r="BH105" s="122">
        <f t="shared" ref="BH105" si="1672">IFERROR(CP105/BE105,"-")</f>
        <v>550.81737588652481</v>
      </c>
      <c r="BI105" s="122">
        <f t="shared" si="1472"/>
        <v>4856</v>
      </c>
      <c r="BJ105" s="122">
        <f t="shared" si="1472"/>
        <v>213156</v>
      </c>
      <c r="BK105" s="122">
        <f t="shared" ref="BK105" si="1673">IFERROR(BJ105/BI105,"-")</f>
        <v>43.895387149917624</v>
      </c>
      <c r="BL105" s="122">
        <f t="shared" ref="BL105" si="1674">IFERROR(CQ105/BI105,"-")</f>
        <v>74.684102141680398</v>
      </c>
      <c r="BM105" s="122">
        <f t="shared" si="1551"/>
        <v>1</v>
      </c>
      <c r="BN105" s="122">
        <f t="shared" si="1551"/>
        <v>2152</v>
      </c>
      <c r="BO105" s="122">
        <f t="shared" si="1551"/>
        <v>2867</v>
      </c>
      <c r="BP105" s="122">
        <f t="shared" si="1551"/>
        <v>0</v>
      </c>
      <c r="BQ105" s="122">
        <f t="shared" si="1551"/>
        <v>616</v>
      </c>
      <c r="BR105" s="122">
        <f t="shared" si="1551"/>
        <v>6771684</v>
      </c>
      <c r="BS105" s="122">
        <f t="shared" ref="BS105" si="1675">IFERROR(BR105/BN105,"-")</f>
        <v>3146.693308550186</v>
      </c>
      <c r="BT105" s="122">
        <f t="shared" ref="BT105" si="1676">IFERROR(CR105/BN105,"-")</f>
        <v>5839.1257434944237</v>
      </c>
      <c r="BU105" s="122">
        <f t="shared" si="1474"/>
        <v>19626656</v>
      </c>
      <c r="BV105" s="122">
        <f t="shared" ref="BV105" si="1677">IFERROR(BU105/BO105,"-")</f>
        <v>6845.7118939658176</v>
      </c>
      <c r="BW105" s="122">
        <f t="shared" ref="BW105" si="1678">IFERROR(CS105/BO105,"-")</f>
        <v>13740.170770840601</v>
      </c>
      <c r="BX105" s="122">
        <f t="shared" si="1475"/>
        <v>0</v>
      </c>
      <c r="BY105" s="122" t="str">
        <f t="shared" ref="BY105" si="1679">IFERROR(BX105/BP105,"-")</f>
        <v>-</v>
      </c>
      <c r="BZ105" s="122" t="str">
        <f t="shared" ref="BZ105" si="1680">IFERROR(CT105/BP105,"-")</f>
        <v>-</v>
      </c>
      <c r="CA105" s="122">
        <f t="shared" si="1476"/>
        <v>6064732</v>
      </c>
      <c r="CB105" s="122">
        <f t="shared" ref="CB105" si="1681">IFERROR(CA105/BQ105,"-")</f>
        <v>9845.3441558441555</v>
      </c>
      <c r="CC105" s="126">
        <f t="shared" ref="CC105" si="1682">IFERROR(CU105/BQ105,"-")</f>
        <v>19378.952922077922</v>
      </c>
      <c r="CD105" s="126">
        <f t="shared" ref="CD105" si="1683">MONTH(1&amp;C105)</f>
        <v>11</v>
      </c>
      <c r="CE105" s="166">
        <f t="shared" ref="CE105" si="1684">LEFT($B105,4)+IF(CD105&lt;4,1,0)</f>
        <v>2018</v>
      </c>
      <c r="CF105" s="167">
        <f t="shared" ref="CF105" si="1685">DATE(LEFT($B105,4)+IF(CD105&lt;4,1,0),CD105,1)</f>
        <v>43405</v>
      </c>
      <c r="CG105" s="168">
        <f t="shared" ref="CG105" si="1686">DAY(DATE(LEFT($B105,4)+IF(CD105&lt;4,1,0),$CD105+1,1)-1)</f>
        <v>30</v>
      </c>
      <c r="CH105" s="126">
        <f t="shared" si="1557"/>
        <v>310095</v>
      </c>
      <c r="CI105" s="126">
        <f t="shared" si="1557"/>
        <v>3823622</v>
      </c>
      <c r="CJ105" s="126">
        <f t="shared" si="1557"/>
        <v>10525994</v>
      </c>
      <c r="CK105" s="126">
        <f t="shared" si="1557"/>
        <v>5152401</v>
      </c>
      <c r="CL105" s="126">
        <f t="shared" si="1557"/>
        <v>4359990</v>
      </c>
      <c r="CM105" s="126">
        <f t="shared" si="1557"/>
        <v>118038091.80000001</v>
      </c>
      <c r="CN105" s="126">
        <f t="shared" si="1557"/>
        <v>342930534</v>
      </c>
      <c r="CO105" s="126">
        <f t="shared" si="1557"/>
        <v>22986562.600000001</v>
      </c>
      <c r="CP105" s="126">
        <f t="shared" si="1557"/>
        <v>310661</v>
      </c>
      <c r="CQ105" s="126">
        <f t="shared" si="1557"/>
        <v>362666</v>
      </c>
      <c r="CR105" s="126">
        <f t="shared" si="1557"/>
        <v>12565798.6</v>
      </c>
      <c r="CS105" s="126">
        <f t="shared" si="1557"/>
        <v>39393069.600000001</v>
      </c>
      <c r="CT105" s="126">
        <f t="shared" si="1557"/>
        <v>0</v>
      </c>
      <c r="CU105" s="126">
        <f t="shared" si="1557"/>
        <v>11937435</v>
      </c>
      <c r="CV105" s="169"/>
      <c r="CW105" s="128"/>
      <c r="CX105" s="128"/>
      <c r="CY105" s="128"/>
      <c r="CZ105" s="128"/>
      <c r="DA105" s="128"/>
    </row>
    <row r="106" spans="1:105" x14ac:dyDescent="0.2">
      <c r="A106" s="123" t="str">
        <f t="shared" ref="A106" si="1687">B106&amp;C106&amp;D106</f>
        <v>2018-19DECEMBERY58</v>
      </c>
      <c r="B106" s="97" t="str">
        <f t="shared" si="1592"/>
        <v>2018-19</v>
      </c>
      <c r="C106" s="35" t="s">
        <v>776</v>
      </c>
      <c r="D106" s="124" t="str">
        <f t="shared" si="1499"/>
        <v>Y58</v>
      </c>
      <c r="E106" s="124" t="str">
        <f t="shared" si="1499"/>
        <v>South East</v>
      </c>
      <c r="F106" s="124" t="str">
        <f t="shared" ref="F106" si="1688">D106</f>
        <v>Y58</v>
      </c>
      <c r="H106" s="125">
        <f t="shared" si="1464"/>
        <v>159876</v>
      </c>
      <c r="I106" s="125">
        <f t="shared" si="1464"/>
        <v>111758</v>
      </c>
      <c r="J106" s="125">
        <f t="shared" si="1464"/>
        <v>1085645</v>
      </c>
      <c r="K106" s="122">
        <f t="shared" ref="K106" si="1689">IFERROR(J106/I106,"-")</f>
        <v>9.714248644392347</v>
      </c>
      <c r="L106" s="125">
        <f t="shared" ref="L106" si="1690">IFERROR(CH106/I106,"-")</f>
        <v>2.3636607670144421</v>
      </c>
      <c r="M106" s="125">
        <f t="shared" ref="M106" si="1691">IFERROR(CI106/I106,"-")</f>
        <v>53.977916569731029</v>
      </c>
      <c r="N106" s="125">
        <f t="shared" ref="N106" si="1692">IFERROR(CJ106/I106,"-")</f>
        <v>132.1200450974427</v>
      </c>
      <c r="O106" s="125">
        <f t="shared" si="1541"/>
        <v>114495</v>
      </c>
      <c r="P106" s="125">
        <f t="shared" si="1541"/>
        <v>6707</v>
      </c>
      <c r="Q106" s="125">
        <f t="shared" si="1541"/>
        <v>4167</v>
      </c>
      <c r="R106" s="125">
        <f t="shared" si="1541"/>
        <v>59247</v>
      </c>
      <c r="S106" s="125">
        <f t="shared" si="1541"/>
        <v>34506</v>
      </c>
      <c r="T106" s="125">
        <f t="shared" si="1541"/>
        <v>1692</v>
      </c>
      <c r="U106" s="125">
        <f t="shared" si="1541"/>
        <v>2988325</v>
      </c>
      <c r="V106" s="125">
        <f t="shared" ref="V106" si="1693">IFERROR(U106/P106,"-")</f>
        <v>445.55315342179813</v>
      </c>
      <c r="W106" s="125">
        <f t="shared" ref="W106" si="1694">IFERROR(CK106/P106,"-")</f>
        <v>812.86378410615805</v>
      </c>
      <c r="X106" s="125">
        <f t="shared" si="1466"/>
        <v>2500685</v>
      </c>
      <c r="Y106" s="125">
        <f t="shared" ref="Y106" si="1695">IFERROR(X106/Q106,"-")</f>
        <v>600.1163906887449</v>
      </c>
      <c r="Z106" s="125">
        <f t="shared" ref="Z106" si="1696">IFERROR(CL106/Q106,"-")</f>
        <v>1125.7923686105112</v>
      </c>
      <c r="AA106" s="125">
        <f t="shared" si="1467"/>
        <v>67725277</v>
      </c>
      <c r="AB106" s="125">
        <f t="shared" ref="AB106" si="1697">IFERROR(AA106/R106,"-")</f>
        <v>1143.1005282967915</v>
      </c>
      <c r="AC106" s="125">
        <f t="shared" ref="AC106" si="1698">IFERROR(CM106/R106,"-")</f>
        <v>2235.4910965956083</v>
      </c>
      <c r="AD106" s="125">
        <f t="shared" si="1468"/>
        <v>169031278</v>
      </c>
      <c r="AE106" s="125">
        <f t="shared" ref="AE106" si="1699">IFERROR(AD106/S106,"-")</f>
        <v>4898.6054019590792</v>
      </c>
      <c r="AF106" s="125">
        <f t="shared" ref="AF106" si="1700">IFERROR(CN106/S106,"-")</f>
        <v>11464.09051179505</v>
      </c>
      <c r="AG106" s="125">
        <f t="shared" si="1469"/>
        <v>10235064</v>
      </c>
      <c r="AH106" s="125">
        <f t="shared" ref="AH106" si="1701">IFERROR(AG106/T106,"-")</f>
        <v>6049.0921985815603</v>
      </c>
      <c r="AI106" s="125">
        <f t="shared" ref="AI106" si="1702">IFERROR(CO106/T106,"-")</f>
        <v>13607.033333333333</v>
      </c>
      <c r="AJ106" s="125">
        <f t="shared" si="1547"/>
        <v>6950</v>
      </c>
      <c r="AK106" s="125">
        <f t="shared" si="1547"/>
        <v>147</v>
      </c>
      <c r="AL106" s="125">
        <f t="shared" si="1547"/>
        <v>960</v>
      </c>
      <c r="AM106" s="125">
        <f t="shared" si="1547"/>
        <v>1089</v>
      </c>
      <c r="AN106" s="125">
        <f t="shared" si="1547"/>
        <v>450</v>
      </c>
      <c r="AO106" s="125">
        <f t="shared" si="1547"/>
        <v>5393</v>
      </c>
      <c r="AP106" s="125">
        <f t="shared" si="1547"/>
        <v>628</v>
      </c>
      <c r="AQ106" s="125">
        <f t="shared" si="1547"/>
        <v>66504</v>
      </c>
      <c r="AR106" s="125">
        <f t="shared" si="1547"/>
        <v>3264</v>
      </c>
      <c r="AS106" s="125">
        <f t="shared" si="1547"/>
        <v>37777</v>
      </c>
      <c r="AT106" s="125">
        <f t="shared" si="1548"/>
        <v>107545</v>
      </c>
      <c r="AU106" s="125">
        <f t="shared" si="1548"/>
        <v>14565</v>
      </c>
      <c r="AV106" s="125">
        <f t="shared" si="1548"/>
        <v>10937</v>
      </c>
      <c r="AW106" s="125">
        <f t="shared" si="1548"/>
        <v>8987</v>
      </c>
      <c r="AX106" s="125">
        <f t="shared" si="1548"/>
        <v>6862</v>
      </c>
      <c r="AY106" s="125">
        <f t="shared" si="1548"/>
        <v>81080</v>
      </c>
      <c r="AZ106" s="125">
        <f t="shared" si="1548"/>
        <v>65338</v>
      </c>
      <c r="BA106" s="125">
        <f t="shared" si="1548"/>
        <v>55088</v>
      </c>
      <c r="BB106" s="125">
        <f t="shared" si="1548"/>
        <v>37556</v>
      </c>
      <c r="BC106" s="125">
        <f t="shared" si="1548"/>
        <v>2634</v>
      </c>
      <c r="BD106" s="125">
        <f t="shared" si="1548"/>
        <v>1798</v>
      </c>
      <c r="BE106" s="122">
        <f t="shared" si="1548"/>
        <v>618</v>
      </c>
      <c r="BF106" s="122">
        <f t="shared" si="1548"/>
        <v>185386</v>
      </c>
      <c r="BG106" s="122">
        <f t="shared" ref="BG106" si="1703">IFERROR(BF106/BE106,"-")</f>
        <v>299.97734627831716</v>
      </c>
      <c r="BH106" s="122">
        <f t="shared" ref="BH106" si="1704">IFERROR(CP106/BE106,"-")</f>
        <v>491.91747572815535</v>
      </c>
      <c r="BI106" s="122">
        <f t="shared" si="1472"/>
        <v>5143</v>
      </c>
      <c r="BJ106" s="122">
        <f t="shared" si="1472"/>
        <v>242130</v>
      </c>
      <c r="BK106" s="122">
        <f t="shared" ref="BK106" si="1705">IFERROR(BJ106/BI106,"-")</f>
        <v>47.079525568734205</v>
      </c>
      <c r="BL106" s="122">
        <f t="shared" ref="BL106" si="1706">IFERROR(CQ106/BI106,"-")</f>
        <v>73.895975111802457</v>
      </c>
      <c r="BM106" s="122">
        <f t="shared" si="1551"/>
        <v>2</v>
      </c>
      <c r="BN106" s="122">
        <f t="shared" si="1551"/>
        <v>2221</v>
      </c>
      <c r="BO106" s="122">
        <f t="shared" si="1551"/>
        <v>2643</v>
      </c>
      <c r="BP106" s="122">
        <f t="shared" si="1551"/>
        <v>0</v>
      </c>
      <c r="BQ106" s="122">
        <f t="shared" si="1551"/>
        <v>624</v>
      </c>
      <c r="BR106" s="122">
        <f t="shared" si="1551"/>
        <v>6928922</v>
      </c>
      <c r="BS106" s="122">
        <f t="shared" ref="BS106" si="1707">IFERROR(BR106/BN106,"-")</f>
        <v>3119.7307519135525</v>
      </c>
      <c r="BT106" s="122">
        <f t="shared" ref="BT106" si="1708">IFERROR(CR106/BN106,"-")</f>
        <v>5780.1267897343541</v>
      </c>
      <c r="BU106" s="122">
        <f t="shared" si="1474"/>
        <v>18941520</v>
      </c>
      <c r="BV106" s="122">
        <f t="shared" ref="BV106" si="1709">IFERROR(BU106/BO106,"-")</f>
        <v>7166.6742338251988</v>
      </c>
      <c r="BW106" s="122">
        <f t="shared" ref="BW106" si="1710">IFERROR(CS106/BO106,"-")</f>
        <v>14050.096102913356</v>
      </c>
      <c r="BX106" s="122">
        <f t="shared" si="1475"/>
        <v>0</v>
      </c>
      <c r="BY106" s="122" t="str">
        <f t="shared" ref="BY106" si="1711">IFERROR(BX106/BP106,"-")</f>
        <v>-</v>
      </c>
      <c r="BZ106" s="122" t="str">
        <f t="shared" ref="BZ106" si="1712">IFERROR(CT106/BP106,"-")</f>
        <v>-</v>
      </c>
      <c r="CA106" s="122">
        <f t="shared" si="1476"/>
        <v>6148089</v>
      </c>
      <c r="CB106" s="122">
        <f t="shared" ref="CB106" si="1713">IFERROR(CA106/BQ106,"-")</f>
        <v>9852.7067307692305</v>
      </c>
      <c r="CC106" s="126">
        <f t="shared" ref="CC106" si="1714">IFERROR(CU106/BQ106,"-")</f>
        <v>20405.587500000001</v>
      </c>
      <c r="CD106" s="126">
        <f t="shared" ref="CD106" si="1715">MONTH(1&amp;C106)</f>
        <v>12</v>
      </c>
      <c r="CE106" s="166">
        <f t="shared" ref="CE106" si="1716">LEFT($B106,4)+IF(CD106&lt;4,1,0)</f>
        <v>2018</v>
      </c>
      <c r="CF106" s="167">
        <f t="shared" ref="CF106" si="1717">DATE(LEFT($B106,4)+IF(CD106&lt;4,1,0),CD106,1)</f>
        <v>43435</v>
      </c>
      <c r="CG106" s="168">
        <f t="shared" ref="CG106" si="1718">DAY(DATE(LEFT($B106,4)+IF(CD106&lt;4,1,0),$CD106+1,1)-1)</f>
        <v>31</v>
      </c>
      <c r="CH106" s="126">
        <f t="shared" si="1557"/>
        <v>264158</v>
      </c>
      <c r="CI106" s="126">
        <f t="shared" si="1557"/>
        <v>6032464</v>
      </c>
      <c r="CJ106" s="126">
        <f t="shared" si="1557"/>
        <v>14765472</v>
      </c>
      <c r="CK106" s="126">
        <f t="shared" si="1557"/>
        <v>5451877.4000000022</v>
      </c>
      <c r="CL106" s="126">
        <f t="shared" si="1557"/>
        <v>4691176.8</v>
      </c>
      <c r="CM106" s="126">
        <f t="shared" si="1557"/>
        <v>132446141</v>
      </c>
      <c r="CN106" s="126">
        <f t="shared" si="1557"/>
        <v>395579907.19999999</v>
      </c>
      <c r="CO106" s="126">
        <f t="shared" si="1557"/>
        <v>23023100.399999999</v>
      </c>
      <c r="CP106" s="126">
        <f t="shared" si="1557"/>
        <v>304005</v>
      </c>
      <c r="CQ106" s="126">
        <f t="shared" si="1557"/>
        <v>380047</v>
      </c>
      <c r="CR106" s="126">
        <f t="shared" si="1557"/>
        <v>12837661.6</v>
      </c>
      <c r="CS106" s="126">
        <f t="shared" si="1557"/>
        <v>37134404</v>
      </c>
      <c r="CT106" s="126">
        <f t="shared" si="1557"/>
        <v>0</v>
      </c>
      <c r="CU106" s="126">
        <f t="shared" si="1557"/>
        <v>12733086.600000001</v>
      </c>
      <c r="CV106" s="169"/>
      <c r="CW106" s="128"/>
      <c r="CX106" s="128"/>
      <c r="CY106" s="128"/>
      <c r="CZ106" s="128"/>
      <c r="DA106" s="128"/>
    </row>
    <row r="107" spans="1:105" x14ac:dyDescent="0.2">
      <c r="A107" s="123" t="str">
        <f t="shared" ref="A107" si="1719">B107&amp;C107&amp;D107</f>
        <v>2018-19JANUARYY58</v>
      </c>
      <c r="B107" s="97" t="str">
        <f t="shared" si="1592"/>
        <v>2018-19</v>
      </c>
      <c r="C107" s="35" t="s">
        <v>814</v>
      </c>
      <c r="D107" s="124" t="str">
        <f t="shared" si="1499"/>
        <v>Y58</v>
      </c>
      <c r="E107" s="124" t="str">
        <f t="shared" si="1499"/>
        <v>South East</v>
      </c>
      <c r="F107" s="124" t="str">
        <f t="shared" ref="F107" si="1720">D107</f>
        <v>Y58</v>
      </c>
      <c r="H107" s="125">
        <f t="shared" si="1464"/>
        <v>160941</v>
      </c>
      <c r="I107" s="125">
        <f t="shared" si="1464"/>
        <v>111322</v>
      </c>
      <c r="J107" s="125">
        <f t="shared" si="1464"/>
        <v>619954</v>
      </c>
      <c r="K107" s="122">
        <f t="shared" ref="K107" si="1721">IFERROR(J107/I107,"-")</f>
        <v>5.5690160076175417</v>
      </c>
      <c r="L107" s="125">
        <f t="shared" ref="L107" si="1722">IFERROR(CH107/I107,"-")</f>
        <v>1.741650347640179</v>
      </c>
      <c r="M107" s="125">
        <f t="shared" ref="M107" si="1723">IFERROR(CI107/I107,"-")</f>
        <v>25.855518226406282</v>
      </c>
      <c r="N107" s="125">
        <f t="shared" ref="N107" si="1724">IFERROR(CJ107/I107,"-")</f>
        <v>91.764361042739807</v>
      </c>
      <c r="O107" s="125">
        <f t="shared" si="1541"/>
        <v>116786</v>
      </c>
      <c r="P107" s="125">
        <f t="shared" si="1541"/>
        <v>6483</v>
      </c>
      <c r="Q107" s="125">
        <f t="shared" si="1541"/>
        <v>4101</v>
      </c>
      <c r="R107" s="125">
        <f t="shared" si="1541"/>
        <v>60722</v>
      </c>
      <c r="S107" s="125">
        <f t="shared" si="1541"/>
        <v>35057</v>
      </c>
      <c r="T107" s="125">
        <f t="shared" si="1541"/>
        <v>1748</v>
      </c>
      <c r="U107" s="125">
        <f t="shared" si="1541"/>
        <v>2918859</v>
      </c>
      <c r="V107" s="125">
        <f t="shared" ref="V107" si="1725">IFERROR(U107/P107,"-")</f>
        <v>450.23276260990281</v>
      </c>
      <c r="W107" s="125">
        <f t="shared" ref="W107" si="1726">IFERROR(CK107/P107,"-")</f>
        <v>805.09270399506397</v>
      </c>
      <c r="X107" s="125">
        <f t="shared" si="1466"/>
        <v>2439881</v>
      </c>
      <c r="Y107" s="125">
        <f t="shared" ref="Y107" si="1727">IFERROR(X107/Q107,"-")</f>
        <v>594.94781760546209</v>
      </c>
      <c r="Z107" s="125">
        <f t="shared" ref="Z107" si="1728">IFERROR(CL107/Q107,"-")</f>
        <v>1093.5400633991708</v>
      </c>
      <c r="AA107" s="125">
        <f t="shared" si="1467"/>
        <v>69637523</v>
      </c>
      <c r="AB107" s="125">
        <f t="shared" ref="AB107" si="1729">IFERROR(AA107/R107,"-")</f>
        <v>1146.8252527914101</v>
      </c>
      <c r="AC107" s="125">
        <f t="shared" ref="AC107" si="1730">IFERROR(CM107/R107,"-")</f>
        <v>2213.8943051941637</v>
      </c>
      <c r="AD107" s="125">
        <f t="shared" si="1468"/>
        <v>165494508</v>
      </c>
      <c r="AE107" s="125">
        <f t="shared" ref="AE107" si="1731">IFERROR(AD107/S107,"-")</f>
        <v>4720.7264740280116</v>
      </c>
      <c r="AF107" s="125">
        <f t="shared" ref="AF107" si="1732">IFERROR(CN107/S107,"-")</f>
        <v>10900.017229084064</v>
      </c>
      <c r="AG107" s="125">
        <f t="shared" si="1469"/>
        <v>10498655</v>
      </c>
      <c r="AH107" s="125">
        <f t="shared" ref="AH107" si="1733">IFERROR(AG107/T107,"-")</f>
        <v>6006.0955377574373</v>
      </c>
      <c r="AI107" s="125">
        <f t="shared" ref="AI107" si="1734">IFERROR(CO107/T107,"-")</f>
        <v>12898.856407322655</v>
      </c>
      <c r="AJ107" s="125">
        <f t="shared" si="1547"/>
        <v>6820</v>
      </c>
      <c r="AK107" s="125">
        <f t="shared" si="1547"/>
        <v>156</v>
      </c>
      <c r="AL107" s="125">
        <f t="shared" si="1547"/>
        <v>1047</v>
      </c>
      <c r="AM107" s="125">
        <f t="shared" si="1547"/>
        <v>1038</v>
      </c>
      <c r="AN107" s="125">
        <f t="shared" si="1547"/>
        <v>412</v>
      </c>
      <c r="AO107" s="125">
        <f t="shared" si="1547"/>
        <v>5205</v>
      </c>
      <c r="AP107" s="125">
        <f t="shared" si="1547"/>
        <v>569</v>
      </c>
      <c r="AQ107" s="125">
        <f t="shared" si="1547"/>
        <v>68056</v>
      </c>
      <c r="AR107" s="125">
        <f t="shared" si="1547"/>
        <v>3912</v>
      </c>
      <c r="AS107" s="125">
        <f t="shared" si="1547"/>
        <v>37998</v>
      </c>
      <c r="AT107" s="125">
        <f t="shared" si="1548"/>
        <v>109966</v>
      </c>
      <c r="AU107" s="125">
        <f t="shared" si="1548"/>
        <v>13988</v>
      </c>
      <c r="AV107" s="125">
        <f t="shared" si="1548"/>
        <v>10511</v>
      </c>
      <c r="AW107" s="125">
        <f t="shared" si="1548"/>
        <v>8846</v>
      </c>
      <c r="AX107" s="125">
        <f t="shared" si="1548"/>
        <v>6745</v>
      </c>
      <c r="AY107" s="125">
        <f t="shared" si="1548"/>
        <v>82776</v>
      </c>
      <c r="AZ107" s="125">
        <f t="shared" si="1548"/>
        <v>66533</v>
      </c>
      <c r="BA107" s="125">
        <f t="shared" si="1548"/>
        <v>56349</v>
      </c>
      <c r="BB107" s="125">
        <f t="shared" si="1548"/>
        <v>38129</v>
      </c>
      <c r="BC107" s="125">
        <f t="shared" si="1548"/>
        <v>2732</v>
      </c>
      <c r="BD107" s="125">
        <f t="shared" si="1548"/>
        <v>1903</v>
      </c>
      <c r="BE107" s="122">
        <f t="shared" si="1548"/>
        <v>582</v>
      </c>
      <c r="BF107" s="122">
        <f t="shared" si="1548"/>
        <v>181018</v>
      </c>
      <c r="BG107" s="122">
        <f t="shared" ref="BG107" si="1735">IFERROR(BF107/BE107,"-")</f>
        <v>311.02749140893474</v>
      </c>
      <c r="BH107" s="122">
        <f t="shared" ref="BH107" si="1736">IFERROR(CP107/BE107,"-")</f>
        <v>556.7079037800687</v>
      </c>
      <c r="BI107" s="122">
        <f t="shared" si="1472"/>
        <v>5030</v>
      </c>
      <c r="BJ107" s="122">
        <f t="shared" si="1472"/>
        <v>215767</v>
      </c>
      <c r="BK107" s="122">
        <f t="shared" ref="BK107" si="1737">IFERROR(BJ107/BI107,"-")</f>
        <v>42.896023856858847</v>
      </c>
      <c r="BL107" s="122">
        <f t="shared" ref="BL107" si="1738">IFERROR(CQ107/BI107,"-")</f>
        <v>71.863220675944333</v>
      </c>
      <c r="BM107" s="122">
        <f t="shared" si="1551"/>
        <v>3</v>
      </c>
      <c r="BN107" s="122">
        <f t="shared" si="1551"/>
        <v>2420</v>
      </c>
      <c r="BO107" s="122">
        <f t="shared" si="1551"/>
        <v>2998</v>
      </c>
      <c r="BP107" s="122">
        <f t="shared" si="1551"/>
        <v>0</v>
      </c>
      <c r="BQ107" s="122">
        <f t="shared" si="1551"/>
        <v>688</v>
      </c>
      <c r="BR107" s="122">
        <f t="shared" si="1551"/>
        <v>7420886</v>
      </c>
      <c r="BS107" s="122">
        <f t="shared" ref="BS107" si="1739">IFERROR(BR107/BN107,"-")</f>
        <v>3066.4818181818182</v>
      </c>
      <c r="BT107" s="122">
        <f t="shared" ref="BT107" si="1740">IFERROR(CR107/BN107,"-")</f>
        <v>5583.7768595041325</v>
      </c>
      <c r="BU107" s="122">
        <f t="shared" si="1474"/>
        <v>21517572</v>
      </c>
      <c r="BV107" s="122">
        <f t="shared" ref="BV107" si="1741">IFERROR(BU107/BO107,"-")</f>
        <v>7177.3088725817215</v>
      </c>
      <c r="BW107" s="122">
        <f t="shared" ref="BW107" si="1742">IFERROR(CS107/BO107,"-")</f>
        <v>14072.34469646431</v>
      </c>
      <c r="BX107" s="122">
        <f t="shared" si="1475"/>
        <v>0</v>
      </c>
      <c r="BY107" s="122" t="str">
        <f t="shared" ref="BY107" si="1743">IFERROR(BX107/BP107,"-")</f>
        <v>-</v>
      </c>
      <c r="BZ107" s="122" t="str">
        <f t="shared" ref="BZ107" si="1744">IFERROR(CT107/BP107,"-")</f>
        <v>-</v>
      </c>
      <c r="CA107" s="122">
        <f t="shared" si="1476"/>
        <v>6770988</v>
      </c>
      <c r="CB107" s="122">
        <f t="shared" ref="CB107" si="1745">IFERROR(CA107/BQ107,"-")</f>
        <v>9841.5523255813951</v>
      </c>
      <c r="CC107" s="126">
        <f t="shared" ref="CC107" si="1746">IFERROR(CU107/BQ107,"-")</f>
        <v>21088.989825581397</v>
      </c>
      <c r="CD107" s="126">
        <f t="shared" ref="CD107" si="1747">MONTH(1&amp;C107)</f>
        <v>1</v>
      </c>
      <c r="CE107" s="166">
        <f t="shared" ref="CE107" si="1748">LEFT($B107,4)+IF(CD107&lt;4,1,0)</f>
        <v>2019</v>
      </c>
      <c r="CF107" s="167">
        <f t="shared" ref="CF107" si="1749">DATE(LEFT($B107,4)+IF(CD107&lt;4,1,0),CD107,1)</f>
        <v>43466</v>
      </c>
      <c r="CG107" s="168">
        <f t="shared" ref="CG107" si="1750">DAY(DATE(LEFT($B107,4)+IF(CD107&lt;4,1,0),$CD107+1,1)-1)</f>
        <v>31</v>
      </c>
      <c r="CH107" s="126">
        <f t="shared" si="1557"/>
        <v>193884</v>
      </c>
      <c r="CI107" s="126">
        <f t="shared" si="1557"/>
        <v>2878288</v>
      </c>
      <c r="CJ107" s="126">
        <f t="shared" si="1557"/>
        <v>10215392.19999988</v>
      </c>
      <c r="CK107" s="126">
        <f t="shared" si="1557"/>
        <v>5219416</v>
      </c>
      <c r="CL107" s="126">
        <f t="shared" si="1557"/>
        <v>4484607.8</v>
      </c>
      <c r="CM107" s="126">
        <f t="shared" si="1557"/>
        <v>134432090</v>
      </c>
      <c r="CN107" s="126">
        <f t="shared" si="1557"/>
        <v>382121904</v>
      </c>
      <c r="CO107" s="126">
        <f t="shared" si="1557"/>
        <v>22547201</v>
      </c>
      <c r="CP107" s="126">
        <f t="shared" si="1557"/>
        <v>324004</v>
      </c>
      <c r="CQ107" s="126">
        <f t="shared" si="1557"/>
        <v>361472</v>
      </c>
      <c r="CR107" s="126">
        <f t="shared" si="1557"/>
        <v>13512740</v>
      </c>
      <c r="CS107" s="126">
        <f t="shared" si="1557"/>
        <v>42188889.399999999</v>
      </c>
      <c r="CT107" s="126">
        <f t="shared" si="1557"/>
        <v>0</v>
      </c>
      <c r="CU107" s="126">
        <f t="shared" si="1557"/>
        <v>14509225</v>
      </c>
      <c r="CV107" s="169"/>
      <c r="CW107" s="128"/>
      <c r="CX107" s="128"/>
      <c r="CY107" s="128"/>
      <c r="CZ107" s="128"/>
      <c r="DA107" s="128"/>
    </row>
    <row r="108" spans="1:105" x14ac:dyDescent="0.2">
      <c r="A108" s="123" t="str">
        <f t="shared" ref="A108" si="1751">B108&amp;C108&amp;D108</f>
        <v>2018-19FEBRUARYY58</v>
      </c>
      <c r="B108" s="97" t="str">
        <f t="shared" si="1592"/>
        <v>2018-19</v>
      </c>
      <c r="C108" s="35" t="s">
        <v>819</v>
      </c>
      <c r="D108" s="124" t="str">
        <f t="shared" si="1499"/>
        <v>Y58</v>
      </c>
      <c r="E108" s="124" t="str">
        <f t="shared" si="1499"/>
        <v>South East</v>
      </c>
      <c r="F108" s="124" t="str">
        <f t="shared" ref="F108" si="1752">D108</f>
        <v>Y58</v>
      </c>
      <c r="H108" s="125">
        <f t="shared" si="1464"/>
        <v>150389</v>
      </c>
      <c r="I108" s="125">
        <f t="shared" si="1464"/>
        <v>106528</v>
      </c>
      <c r="J108" s="125">
        <f t="shared" si="1464"/>
        <v>927335</v>
      </c>
      <c r="K108" s="122">
        <f t="shared" ref="K108" si="1753">IFERROR(J108/I108,"-")</f>
        <v>8.7050822319014713</v>
      </c>
      <c r="L108" s="125">
        <f t="shared" ref="L108" si="1754">IFERROR(CH108/I108,"-")</f>
        <v>1.7653199158906578</v>
      </c>
      <c r="M108" s="125">
        <f t="shared" ref="M108" si="1755">IFERROR(CI108/I108,"-")</f>
        <v>54.269619255031543</v>
      </c>
      <c r="N108" s="125">
        <f t="shared" ref="N108" si="1756">IFERROR(CJ108/I108,"-")</f>
        <v>114.56465905677381</v>
      </c>
      <c r="O108" s="125">
        <f t="shared" si="1541"/>
        <v>104077</v>
      </c>
      <c r="P108" s="125">
        <f t="shared" si="1541"/>
        <v>5892</v>
      </c>
      <c r="Q108" s="125">
        <f t="shared" si="1541"/>
        <v>3716</v>
      </c>
      <c r="R108" s="125">
        <f t="shared" si="1541"/>
        <v>55028</v>
      </c>
      <c r="S108" s="125">
        <f t="shared" si="1541"/>
        <v>29318</v>
      </c>
      <c r="T108" s="125">
        <f t="shared" si="1541"/>
        <v>1389</v>
      </c>
      <c r="U108" s="125">
        <f t="shared" si="1541"/>
        <v>2750741</v>
      </c>
      <c r="V108" s="125">
        <f t="shared" ref="V108" si="1757">IFERROR(U108/P108,"-")</f>
        <v>466.86031907671418</v>
      </c>
      <c r="W108" s="125">
        <f t="shared" ref="W108" si="1758">IFERROR(CK108/P108,"-")</f>
        <v>851.08418194161618</v>
      </c>
      <c r="X108" s="125">
        <f t="shared" si="1466"/>
        <v>2347447</v>
      </c>
      <c r="Y108" s="125">
        <f t="shared" ref="Y108" si="1759">IFERROR(X108/Q108,"-")</f>
        <v>631.71340150699677</v>
      </c>
      <c r="Z108" s="125">
        <f t="shared" ref="Z108" si="1760">IFERROR(CL108/Q108,"-")</f>
        <v>1186.3484930032294</v>
      </c>
      <c r="AA108" s="125">
        <f t="shared" si="1467"/>
        <v>70766135</v>
      </c>
      <c r="AB108" s="125">
        <f t="shared" ref="AB108" si="1761">IFERROR(AA108/R108,"-")</f>
        <v>1286.0023079159701</v>
      </c>
      <c r="AC108" s="125">
        <f t="shared" ref="AC108" si="1762">IFERROR(CM108/R108,"-")</f>
        <v>2533.4815548448064</v>
      </c>
      <c r="AD108" s="125">
        <f t="shared" si="1468"/>
        <v>172713786</v>
      </c>
      <c r="AE108" s="125">
        <f t="shared" ref="AE108" si="1763">IFERROR(AD108/S108,"-")</f>
        <v>5891.0493894535784</v>
      </c>
      <c r="AF108" s="125">
        <f t="shared" ref="AF108" si="1764">IFERROR(CN108/S108,"-")</f>
        <v>13606.581021897809</v>
      </c>
      <c r="AG108" s="125">
        <f t="shared" si="1469"/>
        <v>10115695</v>
      </c>
      <c r="AH108" s="125">
        <f t="shared" ref="AH108" si="1765">IFERROR(AG108/T108,"-")</f>
        <v>7282.7177825773942</v>
      </c>
      <c r="AI108" s="125">
        <f t="shared" ref="AI108" si="1766">IFERROR(CO108/T108,"-")</f>
        <v>16250.371490280777</v>
      </c>
      <c r="AJ108" s="125">
        <f t="shared" si="1547"/>
        <v>6995</v>
      </c>
      <c r="AK108" s="125">
        <f t="shared" si="1547"/>
        <v>212</v>
      </c>
      <c r="AL108" s="125">
        <f t="shared" si="1547"/>
        <v>996</v>
      </c>
      <c r="AM108" s="125">
        <f t="shared" si="1547"/>
        <v>934</v>
      </c>
      <c r="AN108" s="125">
        <f t="shared" si="1547"/>
        <v>480</v>
      </c>
      <c r="AO108" s="125">
        <f t="shared" si="1547"/>
        <v>5307</v>
      </c>
      <c r="AP108" s="125">
        <f t="shared" si="1547"/>
        <v>506</v>
      </c>
      <c r="AQ108" s="125">
        <f t="shared" si="1547"/>
        <v>59915</v>
      </c>
      <c r="AR108" s="125">
        <f t="shared" si="1547"/>
        <v>3510</v>
      </c>
      <c r="AS108" s="125">
        <f t="shared" si="1547"/>
        <v>33657</v>
      </c>
      <c r="AT108" s="125">
        <f t="shared" si="1548"/>
        <v>97082</v>
      </c>
      <c r="AU108" s="125">
        <f t="shared" si="1548"/>
        <v>12703</v>
      </c>
      <c r="AV108" s="125">
        <f t="shared" si="1548"/>
        <v>9491</v>
      </c>
      <c r="AW108" s="125">
        <f t="shared" si="1548"/>
        <v>7973</v>
      </c>
      <c r="AX108" s="125">
        <f t="shared" si="1548"/>
        <v>6030</v>
      </c>
      <c r="AY108" s="125">
        <f t="shared" si="1548"/>
        <v>75543</v>
      </c>
      <c r="AZ108" s="125">
        <f t="shared" si="1548"/>
        <v>59981</v>
      </c>
      <c r="BA108" s="125">
        <f t="shared" si="1548"/>
        <v>48222</v>
      </c>
      <c r="BB108" s="125">
        <f t="shared" si="1548"/>
        <v>31922</v>
      </c>
      <c r="BC108" s="125">
        <f t="shared" si="1548"/>
        <v>2226</v>
      </c>
      <c r="BD108" s="125">
        <f t="shared" si="1548"/>
        <v>1530</v>
      </c>
      <c r="BE108" s="122">
        <f t="shared" si="1548"/>
        <v>489</v>
      </c>
      <c r="BF108" s="122">
        <f t="shared" si="1548"/>
        <v>155506</v>
      </c>
      <c r="BG108" s="122">
        <f t="shared" ref="BG108" si="1767">IFERROR(BF108/BE108,"-")</f>
        <v>318.00817995910023</v>
      </c>
      <c r="BH108" s="122">
        <f t="shared" ref="BH108" si="1768">IFERROR(CP108/BE108,"-")</f>
        <v>521.16932515337419</v>
      </c>
      <c r="BI108" s="122">
        <f t="shared" si="1472"/>
        <v>4436</v>
      </c>
      <c r="BJ108" s="122">
        <f t="shared" si="1472"/>
        <v>206782</v>
      </c>
      <c r="BK108" s="122">
        <f t="shared" ref="BK108" si="1769">IFERROR(BJ108/BI108,"-")</f>
        <v>46.614517583408478</v>
      </c>
      <c r="BL108" s="122">
        <f t="shared" ref="BL108" si="1770">IFERROR(CQ108/BI108,"-")</f>
        <v>81.342200180342644</v>
      </c>
      <c r="BM108" s="122">
        <f t="shared" si="1551"/>
        <v>5</v>
      </c>
      <c r="BN108" s="122">
        <f t="shared" si="1551"/>
        <v>2169</v>
      </c>
      <c r="BO108" s="122">
        <f t="shared" si="1551"/>
        <v>2608</v>
      </c>
      <c r="BP108" s="122">
        <f t="shared" si="1551"/>
        <v>0</v>
      </c>
      <c r="BQ108" s="122">
        <f t="shared" si="1551"/>
        <v>677</v>
      </c>
      <c r="BR108" s="122">
        <f t="shared" si="1551"/>
        <v>6997988</v>
      </c>
      <c r="BS108" s="122">
        <f t="shared" ref="BS108" si="1771">IFERROR(BR108/BN108,"-")</f>
        <v>3226.3660673121253</v>
      </c>
      <c r="BT108" s="122">
        <f t="shared" ref="BT108" si="1772">IFERROR(CR108/BN108,"-")</f>
        <v>6108.1553711387733</v>
      </c>
      <c r="BU108" s="122">
        <f t="shared" si="1474"/>
        <v>18671995</v>
      </c>
      <c r="BV108" s="122">
        <f t="shared" ref="BV108" si="1773">IFERROR(BU108/BO108,"-")</f>
        <v>7159.5072852760741</v>
      </c>
      <c r="BW108" s="122">
        <f t="shared" ref="BW108" si="1774">IFERROR(CS108/BO108,"-")</f>
        <v>14398.931134969325</v>
      </c>
      <c r="BX108" s="122">
        <f t="shared" si="1475"/>
        <v>0</v>
      </c>
      <c r="BY108" s="122" t="str">
        <f t="shared" ref="BY108" si="1775">IFERROR(BX108/BP108,"-")</f>
        <v>-</v>
      </c>
      <c r="BZ108" s="122" t="str">
        <f t="shared" ref="BZ108" si="1776">IFERROR(CT108/BP108,"-")</f>
        <v>-</v>
      </c>
      <c r="CA108" s="122">
        <f t="shared" si="1476"/>
        <v>7404074</v>
      </c>
      <c r="CB108" s="122">
        <f t="shared" ref="CB108" si="1777">IFERROR(CA108/BQ108,"-")</f>
        <v>10936.593796159528</v>
      </c>
      <c r="CC108" s="126">
        <f t="shared" ref="CC108" si="1778">IFERROR(CU108/BQ108,"-")</f>
        <v>21576.846381093059</v>
      </c>
      <c r="CD108" s="126">
        <f t="shared" ref="CD108" si="1779">MONTH(1&amp;C108)</f>
        <v>2</v>
      </c>
      <c r="CE108" s="166">
        <f t="shared" ref="CE108" si="1780">LEFT($B108,4)+IF(CD108&lt;4,1,0)</f>
        <v>2019</v>
      </c>
      <c r="CF108" s="167">
        <f t="shared" ref="CF108" si="1781">DATE(LEFT($B108,4)+IF(CD108&lt;4,1,0),CD108,1)</f>
        <v>43497</v>
      </c>
      <c r="CG108" s="168">
        <f t="shared" ref="CG108" si="1782">DAY(DATE(LEFT($B108,4)+IF(CD108&lt;4,1,0),$CD108+1,1)-1)</f>
        <v>28</v>
      </c>
      <c r="CH108" s="126">
        <f t="shared" si="1557"/>
        <v>188056</v>
      </c>
      <c r="CI108" s="126">
        <f t="shared" si="1557"/>
        <v>5781234</v>
      </c>
      <c r="CJ108" s="126">
        <f t="shared" si="1557"/>
        <v>12204344</v>
      </c>
      <c r="CK108" s="126">
        <f t="shared" si="1557"/>
        <v>5014588.0000000028</v>
      </c>
      <c r="CL108" s="126">
        <f t="shared" si="1557"/>
        <v>4408471</v>
      </c>
      <c r="CM108" s="126">
        <f t="shared" si="1557"/>
        <v>139412423</v>
      </c>
      <c r="CN108" s="126">
        <f t="shared" si="1557"/>
        <v>398917742.39999998</v>
      </c>
      <c r="CO108" s="126">
        <f t="shared" si="1557"/>
        <v>22571766</v>
      </c>
      <c r="CP108" s="126">
        <f t="shared" si="1557"/>
        <v>254851.8</v>
      </c>
      <c r="CQ108" s="126">
        <f t="shared" si="1557"/>
        <v>360834</v>
      </c>
      <c r="CR108" s="126">
        <f t="shared" si="1557"/>
        <v>13248589</v>
      </c>
      <c r="CS108" s="126">
        <f t="shared" si="1557"/>
        <v>37552412.399999999</v>
      </c>
      <c r="CT108" s="126">
        <f t="shared" si="1557"/>
        <v>0</v>
      </c>
      <c r="CU108" s="126">
        <f t="shared" si="1557"/>
        <v>14607525</v>
      </c>
      <c r="CV108" s="169"/>
      <c r="CW108" s="128"/>
      <c r="CX108" s="128"/>
      <c r="CY108" s="128"/>
      <c r="CZ108" s="128"/>
      <c r="DA108" s="128"/>
    </row>
    <row r="109" spans="1:105" x14ac:dyDescent="0.2">
      <c r="A109" s="123" t="str">
        <f t="shared" ref="A109" si="1783">B109&amp;C109&amp;D109</f>
        <v>2018-19MARCHY58</v>
      </c>
      <c r="B109" s="97" t="str">
        <f t="shared" si="1592"/>
        <v>2018-19</v>
      </c>
      <c r="C109" s="35" t="s">
        <v>820</v>
      </c>
      <c r="D109" s="124" t="str">
        <f t="shared" si="1499"/>
        <v>Y58</v>
      </c>
      <c r="E109" s="124" t="str">
        <f t="shared" si="1499"/>
        <v>South East</v>
      </c>
      <c r="F109" s="124" t="str">
        <f t="shared" ref="F109" si="1784">D109</f>
        <v>Y58</v>
      </c>
      <c r="H109" s="125">
        <f t="shared" si="1464"/>
        <v>157271</v>
      </c>
      <c r="I109" s="125">
        <f t="shared" si="1464"/>
        <v>109891</v>
      </c>
      <c r="J109" s="125">
        <f t="shared" si="1464"/>
        <v>824826</v>
      </c>
      <c r="K109" s="122">
        <f t="shared" ref="K109" si="1785">IFERROR(J109/I109,"-")</f>
        <v>7.5058558025679991</v>
      </c>
      <c r="L109" s="125">
        <f t="shared" ref="L109" si="1786">IFERROR(CH109/I109,"-")</f>
        <v>1.7568954691466998</v>
      </c>
      <c r="M109" s="125">
        <f t="shared" ref="M109" si="1787">IFERROR(CI109/I109,"-")</f>
        <v>44.947402426040348</v>
      </c>
      <c r="N109" s="125">
        <f t="shared" ref="N109" si="1788">IFERROR(CJ109/I109,"-")</f>
        <v>106.31543984493726</v>
      </c>
      <c r="O109" s="125">
        <f t="shared" si="1541"/>
        <v>112587</v>
      </c>
      <c r="P109" s="125">
        <f t="shared" si="1541"/>
        <v>6464</v>
      </c>
      <c r="Q109" s="125">
        <f t="shared" si="1541"/>
        <v>4048</v>
      </c>
      <c r="R109" s="125">
        <f t="shared" si="1541"/>
        <v>57800</v>
      </c>
      <c r="S109" s="125">
        <f t="shared" si="1541"/>
        <v>33749</v>
      </c>
      <c r="T109" s="125">
        <f t="shared" si="1541"/>
        <v>1663</v>
      </c>
      <c r="U109" s="125">
        <f t="shared" si="1541"/>
        <v>2873911</v>
      </c>
      <c r="V109" s="125">
        <f t="shared" ref="V109" si="1789">IFERROR(U109/P109,"-")</f>
        <v>444.60256806930693</v>
      </c>
      <c r="W109" s="125">
        <f t="shared" ref="W109" si="1790">IFERROR(CK109/P109,"-")</f>
        <v>813.18672648514848</v>
      </c>
      <c r="X109" s="125">
        <f t="shared" si="1466"/>
        <v>2416893</v>
      </c>
      <c r="Y109" s="125">
        <f t="shared" ref="Y109" si="1791">IFERROR(X109/Q109,"-")</f>
        <v>597.05854743083</v>
      </c>
      <c r="Z109" s="125">
        <f t="shared" ref="Z109" si="1792">IFERROR(CL109/Q109,"-")</f>
        <v>1099.4001976284585</v>
      </c>
      <c r="AA109" s="125">
        <f t="shared" si="1467"/>
        <v>67151094</v>
      </c>
      <c r="AB109" s="125">
        <f t="shared" ref="AB109" si="1793">IFERROR(AA109/R109,"-")</f>
        <v>1161.7836332179932</v>
      </c>
      <c r="AC109" s="125">
        <f t="shared" ref="AC109" si="1794">IFERROR(CM109/R109,"-")</f>
        <v>2261.4193079584775</v>
      </c>
      <c r="AD109" s="125">
        <f t="shared" si="1468"/>
        <v>170316655</v>
      </c>
      <c r="AE109" s="125">
        <f t="shared" ref="AE109" si="1795">IFERROR(AD109/S109,"-")</f>
        <v>5046.5689353758626</v>
      </c>
      <c r="AF109" s="125">
        <f t="shared" ref="AF109" si="1796">IFERROR(CN109/S109,"-")</f>
        <v>11760.758037275178</v>
      </c>
      <c r="AG109" s="125">
        <f t="shared" si="1469"/>
        <v>10693875</v>
      </c>
      <c r="AH109" s="125">
        <f t="shared" ref="AH109" si="1797">IFERROR(AG109/T109,"-")</f>
        <v>6430.472038484666</v>
      </c>
      <c r="AI109" s="125">
        <f t="shared" ref="AI109" si="1798">IFERROR(CO109/T109,"-")</f>
        <v>14845.197233914612</v>
      </c>
      <c r="AJ109" s="125">
        <f t="shared" si="1547"/>
        <v>7003</v>
      </c>
      <c r="AK109" s="125">
        <f t="shared" si="1547"/>
        <v>145</v>
      </c>
      <c r="AL109" s="125">
        <f t="shared" si="1547"/>
        <v>896</v>
      </c>
      <c r="AM109" s="125">
        <f t="shared" si="1547"/>
        <v>1145</v>
      </c>
      <c r="AN109" s="125">
        <f t="shared" si="1547"/>
        <v>451</v>
      </c>
      <c r="AO109" s="125">
        <f t="shared" si="1547"/>
        <v>5511</v>
      </c>
      <c r="AP109" s="125">
        <f t="shared" si="1547"/>
        <v>675</v>
      </c>
      <c r="AQ109" s="125">
        <f t="shared" si="1547"/>
        <v>64894</v>
      </c>
      <c r="AR109" s="125">
        <f t="shared" si="1547"/>
        <v>3891</v>
      </c>
      <c r="AS109" s="125">
        <f t="shared" si="1547"/>
        <v>36799</v>
      </c>
      <c r="AT109" s="125">
        <f t="shared" si="1548"/>
        <v>105584</v>
      </c>
      <c r="AU109" s="125">
        <f t="shared" si="1548"/>
        <v>14009</v>
      </c>
      <c r="AV109" s="125">
        <f t="shared" si="1548"/>
        <v>10405</v>
      </c>
      <c r="AW109" s="125">
        <f t="shared" si="1548"/>
        <v>8768</v>
      </c>
      <c r="AX109" s="125">
        <f t="shared" si="1548"/>
        <v>6636</v>
      </c>
      <c r="AY109" s="125">
        <f t="shared" si="1548"/>
        <v>78968</v>
      </c>
      <c r="AZ109" s="125">
        <f t="shared" si="1548"/>
        <v>63186</v>
      </c>
      <c r="BA109" s="125">
        <f t="shared" si="1548"/>
        <v>55934</v>
      </c>
      <c r="BB109" s="125">
        <f t="shared" si="1548"/>
        <v>36843</v>
      </c>
      <c r="BC109" s="125">
        <f t="shared" si="1548"/>
        <v>2732</v>
      </c>
      <c r="BD109" s="125">
        <f t="shared" si="1548"/>
        <v>1820</v>
      </c>
      <c r="BE109" s="122">
        <f t="shared" si="1548"/>
        <v>573</v>
      </c>
      <c r="BF109" s="122">
        <f t="shared" si="1548"/>
        <v>174289</v>
      </c>
      <c r="BG109" s="122">
        <f t="shared" ref="BG109" si="1799">IFERROR(BF109/BE109,"-")</f>
        <v>304.16928446771379</v>
      </c>
      <c r="BH109" s="122">
        <f t="shared" ref="BH109" si="1800">IFERROR(CP109/BE109,"-")</f>
        <v>504.98429319371729</v>
      </c>
      <c r="BI109" s="122">
        <f t="shared" si="1472"/>
        <v>4948</v>
      </c>
      <c r="BJ109" s="122">
        <f t="shared" si="1472"/>
        <v>210945</v>
      </c>
      <c r="BK109" s="122">
        <f t="shared" ref="BK109" si="1801">IFERROR(BJ109/BI109,"-")</f>
        <v>42.632376717865803</v>
      </c>
      <c r="BL109" s="122">
        <f t="shared" ref="BL109" si="1802">IFERROR(CQ109/BI109,"-")</f>
        <v>78.271624898949071</v>
      </c>
      <c r="BM109" s="122">
        <f t="shared" si="1551"/>
        <v>11</v>
      </c>
      <c r="BN109" s="122">
        <f t="shared" si="1551"/>
        <v>2325</v>
      </c>
      <c r="BO109" s="122">
        <f t="shared" si="1551"/>
        <v>2923</v>
      </c>
      <c r="BP109" s="122">
        <f t="shared" si="1551"/>
        <v>0</v>
      </c>
      <c r="BQ109" s="122">
        <f t="shared" si="1551"/>
        <v>650</v>
      </c>
      <c r="BR109" s="122">
        <f t="shared" si="1551"/>
        <v>7275031</v>
      </c>
      <c r="BS109" s="122">
        <f t="shared" ref="BS109" si="1803">IFERROR(BR109/BN109,"-")</f>
        <v>3129.0455913978494</v>
      </c>
      <c r="BT109" s="122">
        <f t="shared" ref="BT109" si="1804">IFERROR(CR109/BN109,"-")</f>
        <v>5815.0722580645161</v>
      </c>
      <c r="BU109" s="122">
        <f t="shared" si="1474"/>
        <v>18307416</v>
      </c>
      <c r="BV109" s="122">
        <f t="shared" ref="BV109" si="1805">IFERROR(BU109/BO109,"-")</f>
        <v>6263.2281902155319</v>
      </c>
      <c r="BW109" s="122">
        <f t="shared" ref="BW109" si="1806">IFERROR(CS109/BO109,"-")</f>
        <v>12720.868628121792</v>
      </c>
      <c r="BX109" s="122">
        <f t="shared" si="1475"/>
        <v>0</v>
      </c>
      <c r="BY109" s="122" t="str">
        <f t="shared" ref="BY109" si="1807">IFERROR(BX109/BP109,"-")</f>
        <v>-</v>
      </c>
      <c r="BZ109" s="122" t="str">
        <f t="shared" ref="BZ109" si="1808">IFERROR(CT109/BP109,"-")</f>
        <v>-</v>
      </c>
      <c r="CA109" s="122">
        <f t="shared" si="1476"/>
        <v>6020400</v>
      </c>
      <c r="CB109" s="122">
        <f t="shared" ref="CB109" si="1809">IFERROR(CA109/BQ109,"-")</f>
        <v>9262.1538461538457</v>
      </c>
      <c r="CC109" s="126">
        <f t="shared" ref="CC109" si="1810">IFERROR(CU109/BQ109,"-")</f>
        <v>19420.990769230768</v>
      </c>
      <c r="CD109" s="126">
        <f t="shared" ref="CD109" si="1811">MONTH(1&amp;C109)</f>
        <v>3</v>
      </c>
      <c r="CE109" s="166">
        <f t="shared" ref="CE109" si="1812">LEFT($B109,4)+IF(CD109&lt;4,1,0)</f>
        <v>2019</v>
      </c>
      <c r="CF109" s="167">
        <f t="shared" ref="CF109" si="1813">DATE(LEFT($B109,4)+IF(CD109&lt;4,1,0),CD109,1)</f>
        <v>43525</v>
      </c>
      <c r="CG109" s="168">
        <f t="shared" ref="CG109" si="1814">DAY(DATE(LEFT($B109,4)+IF(CD109&lt;4,1,0),$CD109+1,1)-1)</f>
        <v>31</v>
      </c>
      <c r="CH109" s="126">
        <f t="shared" si="1557"/>
        <v>193067</v>
      </c>
      <c r="CI109" s="126">
        <f t="shared" si="1557"/>
        <v>4939315</v>
      </c>
      <c r="CJ109" s="126">
        <f t="shared" si="1557"/>
        <v>11683110</v>
      </c>
      <c r="CK109" s="126">
        <f t="shared" si="1557"/>
        <v>5256439</v>
      </c>
      <c r="CL109" s="126">
        <f t="shared" si="1557"/>
        <v>4450372</v>
      </c>
      <c r="CM109" s="126">
        <f t="shared" si="1557"/>
        <v>130710036</v>
      </c>
      <c r="CN109" s="126">
        <f t="shared" si="1557"/>
        <v>396913823</v>
      </c>
      <c r="CO109" s="126">
        <f t="shared" si="1557"/>
        <v>24687563</v>
      </c>
      <c r="CP109" s="126">
        <f t="shared" si="1557"/>
        <v>289356</v>
      </c>
      <c r="CQ109" s="126">
        <f t="shared" si="1557"/>
        <v>387288</v>
      </c>
      <c r="CR109" s="126">
        <f t="shared" si="1557"/>
        <v>13520043</v>
      </c>
      <c r="CS109" s="126">
        <f t="shared" si="1557"/>
        <v>37183099</v>
      </c>
      <c r="CT109" s="126">
        <f t="shared" si="1557"/>
        <v>0</v>
      </c>
      <c r="CU109" s="126">
        <f t="shared" si="1557"/>
        <v>12623644</v>
      </c>
      <c r="CV109" s="169"/>
      <c r="CW109" s="128"/>
      <c r="CX109" s="128"/>
      <c r="CY109" s="128"/>
      <c r="CZ109" s="128"/>
      <c r="DA109" s="128"/>
    </row>
    <row r="110" spans="1:105" x14ac:dyDescent="0.2">
      <c r="A110" s="112"/>
      <c r="H110" s="125"/>
      <c r="I110" s="125"/>
      <c r="J110" s="125"/>
      <c r="K110" s="122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6"/>
      <c r="CD110" s="126"/>
      <c r="CE110" s="170"/>
      <c r="CF110" s="170"/>
      <c r="CG110" s="171"/>
      <c r="CH110" s="172"/>
      <c r="CI110" s="172"/>
      <c r="CJ110" s="172"/>
      <c r="CK110" s="172"/>
      <c r="CL110" s="172"/>
      <c r="CW110" s="128"/>
      <c r="CX110" s="128"/>
      <c r="CY110" s="128"/>
      <c r="CZ110" s="128"/>
      <c r="DA110" s="128"/>
    </row>
    <row r="111" spans="1:105" x14ac:dyDescent="0.2">
      <c r="A111" s="140" t="str">
        <f>B111&amp;C111&amp;D111</f>
        <v>2017-18AUGUSTY59</v>
      </c>
      <c r="B111" s="134" t="s">
        <v>680</v>
      </c>
      <c r="C111" s="135" t="s">
        <v>681</v>
      </c>
      <c r="D111" s="135" t="s">
        <v>832</v>
      </c>
      <c r="E111" s="135" t="s">
        <v>830</v>
      </c>
      <c r="F111" s="141" t="str">
        <f t="shared" si="378"/>
        <v>Y59</v>
      </c>
      <c r="G111" s="135"/>
      <c r="H111" s="136">
        <f t="shared" ref="H111:J130" si="1815">SUMIFS(H$133:H$10077,$B$133:$B$10077,$B111,$C$133:$C$10077,$C111,$D$133:$D$10077,$D111)</f>
        <v>0</v>
      </c>
      <c r="I111" s="136">
        <f t="shared" si="1815"/>
        <v>0</v>
      </c>
      <c r="J111" s="136">
        <f t="shared" si="1815"/>
        <v>0</v>
      </c>
      <c r="K111" s="137" t="str">
        <f>IFERROR(J111/I111,"-")</f>
        <v>-</v>
      </c>
      <c r="L111" s="136" t="str">
        <f>IFERROR(CH111/I111,"-")</f>
        <v>-</v>
      </c>
      <c r="M111" s="136" t="str">
        <f>IFERROR(CI111/I111,"-")</f>
        <v>-</v>
      </c>
      <c r="N111" s="136" t="str">
        <f>IFERROR(CJ111/I111,"-")</f>
        <v>-</v>
      </c>
      <c r="O111" s="136">
        <f t="shared" ref="O111:U120" si="1816">SUMIFS(O$133:O$10077,$B$133:$B$10077,$B111,$C$133:$C$10077,$C111,$D$133:$D$10077,$D111)</f>
        <v>0</v>
      </c>
      <c r="P111" s="136">
        <f t="shared" si="1816"/>
        <v>0</v>
      </c>
      <c r="Q111" s="136">
        <f t="shared" si="1816"/>
        <v>0</v>
      </c>
      <c r="R111" s="136">
        <f t="shared" si="1816"/>
        <v>0</v>
      </c>
      <c r="S111" s="136">
        <f t="shared" si="1816"/>
        <v>0</v>
      </c>
      <c r="T111" s="136">
        <f t="shared" si="1816"/>
        <v>0</v>
      </c>
      <c r="U111" s="136">
        <f t="shared" si="1816"/>
        <v>0</v>
      </c>
      <c r="V111" s="136" t="str">
        <f t="shared" ref="V111:V119" si="1817">IFERROR(U111/P111,"-")</f>
        <v>-</v>
      </c>
      <c r="W111" s="136" t="str">
        <f>IFERROR(CK111/P111,"-")</f>
        <v>-</v>
      </c>
      <c r="X111" s="136">
        <f t="shared" ref="X111:X130" si="1818">SUMIFS(X$133:X$10077,$B$133:$B$10077,$B111,$C$133:$C$10077,$C111,$D$133:$D$10077,$D111)</f>
        <v>0</v>
      </c>
      <c r="Y111" s="136" t="str">
        <f t="shared" ref="Y111:Y119" si="1819">IFERROR(X111/Q111,"-")</f>
        <v>-</v>
      </c>
      <c r="Z111" s="136" t="str">
        <f>IFERROR(CL111/Q111,"-")</f>
        <v>-</v>
      </c>
      <c r="AA111" s="136">
        <f t="shared" ref="AA111:AA130" si="1820">SUMIFS(AA$133:AA$10077,$B$133:$B$10077,$B111,$C$133:$C$10077,$C111,$D$133:$D$10077,$D111)</f>
        <v>0</v>
      </c>
      <c r="AB111" s="136" t="str">
        <f t="shared" ref="AB111:AB119" si="1821">IFERROR(AA111/R111,"-")</f>
        <v>-</v>
      </c>
      <c r="AC111" s="136" t="str">
        <f>IFERROR(CM111/R111,"-")</f>
        <v>-</v>
      </c>
      <c r="AD111" s="136">
        <f t="shared" ref="AD111:AD130" si="1822">SUMIFS(AD$133:AD$10077,$B$133:$B$10077,$B111,$C$133:$C$10077,$C111,$D$133:$D$10077,$D111)</f>
        <v>0</v>
      </c>
      <c r="AE111" s="136" t="str">
        <f t="shared" ref="AE111:AE119" si="1823">IFERROR(AD111/S111,"-")</f>
        <v>-</v>
      </c>
      <c r="AF111" s="136" t="str">
        <f>IFERROR(CN111/S111,"-")</f>
        <v>-</v>
      </c>
      <c r="AG111" s="136">
        <f t="shared" ref="AG111:AG130" si="1824">SUMIFS(AG$133:AG$10077,$B$133:$B$10077,$B111,$C$133:$C$10077,$C111,$D$133:$D$10077,$D111)</f>
        <v>0</v>
      </c>
      <c r="AH111" s="136" t="str">
        <f t="shared" ref="AH111:AH119" si="1825">IFERROR(AG111/T111,"-")</f>
        <v>-</v>
      </c>
      <c r="AI111" s="136" t="str">
        <f>IFERROR(CO111/T111,"-")</f>
        <v>-</v>
      </c>
      <c r="AJ111" s="136">
        <f t="shared" ref="AJ111:AS120" si="1826">SUMIFS(AJ$133:AJ$10077,$B$133:$B$10077,$B111,$C$133:$C$10077,$C111,$D$133:$D$10077,$D111)</f>
        <v>0</v>
      </c>
      <c r="AK111" s="136">
        <f t="shared" si="1826"/>
        <v>0</v>
      </c>
      <c r="AL111" s="136">
        <f t="shared" si="1826"/>
        <v>0</v>
      </c>
      <c r="AM111" s="136">
        <f t="shared" si="1826"/>
        <v>0</v>
      </c>
      <c r="AN111" s="136">
        <f t="shared" si="1826"/>
        <v>0</v>
      </c>
      <c r="AO111" s="136">
        <f t="shared" si="1826"/>
        <v>0</v>
      </c>
      <c r="AP111" s="136">
        <f t="shared" si="1826"/>
        <v>0</v>
      </c>
      <c r="AQ111" s="136">
        <f t="shared" si="1826"/>
        <v>0</v>
      </c>
      <c r="AR111" s="136">
        <f t="shared" si="1826"/>
        <v>0</v>
      </c>
      <c r="AS111" s="136">
        <f t="shared" si="1826"/>
        <v>0</v>
      </c>
      <c r="AT111" s="136">
        <f t="shared" ref="AT111:BF120" si="1827">SUMIFS(AT$133:AT$10077,$B$133:$B$10077,$B111,$C$133:$C$10077,$C111,$D$133:$D$10077,$D111)</f>
        <v>0</v>
      </c>
      <c r="AU111" s="137">
        <f t="shared" si="1827"/>
        <v>0</v>
      </c>
      <c r="AV111" s="137">
        <f t="shared" si="1827"/>
        <v>0</v>
      </c>
      <c r="AW111" s="137">
        <f t="shared" si="1827"/>
        <v>0</v>
      </c>
      <c r="AX111" s="137">
        <f t="shared" si="1827"/>
        <v>0</v>
      </c>
      <c r="AY111" s="137">
        <f t="shared" si="1827"/>
        <v>0</v>
      </c>
      <c r="AZ111" s="137">
        <f t="shared" si="1827"/>
        <v>0</v>
      </c>
      <c r="BA111" s="137">
        <f t="shared" si="1827"/>
        <v>0</v>
      </c>
      <c r="BB111" s="137">
        <f t="shared" si="1827"/>
        <v>0</v>
      </c>
      <c r="BC111" s="137">
        <f t="shared" si="1827"/>
        <v>0</v>
      </c>
      <c r="BD111" s="137">
        <f t="shared" si="1827"/>
        <v>0</v>
      </c>
      <c r="BE111" s="137">
        <f t="shared" si="1827"/>
        <v>0</v>
      </c>
      <c r="BF111" s="137">
        <f t="shared" si="1827"/>
        <v>0</v>
      </c>
      <c r="BG111" s="137" t="str">
        <f t="shared" ref="BG111:BG119" si="1828">IFERROR(BF111/BE111,"-")</f>
        <v>-</v>
      </c>
      <c r="BH111" s="137" t="str">
        <f>IFERROR(CP111/BE111,"-")</f>
        <v>-</v>
      </c>
      <c r="BI111" s="137">
        <f t="shared" ref="BI111:BJ130" si="1829">SUMIFS(BI$133:BI$10077,$B$133:$B$10077,$B111,$C$133:$C$10077,$C111,$D$133:$D$10077,$D111)</f>
        <v>0</v>
      </c>
      <c r="BJ111" s="137">
        <f t="shared" si="1829"/>
        <v>0</v>
      </c>
      <c r="BK111" s="137" t="str">
        <f t="shared" ref="BK111:BK119" si="1830">IFERROR(BJ111/BI111,"-")</f>
        <v>-</v>
      </c>
      <c r="BL111" s="137" t="str">
        <f>IFERROR(CQ111/BI111,"-")</f>
        <v>-</v>
      </c>
      <c r="BM111" s="137">
        <f t="shared" ref="BM111:BR120" si="1831">SUMIFS(BM$133:BM$10077,$B$133:$B$10077,$B111,$C$133:$C$10077,$C111,$D$133:$D$10077,$D111)</f>
        <v>0</v>
      </c>
      <c r="BN111" s="137">
        <f t="shared" si="1831"/>
        <v>0</v>
      </c>
      <c r="BO111" s="137">
        <f t="shared" si="1831"/>
        <v>0</v>
      </c>
      <c r="BP111" s="137">
        <f t="shared" si="1831"/>
        <v>0</v>
      </c>
      <c r="BQ111" s="137">
        <f t="shared" si="1831"/>
        <v>0</v>
      </c>
      <c r="BR111" s="137">
        <f t="shared" si="1831"/>
        <v>0</v>
      </c>
      <c r="BS111" s="137" t="str">
        <f t="shared" ref="BS111:BS119" si="1832">IFERROR(BR111/BN111,"-")</f>
        <v>-</v>
      </c>
      <c r="BT111" s="137" t="str">
        <f>IFERROR(CR111/BN111,"-")</f>
        <v>-</v>
      </c>
      <c r="BU111" s="137">
        <f t="shared" ref="BU111:BU130" si="1833">SUMIFS(BU$133:BU$10077,$B$133:$B$10077,$B111,$C$133:$C$10077,$C111,$D$133:$D$10077,$D111)</f>
        <v>0</v>
      </c>
      <c r="BV111" s="137" t="str">
        <f t="shared" ref="BV111:BV119" si="1834">IFERROR(BU111/BO111,"-")</f>
        <v>-</v>
      </c>
      <c r="BW111" s="137" t="str">
        <f>IFERROR(CS111/BO111,"-")</f>
        <v>-</v>
      </c>
      <c r="BX111" s="137">
        <f t="shared" ref="BX111:BX130" si="1835">SUMIFS(BX$133:BX$10077,$B$133:$B$10077,$B111,$C$133:$C$10077,$C111,$D$133:$D$10077,$D111)</f>
        <v>0</v>
      </c>
      <c r="BY111" s="137" t="str">
        <f t="shared" ref="BY111:BY119" si="1836">IFERROR(BX111/BP111,"-")</f>
        <v>-</v>
      </c>
      <c r="BZ111" s="137" t="str">
        <f>IFERROR(CT111/BP111,"-")</f>
        <v>-</v>
      </c>
      <c r="CA111" s="137">
        <f t="shared" ref="CA111:CA130" si="1837">SUMIFS(CA$133:CA$10077,$B$133:$B$10077,$B111,$C$133:$C$10077,$C111,$D$133:$D$10077,$D111)</f>
        <v>0</v>
      </c>
      <c r="CB111" s="137" t="str">
        <f t="shared" ref="CB111:CB119" si="1838">IFERROR(CA111/BQ111,"-")</f>
        <v>-</v>
      </c>
      <c r="CC111" s="138" t="str">
        <f>IFERROR(CU111/BQ111,"-")</f>
        <v>-</v>
      </c>
      <c r="CD111" s="138">
        <f t="shared" ref="CD111:CD119" si="1839">MONTH(1&amp;C111)</f>
        <v>8</v>
      </c>
      <c r="CE111" s="166">
        <f>LEFT($B111,4)+IF(CD111&lt;4,1,0)</f>
        <v>2017</v>
      </c>
      <c r="CF111" s="167">
        <f t="shared" ref="CF111:CF130" si="1840">DATE($CE111,$CD111,1)</f>
        <v>42948</v>
      </c>
      <c r="CG111" s="168">
        <f t="shared" ref="CG111:CG130" si="1841">DAY(DATE($CE111,$CD111+1,1)-1)</f>
        <v>31</v>
      </c>
      <c r="CH111" s="173">
        <f t="shared" ref="CH111:CU120" si="1842">SUMIFS(CH$133:CH$10077,$B$133:$B$10077,$B111,$C$133:$C$10077,$C111,$D$133:$D$10077,$D111)</f>
        <v>0</v>
      </c>
      <c r="CI111" s="173">
        <f t="shared" si="1842"/>
        <v>0</v>
      </c>
      <c r="CJ111" s="173">
        <f t="shared" si="1842"/>
        <v>0</v>
      </c>
      <c r="CK111" s="173">
        <f t="shared" si="1842"/>
        <v>0</v>
      </c>
      <c r="CL111" s="173">
        <f t="shared" si="1842"/>
        <v>0</v>
      </c>
      <c r="CM111" s="138">
        <f t="shared" si="1842"/>
        <v>0</v>
      </c>
      <c r="CN111" s="138">
        <f t="shared" si="1842"/>
        <v>0</v>
      </c>
      <c r="CO111" s="138">
        <f t="shared" si="1842"/>
        <v>0</v>
      </c>
      <c r="CP111" s="138">
        <f t="shared" si="1842"/>
        <v>0</v>
      </c>
      <c r="CQ111" s="138">
        <f t="shared" si="1842"/>
        <v>0</v>
      </c>
      <c r="CR111" s="138">
        <f t="shared" si="1842"/>
        <v>0</v>
      </c>
      <c r="CS111" s="138">
        <f t="shared" si="1842"/>
        <v>0</v>
      </c>
      <c r="CT111" s="138">
        <f t="shared" si="1842"/>
        <v>0</v>
      </c>
      <c r="CU111" s="138">
        <f t="shared" si="1842"/>
        <v>0</v>
      </c>
      <c r="CV111" s="169"/>
      <c r="CW111" s="128"/>
      <c r="CX111" s="128"/>
      <c r="CY111" s="128"/>
      <c r="CZ111" s="128"/>
      <c r="DA111" s="128"/>
    </row>
    <row r="112" spans="1:105" x14ac:dyDescent="0.2">
      <c r="A112" s="123" t="str">
        <f t="shared" ref="A112:A119" si="1843">B112&amp;C112&amp;D112</f>
        <v>2017-18SEPTEMBERY59</v>
      </c>
      <c r="B112" s="97" t="str">
        <f t="shared" ref="B112:B123" si="1844">IF($C112="April",LEFT($B111,4)+1&amp;"-"&amp;RIGHT($B111,2)+1,$B111)</f>
        <v>2017-18</v>
      </c>
      <c r="C112" s="35" t="s">
        <v>707</v>
      </c>
      <c r="D112" s="124" t="str">
        <f>D111</f>
        <v>Y59</v>
      </c>
      <c r="E112" s="124" t="str">
        <f>E111</f>
        <v>South West</v>
      </c>
      <c r="F112" s="124" t="str">
        <f t="shared" si="378"/>
        <v>Y59</v>
      </c>
      <c r="H112" s="125">
        <f t="shared" si="1815"/>
        <v>0</v>
      </c>
      <c r="I112" s="125">
        <f t="shared" si="1815"/>
        <v>0</v>
      </c>
      <c r="J112" s="125">
        <f t="shared" si="1815"/>
        <v>0</v>
      </c>
      <c r="K112" s="122" t="str">
        <f t="shared" ref="K112:K119" si="1845">IFERROR(J112/I112,"-")</f>
        <v>-</v>
      </c>
      <c r="L112" s="125" t="str">
        <f t="shared" ref="L112:L123" si="1846">IFERROR(CH112/I112,"-")</f>
        <v>-</v>
      </c>
      <c r="M112" s="125" t="str">
        <f t="shared" ref="M112:M123" si="1847">IFERROR(CI112/I112,"-")</f>
        <v>-</v>
      </c>
      <c r="N112" s="125" t="str">
        <f t="shared" ref="N112:N123" si="1848">IFERROR(CJ112/I112,"-")</f>
        <v>-</v>
      </c>
      <c r="O112" s="125">
        <f t="shared" si="1816"/>
        <v>0</v>
      </c>
      <c r="P112" s="125">
        <f t="shared" si="1816"/>
        <v>0</v>
      </c>
      <c r="Q112" s="125">
        <f t="shared" si="1816"/>
        <v>0</v>
      </c>
      <c r="R112" s="125">
        <f t="shared" si="1816"/>
        <v>0</v>
      </c>
      <c r="S112" s="125">
        <f t="shared" si="1816"/>
        <v>0</v>
      </c>
      <c r="T112" s="125">
        <f t="shared" si="1816"/>
        <v>0</v>
      </c>
      <c r="U112" s="125">
        <f t="shared" si="1816"/>
        <v>0</v>
      </c>
      <c r="V112" s="125" t="str">
        <f t="shared" si="1817"/>
        <v>-</v>
      </c>
      <c r="W112" s="125" t="str">
        <f t="shared" ref="W112:W123" si="1849">IFERROR(CK112/P112,"-")</f>
        <v>-</v>
      </c>
      <c r="X112" s="125">
        <f t="shared" si="1818"/>
        <v>0</v>
      </c>
      <c r="Y112" s="125" t="str">
        <f t="shared" si="1819"/>
        <v>-</v>
      </c>
      <c r="Z112" s="125" t="str">
        <f t="shared" ref="Z112:Z123" si="1850">IFERROR(CL112/Q112,"-")</f>
        <v>-</v>
      </c>
      <c r="AA112" s="125">
        <f t="shared" si="1820"/>
        <v>0</v>
      </c>
      <c r="AB112" s="125" t="str">
        <f t="shared" si="1821"/>
        <v>-</v>
      </c>
      <c r="AC112" s="125" t="str">
        <f t="shared" ref="AC112:AC123" si="1851">IFERROR(CM112/R112,"-")</f>
        <v>-</v>
      </c>
      <c r="AD112" s="125">
        <f t="shared" si="1822"/>
        <v>0</v>
      </c>
      <c r="AE112" s="125" t="str">
        <f t="shared" si="1823"/>
        <v>-</v>
      </c>
      <c r="AF112" s="125" t="str">
        <f t="shared" ref="AF112:AF123" si="1852">IFERROR(CN112/S112,"-")</f>
        <v>-</v>
      </c>
      <c r="AG112" s="125">
        <f t="shared" si="1824"/>
        <v>0</v>
      </c>
      <c r="AH112" s="125" t="str">
        <f t="shared" si="1825"/>
        <v>-</v>
      </c>
      <c r="AI112" s="125" t="str">
        <f t="shared" ref="AI112:AI123" si="1853">IFERROR(CO112/T112,"-")</f>
        <v>-</v>
      </c>
      <c r="AJ112" s="125">
        <f t="shared" si="1826"/>
        <v>0</v>
      </c>
      <c r="AK112" s="125">
        <f t="shared" si="1826"/>
        <v>0</v>
      </c>
      <c r="AL112" s="125">
        <f t="shared" si="1826"/>
        <v>0</v>
      </c>
      <c r="AM112" s="125">
        <f t="shared" si="1826"/>
        <v>0</v>
      </c>
      <c r="AN112" s="125">
        <f t="shared" si="1826"/>
        <v>0</v>
      </c>
      <c r="AO112" s="125">
        <f t="shared" si="1826"/>
        <v>0</v>
      </c>
      <c r="AP112" s="125">
        <f t="shared" si="1826"/>
        <v>0</v>
      </c>
      <c r="AQ112" s="125">
        <f t="shared" si="1826"/>
        <v>0</v>
      </c>
      <c r="AR112" s="125">
        <f t="shared" si="1826"/>
        <v>0</v>
      </c>
      <c r="AS112" s="125">
        <f t="shared" si="1826"/>
        <v>0</v>
      </c>
      <c r="AT112" s="125">
        <f t="shared" si="1827"/>
        <v>0</v>
      </c>
      <c r="AU112" s="122">
        <f t="shared" si="1827"/>
        <v>0</v>
      </c>
      <c r="AV112" s="122">
        <f t="shared" si="1827"/>
        <v>0</v>
      </c>
      <c r="AW112" s="122">
        <f t="shared" si="1827"/>
        <v>0</v>
      </c>
      <c r="AX112" s="122">
        <f t="shared" si="1827"/>
        <v>0</v>
      </c>
      <c r="AY112" s="122">
        <f t="shared" si="1827"/>
        <v>0</v>
      </c>
      <c r="AZ112" s="122">
        <f t="shared" si="1827"/>
        <v>0</v>
      </c>
      <c r="BA112" s="122">
        <f t="shared" si="1827"/>
        <v>0</v>
      </c>
      <c r="BB112" s="122">
        <f t="shared" si="1827"/>
        <v>0</v>
      </c>
      <c r="BC112" s="122">
        <f t="shared" si="1827"/>
        <v>0</v>
      </c>
      <c r="BD112" s="122">
        <f t="shared" si="1827"/>
        <v>0</v>
      </c>
      <c r="BE112" s="122">
        <f t="shared" si="1827"/>
        <v>0</v>
      </c>
      <c r="BF112" s="122">
        <f t="shared" si="1827"/>
        <v>0</v>
      </c>
      <c r="BG112" s="122" t="str">
        <f t="shared" si="1828"/>
        <v>-</v>
      </c>
      <c r="BH112" s="122" t="str">
        <f t="shared" ref="BH112:BH123" si="1854">IFERROR(CP112/BE112,"-")</f>
        <v>-</v>
      </c>
      <c r="BI112" s="122">
        <f t="shared" si="1829"/>
        <v>0</v>
      </c>
      <c r="BJ112" s="122">
        <f t="shared" si="1829"/>
        <v>0</v>
      </c>
      <c r="BK112" s="122" t="str">
        <f t="shared" si="1830"/>
        <v>-</v>
      </c>
      <c r="BL112" s="122" t="str">
        <f t="shared" ref="BL112:BL123" si="1855">IFERROR(CQ112/BI112,"-")</f>
        <v>-</v>
      </c>
      <c r="BM112" s="122">
        <f t="shared" si="1831"/>
        <v>0</v>
      </c>
      <c r="BN112" s="122">
        <f t="shared" si="1831"/>
        <v>0</v>
      </c>
      <c r="BO112" s="122">
        <f t="shared" si="1831"/>
        <v>0</v>
      </c>
      <c r="BP112" s="122">
        <f t="shared" si="1831"/>
        <v>0</v>
      </c>
      <c r="BQ112" s="122">
        <f t="shared" si="1831"/>
        <v>0</v>
      </c>
      <c r="BR112" s="122">
        <f t="shared" si="1831"/>
        <v>0</v>
      </c>
      <c r="BS112" s="122" t="str">
        <f t="shared" si="1832"/>
        <v>-</v>
      </c>
      <c r="BT112" s="122" t="str">
        <f t="shared" ref="BT112:BT123" si="1856">IFERROR(CR112/BN112,"-")</f>
        <v>-</v>
      </c>
      <c r="BU112" s="122">
        <f t="shared" si="1833"/>
        <v>0</v>
      </c>
      <c r="BV112" s="122" t="str">
        <f t="shared" si="1834"/>
        <v>-</v>
      </c>
      <c r="BW112" s="122" t="str">
        <f t="shared" ref="BW112:BW123" si="1857">IFERROR(CS112/BO112,"-")</f>
        <v>-</v>
      </c>
      <c r="BX112" s="122">
        <f t="shared" si="1835"/>
        <v>0</v>
      </c>
      <c r="BY112" s="122" t="str">
        <f t="shared" si="1836"/>
        <v>-</v>
      </c>
      <c r="BZ112" s="122" t="str">
        <f t="shared" ref="BZ112:BZ123" si="1858">IFERROR(CT112/BP112,"-")</f>
        <v>-</v>
      </c>
      <c r="CA112" s="122">
        <f t="shared" si="1837"/>
        <v>0</v>
      </c>
      <c r="CB112" s="122" t="str">
        <f t="shared" si="1838"/>
        <v>-</v>
      </c>
      <c r="CC112" s="126" t="str">
        <f t="shared" ref="CC112:CC123" si="1859">IFERROR(CU112/BQ112,"-")</f>
        <v>-</v>
      </c>
      <c r="CD112" s="126">
        <f t="shared" si="1839"/>
        <v>9</v>
      </c>
      <c r="CE112" s="166">
        <f t="shared" ref="CE112:CE121" si="1860">LEFT($B112,4)+IF(CD112&lt;4,1,0)</f>
        <v>2017</v>
      </c>
      <c r="CF112" s="167">
        <f t="shared" si="1840"/>
        <v>42979</v>
      </c>
      <c r="CG112" s="168">
        <f t="shared" si="1841"/>
        <v>30</v>
      </c>
      <c r="CH112" s="126">
        <f t="shared" si="1842"/>
        <v>0</v>
      </c>
      <c r="CI112" s="126">
        <f t="shared" si="1842"/>
        <v>0</v>
      </c>
      <c r="CJ112" s="126">
        <f t="shared" si="1842"/>
        <v>0</v>
      </c>
      <c r="CK112" s="126">
        <f t="shared" si="1842"/>
        <v>0</v>
      </c>
      <c r="CL112" s="126">
        <f t="shared" si="1842"/>
        <v>0</v>
      </c>
      <c r="CM112" s="126">
        <f t="shared" si="1842"/>
        <v>0</v>
      </c>
      <c r="CN112" s="126">
        <f t="shared" si="1842"/>
        <v>0</v>
      </c>
      <c r="CO112" s="126">
        <f t="shared" si="1842"/>
        <v>0</v>
      </c>
      <c r="CP112" s="126">
        <f t="shared" si="1842"/>
        <v>0</v>
      </c>
      <c r="CQ112" s="126">
        <f t="shared" si="1842"/>
        <v>0</v>
      </c>
      <c r="CR112" s="126">
        <f t="shared" si="1842"/>
        <v>0</v>
      </c>
      <c r="CS112" s="126">
        <f t="shared" si="1842"/>
        <v>0</v>
      </c>
      <c r="CT112" s="126">
        <f t="shared" si="1842"/>
        <v>0</v>
      </c>
      <c r="CU112" s="126">
        <f t="shared" si="1842"/>
        <v>0</v>
      </c>
      <c r="CV112" s="169"/>
      <c r="CW112" s="128"/>
      <c r="CX112" s="128"/>
      <c r="CY112" s="128"/>
      <c r="CZ112" s="128"/>
      <c r="DA112" s="128"/>
    </row>
    <row r="113" spans="1:105" x14ac:dyDescent="0.2">
      <c r="A113" s="123" t="str">
        <f t="shared" si="1843"/>
        <v>2017-18OCTOBERY59</v>
      </c>
      <c r="B113" s="97" t="str">
        <f t="shared" si="1844"/>
        <v>2017-18</v>
      </c>
      <c r="C113" s="35" t="s">
        <v>765</v>
      </c>
      <c r="D113" s="124" t="str">
        <f t="shared" ref="D113:E130" si="1861">D112</f>
        <v>Y59</v>
      </c>
      <c r="E113" s="124" t="str">
        <f t="shared" si="1861"/>
        <v>South West</v>
      </c>
      <c r="F113" s="124" t="str">
        <f t="shared" si="378"/>
        <v>Y59</v>
      </c>
      <c r="H113" s="125">
        <f t="shared" si="1815"/>
        <v>0</v>
      </c>
      <c r="I113" s="125">
        <f t="shared" si="1815"/>
        <v>0</v>
      </c>
      <c r="J113" s="125">
        <f t="shared" si="1815"/>
        <v>0</v>
      </c>
      <c r="K113" s="122" t="str">
        <f t="shared" si="1845"/>
        <v>-</v>
      </c>
      <c r="L113" s="125" t="str">
        <f t="shared" si="1846"/>
        <v>-</v>
      </c>
      <c r="M113" s="125" t="str">
        <f t="shared" si="1847"/>
        <v>-</v>
      </c>
      <c r="N113" s="125" t="str">
        <f t="shared" si="1848"/>
        <v>-</v>
      </c>
      <c r="O113" s="125">
        <f t="shared" si="1816"/>
        <v>0</v>
      </c>
      <c r="P113" s="125">
        <f t="shared" si="1816"/>
        <v>0</v>
      </c>
      <c r="Q113" s="125">
        <f t="shared" si="1816"/>
        <v>0</v>
      </c>
      <c r="R113" s="125">
        <f t="shared" si="1816"/>
        <v>0</v>
      </c>
      <c r="S113" s="125">
        <f t="shared" si="1816"/>
        <v>0</v>
      </c>
      <c r="T113" s="125">
        <f t="shared" si="1816"/>
        <v>0</v>
      </c>
      <c r="U113" s="125">
        <f t="shared" si="1816"/>
        <v>0</v>
      </c>
      <c r="V113" s="125" t="str">
        <f t="shared" si="1817"/>
        <v>-</v>
      </c>
      <c r="W113" s="125" t="str">
        <f t="shared" si="1849"/>
        <v>-</v>
      </c>
      <c r="X113" s="125">
        <f t="shared" si="1818"/>
        <v>0</v>
      </c>
      <c r="Y113" s="125" t="str">
        <f t="shared" si="1819"/>
        <v>-</v>
      </c>
      <c r="Z113" s="125" t="str">
        <f t="shared" si="1850"/>
        <v>-</v>
      </c>
      <c r="AA113" s="125">
        <f t="shared" si="1820"/>
        <v>0</v>
      </c>
      <c r="AB113" s="125" t="str">
        <f t="shared" si="1821"/>
        <v>-</v>
      </c>
      <c r="AC113" s="125" t="str">
        <f t="shared" si="1851"/>
        <v>-</v>
      </c>
      <c r="AD113" s="125">
        <f t="shared" si="1822"/>
        <v>0</v>
      </c>
      <c r="AE113" s="125" t="str">
        <f t="shared" si="1823"/>
        <v>-</v>
      </c>
      <c r="AF113" s="125" t="str">
        <f t="shared" si="1852"/>
        <v>-</v>
      </c>
      <c r="AG113" s="125">
        <f t="shared" si="1824"/>
        <v>0</v>
      </c>
      <c r="AH113" s="125" t="str">
        <f t="shared" si="1825"/>
        <v>-</v>
      </c>
      <c r="AI113" s="125" t="str">
        <f t="shared" si="1853"/>
        <v>-</v>
      </c>
      <c r="AJ113" s="125">
        <f t="shared" si="1826"/>
        <v>0</v>
      </c>
      <c r="AK113" s="125">
        <f t="shared" si="1826"/>
        <v>0</v>
      </c>
      <c r="AL113" s="125">
        <f t="shared" si="1826"/>
        <v>0</v>
      </c>
      <c r="AM113" s="125">
        <f t="shared" si="1826"/>
        <v>0</v>
      </c>
      <c r="AN113" s="125">
        <f t="shared" si="1826"/>
        <v>0</v>
      </c>
      <c r="AO113" s="125">
        <f t="shared" si="1826"/>
        <v>0</v>
      </c>
      <c r="AP113" s="125">
        <f t="shared" si="1826"/>
        <v>0</v>
      </c>
      <c r="AQ113" s="125">
        <f t="shared" si="1826"/>
        <v>0</v>
      </c>
      <c r="AR113" s="125">
        <f t="shared" si="1826"/>
        <v>0</v>
      </c>
      <c r="AS113" s="125">
        <f t="shared" si="1826"/>
        <v>0</v>
      </c>
      <c r="AT113" s="125">
        <f t="shared" si="1827"/>
        <v>0</v>
      </c>
      <c r="AU113" s="122">
        <f t="shared" si="1827"/>
        <v>0</v>
      </c>
      <c r="AV113" s="122">
        <f t="shared" si="1827"/>
        <v>0</v>
      </c>
      <c r="AW113" s="122">
        <f t="shared" si="1827"/>
        <v>0</v>
      </c>
      <c r="AX113" s="122">
        <f t="shared" si="1827"/>
        <v>0</v>
      </c>
      <c r="AY113" s="122">
        <f t="shared" si="1827"/>
        <v>0</v>
      </c>
      <c r="AZ113" s="122">
        <f t="shared" si="1827"/>
        <v>0</v>
      </c>
      <c r="BA113" s="122">
        <f t="shared" si="1827"/>
        <v>0</v>
      </c>
      <c r="BB113" s="122">
        <f t="shared" si="1827"/>
        <v>0</v>
      </c>
      <c r="BC113" s="122">
        <f t="shared" si="1827"/>
        <v>0</v>
      </c>
      <c r="BD113" s="122">
        <f t="shared" si="1827"/>
        <v>0</v>
      </c>
      <c r="BE113" s="122">
        <f t="shared" si="1827"/>
        <v>0</v>
      </c>
      <c r="BF113" s="122">
        <f t="shared" si="1827"/>
        <v>0</v>
      </c>
      <c r="BG113" s="122" t="str">
        <f t="shared" si="1828"/>
        <v>-</v>
      </c>
      <c r="BH113" s="122" t="str">
        <f t="shared" si="1854"/>
        <v>-</v>
      </c>
      <c r="BI113" s="122">
        <f t="shared" si="1829"/>
        <v>0</v>
      </c>
      <c r="BJ113" s="122">
        <f t="shared" si="1829"/>
        <v>0</v>
      </c>
      <c r="BK113" s="122" t="str">
        <f t="shared" si="1830"/>
        <v>-</v>
      </c>
      <c r="BL113" s="122" t="str">
        <f t="shared" si="1855"/>
        <v>-</v>
      </c>
      <c r="BM113" s="122">
        <f t="shared" si="1831"/>
        <v>0</v>
      </c>
      <c r="BN113" s="122">
        <f t="shared" si="1831"/>
        <v>0</v>
      </c>
      <c r="BO113" s="122">
        <f t="shared" si="1831"/>
        <v>0</v>
      </c>
      <c r="BP113" s="122">
        <f t="shared" si="1831"/>
        <v>0</v>
      </c>
      <c r="BQ113" s="122">
        <f t="shared" si="1831"/>
        <v>0</v>
      </c>
      <c r="BR113" s="122">
        <f t="shared" si="1831"/>
        <v>0</v>
      </c>
      <c r="BS113" s="122" t="str">
        <f t="shared" si="1832"/>
        <v>-</v>
      </c>
      <c r="BT113" s="122" t="str">
        <f t="shared" si="1856"/>
        <v>-</v>
      </c>
      <c r="BU113" s="122">
        <f t="shared" si="1833"/>
        <v>0</v>
      </c>
      <c r="BV113" s="122" t="str">
        <f t="shared" si="1834"/>
        <v>-</v>
      </c>
      <c r="BW113" s="122" t="str">
        <f t="shared" si="1857"/>
        <v>-</v>
      </c>
      <c r="BX113" s="122">
        <f t="shared" si="1835"/>
        <v>0</v>
      </c>
      <c r="BY113" s="122" t="str">
        <f t="shared" si="1836"/>
        <v>-</v>
      </c>
      <c r="BZ113" s="122" t="str">
        <f t="shared" si="1858"/>
        <v>-</v>
      </c>
      <c r="CA113" s="122">
        <f t="shared" si="1837"/>
        <v>0</v>
      </c>
      <c r="CB113" s="122" t="str">
        <f t="shared" si="1838"/>
        <v>-</v>
      </c>
      <c r="CC113" s="126" t="str">
        <f t="shared" si="1859"/>
        <v>-</v>
      </c>
      <c r="CD113" s="126">
        <f t="shared" si="1839"/>
        <v>10</v>
      </c>
      <c r="CE113" s="166">
        <f t="shared" si="1860"/>
        <v>2017</v>
      </c>
      <c r="CF113" s="167">
        <f t="shared" si="1840"/>
        <v>43009</v>
      </c>
      <c r="CG113" s="168">
        <f t="shared" si="1841"/>
        <v>31</v>
      </c>
      <c r="CH113" s="126">
        <f t="shared" si="1842"/>
        <v>0</v>
      </c>
      <c r="CI113" s="126">
        <f t="shared" si="1842"/>
        <v>0</v>
      </c>
      <c r="CJ113" s="126">
        <f t="shared" si="1842"/>
        <v>0</v>
      </c>
      <c r="CK113" s="126">
        <f t="shared" si="1842"/>
        <v>0</v>
      </c>
      <c r="CL113" s="126">
        <f t="shared" si="1842"/>
        <v>0</v>
      </c>
      <c r="CM113" s="126">
        <f t="shared" si="1842"/>
        <v>0</v>
      </c>
      <c r="CN113" s="126">
        <f t="shared" si="1842"/>
        <v>0</v>
      </c>
      <c r="CO113" s="126">
        <f t="shared" si="1842"/>
        <v>0</v>
      </c>
      <c r="CP113" s="126">
        <f t="shared" si="1842"/>
        <v>0</v>
      </c>
      <c r="CQ113" s="126">
        <f t="shared" si="1842"/>
        <v>0</v>
      </c>
      <c r="CR113" s="126">
        <f t="shared" si="1842"/>
        <v>0</v>
      </c>
      <c r="CS113" s="126">
        <f t="shared" si="1842"/>
        <v>0</v>
      </c>
      <c r="CT113" s="126">
        <f t="shared" si="1842"/>
        <v>0</v>
      </c>
      <c r="CU113" s="126">
        <f t="shared" si="1842"/>
        <v>0</v>
      </c>
      <c r="CV113" s="169"/>
      <c r="CW113" s="128"/>
      <c r="CX113" s="128"/>
      <c r="CY113" s="128"/>
      <c r="CZ113" s="128"/>
      <c r="DA113" s="128"/>
    </row>
    <row r="114" spans="1:105" x14ac:dyDescent="0.2">
      <c r="A114" s="123" t="str">
        <f t="shared" si="1843"/>
        <v>2017-18NOVEMBERY59</v>
      </c>
      <c r="B114" s="97" t="str">
        <f t="shared" si="1844"/>
        <v>2017-18</v>
      </c>
      <c r="C114" s="35" t="s">
        <v>771</v>
      </c>
      <c r="D114" s="124" t="str">
        <f t="shared" si="1861"/>
        <v>Y59</v>
      </c>
      <c r="E114" s="124" t="str">
        <f t="shared" si="1861"/>
        <v>South West</v>
      </c>
      <c r="F114" s="124" t="str">
        <f t="shared" si="378"/>
        <v>Y59</v>
      </c>
      <c r="H114" s="125">
        <f t="shared" si="1815"/>
        <v>26687</v>
      </c>
      <c r="I114" s="125">
        <f t="shared" si="1815"/>
        <v>19061</v>
      </c>
      <c r="J114" s="125">
        <f t="shared" si="1815"/>
        <v>147196</v>
      </c>
      <c r="K114" s="122">
        <f t="shared" si="1845"/>
        <v>7.7223650385604117</v>
      </c>
      <c r="L114" s="125">
        <f t="shared" si="1846"/>
        <v>2</v>
      </c>
      <c r="M114" s="125">
        <f t="shared" si="1847"/>
        <v>38</v>
      </c>
      <c r="N114" s="125">
        <f t="shared" si="1848"/>
        <v>84</v>
      </c>
      <c r="O114" s="125">
        <f t="shared" si="1816"/>
        <v>19214</v>
      </c>
      <c r="P114" s="125">
        <f t="shared" si="1816"/>
        <v>1310</v>
      </c>
      <c r="Q114" s="125">
        <f t="shared" si="1816"/>
        <v>824</v>
      </c>
      <c r="R114" s="125">
        <f t="shared" si="1816"/>
        <v>9408</v>
      </c>
      <c r="S114" s="125">
        <f t="shared" si="1816"/>
        <v>5335</v>
      </c>
      <c r="T114" s="125">
        <f t="shared" si="1816"/>
        <v>465</v>
      </c>
      <c r="U114" s="125">
        <f t="shared" si="1816"/>
        <v>821463</v>
      </c>
      <c r="V114" s="125">
        <f t="shared" si="1817"/>
        <v>627.07099236641227</v>
      </c>
      <c r="W114" s="125">
        <f t="shared" si="1849"/>
        <v>1097</v>
      </c>
      <c r="X114" s="125">
        <f t="shared" si="1818"/>
        <v>720998</v>
      </c>
      <c r="Y114" s="125">
        <f t="shared" si="1819"/>
        <v>874.997572815534</v>
      </c>
      <c r="Z114" s="125">
        <f t="shared" si="1850"/>
        <v>1567</v>
      </c>
      <c r="AA114" s="125">
        <f t="shared" si="1820"/>
        <v>16394915</v>
      </c>
      <c r="AB114" s="125">
        <f t="shared" si="1821"/>
        <v>1742.6567814625851</v>
      </c>
      <c r="AC114" s="125">
        <f t="shared" si="1851"/>
        <v>3712</v>
      </c>
      <c r="AD114" s="125">
        <f t="shared" si="1822"/>
        <v>19832729</v>
      </c>
      <c r="AE114" s="125">
        <f t="shared" si="1823"/>
        <v>3717.474976569822</v>
      </c>
      <c r="AF114" s="125">
        <f t="shared" si="1852"/>
        <v>8608</v>
      </c>
      <c r="AG114" s="125">
        <f t="shared" si="1824"/>
        <v>2811695</v>
      </c>
      <c r="AH114" s="125">
        <f t="shared" si="1825"/>
        <v>6046.6559139784949</v>
      </c>
      <c r="AI114" s="125">
        <f t="shared" si="1853"/>
        <v>14119</v>
      </c>
      <c r="AJ114" s="125">
        <f t="shared" si="1826"/>
        <v>905</v>
      </c>
      <c r="AK114" s="125">
        <f t="shared" si="1826"/>
        <v>122</v>
      </c>
      <c r="AL114" s="125">
        <f t="shared" si="1826"/>
        <v>367</v>
      </c>
      <c r="AM114" s="125">
        <f t="shared" si="1826"/>
        <v>802</v>
      </c>
      <c r="AN114" s="125">
        <f t="shared" si="1826"/>
        <v>116</v>
      </c>
      <c r="AO114" s="125">
        <f t="shared" si="1826"/>
        <v>300</v>
      </c>
      <c r="AP114" s="125">
        <f t="shared" si="1826"/>
        <v>46</v>
      </c>
      <c r="AQ114" s="125">
        <f t="shared" si="1826"/>
        <v>10226</v>
      </c>
      <c r="AR114" s="125">
        <f t="shared" si="1826"/>
        <v>777</v>
      </c>
      <c r="AS114" s="125">
        <f t="shared" si="1826"/>
        <v>7306</v>
      </c>
      <c r="AT114" s="125">
        <f t="shared" si="1827"/>
        <v>18309</v>
      </c>
      <c r="AU114" s="122">
        <f t="shared" si="1827"/>
        <v>2596</v>
      </c>
      <c r="AV114" s="122">
        <f t="shared" si="1827"/>
        <v>2085</v>
      </c>
      <c r="AW114" s="122">
        <f t="shared" si="1827"/>
        <v>1629</v>
      </c>
      <c r="AX114" s="122">
        <f t="shared" si="1827"/>
        <v>1330</v>
      </c>
      <c r="AY114" s="122">
        <f t="shared" si="1827"/>
        <v>12661</v>
      </c>
      <c r="AZ114" s="122">
        <f t="shared" si="1827"/>
        <v>10624</v>
      </c>
      <c r="BA114" s="122">
        <f t="shared" si="1827"/>
        <v>7668</v>
      </c>
      <c r="BB114" s="122">
        <f t="shared" si="1827"/>
        <v>5925</v>
      </c>
      <c r="BC114" s="122">
        <f t="shared" si="1827"/>
        <v>871</v>
      </c>
      <c r="BD114" s="122">
        <f t="shared" si="1827"/>
        <v>510</v>
      </c>
      <c r="BE114" s="122">
        <f t="shared" si="1827"/>
        <v>0</v>
      </c>
      <c r="BF114" s="122">
        <f t="shared" si="1827"/>
        <v>0</v>
      </c>
      <c r="BG114" s="122" t="str">
        <f t="shared" si="1828"/>
        <v>-</v>
      </c>
      <c r="BH114" s="122" t="str">
        <f t="shared" si="1854"/>
        <v>-</v>
      </c>
      <c r="BI114" s="122">
        <f t="shared" si="1829"/>
        <v>0</v>
      </c>
      <c r="BJ114" s="122">
        <f t="shared" si="1829"/>
        <v>0</v>
      </c>
      <c r="BK114" s="122" t="str">
        <f t="shared" si="1830"/>
        <v>-</v>
      </c>
      <c r="BL114" s="122" t="str">
        <f t="shared" si="1855"/>
        <v>-</v>
      </c>
      <c r="BM114" s="122">
        <f t="shared" si="1831"/>
        <v>0</v>
      </c>
      <c r="BN114" s="122">
        <f t="shared" si="1831"/>
        <v>318</v>
      </c>
      <c r="BO114" s="122">
        <f t="shared" si="1831"/>
        <v>329</v>
      </c>
      <c r="BP114" s="122">
        <f t="shared" si="1831"/>
        <v>7</v>
      </c>
      <c r="BQ114" s="122">
        <f t="shared" si="1831"/>
        <v>255</v>
      </c>
      <c r="BR114" s="122">
        <f t="shared" si="1831"/>
        <v>1928799</v>
      </c>
      <c r="BS114" s="122">
        <f t="shared" si="1832"/>
        <v>6065.4056603773588</v>
      </c>
      <c r="BT114" s="122">
        <f t="shared" si="1856"/>
        <v>14453</v>
      </c>
      <c r="BU114" s="122">
        <f t="shared" si="1833"/>
        <v>2598030</v>
      </c>
      <c r="BV114" s="122">
        <f t="shared" si="1834"/>
        <v>7896.7477203647413</v>
      </c>
      <c r="BW114" s="122">
        <f t="shared" si="1857"/>
        <v>17144</v>
      </c>
      <c r="BX114" s="122">
        <f t="shared" si="1835"/>
        <v>40454</v>
      </c>
      <c r="BY114" s="122">
        <f t="shared" si="1836"/>
        <v>5779.1428571428569</v>
      </c>
      <c r="BZ114" s="122">
        <f t="shared" si="1858"/>
        <v>14358</v>
      </c>
      <c r="CA114" s="122">
        <f t="shared" si="1837"/>
        <v>2377466</v>
      </c>
      <c r="CB114" s="122">
        <f t="shared" si="1838"/>
        <v>9323.3960784313731</v>
      </c>
      <c r="CC114" s="126">
        <f t="shared" si="1859"/>
        <v>21563</v>
      </c>
      <c r="CD114" s="126">
        <f t="shared" si="1839"/>
        <v>11</v>
      </c>
      <c r="CE114" s="166">
        <f t="shared" si="1860"/>
        <v>2017</v>
      </c>
      <c r="CF114" s="167">
        <f t="shared" si="1840"/>
        <v>43040</v>
      </c>
      <c r="CG114" s="168">
        <f t="shared" si="1841"/>
        <v>30</v>
      </c>
      <c r="CH114" s="126">
        <f t="shared" si="1842"/>
        <v>38122</v>
      </c>
      <c r="CI114" s="126">
        <f t="shared" si="1842"/>
        <v>724318</v>
      </c>
      <c r="CJ114" s="126">
        <f t="shared" si="1842"/>
        <v>1601124</v>
      </c>
      <c r="CK114" s="126">
        <f t="shared" si="1842"/>
        <v>1437070</v>
      </c>
      <c r="CL114" s="126">
        <f t="shared" si="1842"/>
        <v>1291208</v>
      </c>
      <c r="CM114" s="126">
        <f t="shared" si="1842"/>
        <v>34922496</v>
      </c>
      <c r="CN114" s="126">
        <f t="shared" si="1842"/>
        <v>45923680</v>
      </c>
      <c r="CO114" s="126">
        <f t="shared" si="1842"/>
        <v>6565335</v>
      </c>
      <c r="CP114" s="126">
        <f t="shared" si="1842"/>
        <v>0</v>
      </c>
      <c r="CQ114" s="126">
        <f t="shared" si="1842"/>
        <v>0</v>
      </c>
      <c r="CR114" s="126">
        <f t="shared" si="1842"/>
        <v>4596054</v>
      </c>
      <c r="CS114" s="126">
        <f t="shared" si="1842"/>
        <v>5640376</v>
      </c>
      <c r="CT114" s="126">
        <f t="shared" si="1842"/>
        <v>100506</v>
      </c>
      <c r="CU114" s="126">
        <f t="shared" si="1842"/>
        <v>5498565</v>
      </c>
      <c r="CV114" s="169"/>
      <c r="CW114" s="128"/>
      <c r="CX114" s="128"/>
      <c r="CY114" s="128"/>
      <c r="CZ114" s="128"/>
      <c r="DA114" s="128"/>
    </row>
    <row r="115" spans="1:105" x14ac:dyDescent="0.2">
      <c r="A115" s="123" t="str">
        <f t="shared" si="1843"/>
        <v>2017-18DECEMBERY59</v>
      </c>
      <c r="B115" s="97" t="str">
        <f t="shared" si="1844"/>
        <v>2017-18</v>
      </c>
      <c r="C115" s="35" t="s">
        <v>776</v>
      </c>
      <c r="D115" s="124" t="str">
        <f t="shared" si="1861"/>
        <v>Y59</v>
      </c>
      <c r="E115" s="124" t="str">
        <f t="shared" si="1861"/>
        <v>South West</v>
      </c>
      <c r="F115" s="124" t="str">
        <f t="shared" si="378"/>
        <v>Y59</v>
      </c>
      <c r="H115" s="125">
        <f t="shared" si="1815"/>
        <v>114066</v>
      </c>
      <c r="I115" s="125">
        <f t="shared" si="1815"/>
        <v>82083</v>
      </c>
      <c r="J115" s="125">
        <f t="shared" si="1815"/>
        <v>880830</v>
      </c>
      <c r="K115" s="122">
        <f t="shared" si="1845"/>
        <v>10.730967435400753</v>
      </c>
      <c r="L115" s="125">
        <f t="shared" si="1846"/>
        <v>3</v>
      </c>
      <c r="M115" s="125">
        <f t="shared" si="1847"/>
        <v>54</v>
      </c>
      <c r="N115" s="125">
        <f t="shared" si="1848"/>
        <v>112</v>
      </c>
      <c r="O115" s="125">
        <f t="shared" si="1816"/>
        <v>79627</v>
      </c>
      <c r="P115" s="125">
        <f t="shared" si="1816"/>
        <v>5634</v>
      </c>
      <c r="Q115" s="125">
        <f t="shared" si="1816"/>
        <v>3372</v>
      </c>
      <c r="R115" s="125">
        <f t="shared" si="1816"/>
        <v>42115</v>
      </c>
      <c r="S115" s="125">
        <f t="shared" si="1816"/>
        <v>20090</v>
      </c>
      <c r="T115" s="125">
        <f t="shared" si="1816"/>
        <v>1604</v>
      </c>
      <c r="U115" s="125">
        <f t="shared" si="1816"/>
        <v>3493921</v>
      </c>
      <c r="V115" s="125">
        <f t="shared" si="1817"/>
        <v>620.14927227547037</v>
      </c>
      <c r="W115" s="125">
        <f t="shared" si="1849"/>
        <v>1118</v>
      </c>
      <c r="X115" s="125">
        <f t="shared" si="1818"/>
        <v>3017501</v>
      </c>
      <c r="Y115" s="125">
        <f t="shared" si="1819"/>
        <v>894.8698102016607</v>
      </c>
      <c r="Z115" s="125">
        <f t="shared" si="1850"/>
        <v>1617</v>
      </c>
      <c r="AA115" s="125">
        <f t="shared" si="1820"/>
        <v>94181962</v>
      </c>
      <c r="AB115" s="125">
        <f t="shared" si="1821"/>
        <v>2236.3044520954531</v>
      </c>
      <c r="AC115" s="125">
        <f t="shared" si="1851"/>
        <v>4647</v>
      </c>
      <c r="AD115" s="125">
        <f t="shared" si="1822"/>
        <v>109181205</v>
      </c>
      <c r="AE115" s="125">
        <f t="shared" si="1823"/>
        <v>5434.6045296167249</v>
      </c>
      <c r="AF115" s="125">
        <f t="shared" si="1852"/>
        <v>13029</v>
      </c>
      <c r="AG115" s="125">
        <f t="shared" si="1824"/>
        <v>12090219</v>
      </c>
      <c r="AH115" s="125">
        <f t="shared" si="1825"/>
        <v>7537.5430174563589</v>
      </c>
      <c r="AI115" s="125">
        <f t="shared" si="1853"/>
        <v>17731</v>
      </c>
      <c r="AJ115" s="125">
        <f t="shared" si="1826"/>
        <v>4578</v>
      </c>
      <c r="AK115" s="125">
        <f t="shared" si="1826"/>
        <v>574</v>
      </c>
      <c r="AL115" s="125">
        <f t="shared" si="1826"/>
        <v>2133</v>
      </c>
      <c r="AM115" s="125">
        <f t="shared" si="1826"/>
        <v>2754</v>
      </c>
      <c r="AN115" s="125">
        <f t="shared" si="1826"/>
        <v>548</v>
      </c>
      <c r="AO115" s="125">
        <f t="shared" si="1826"/>
        <v>1323</v>
      </c>
      <c r="AP115" s="125">
        <f t="shared" si="1826"/>
        <v>106</v>
      </c>
      <c r="AQ115" s="125">
        <f t="shared" si="1826"/>
        <v>40587</v>
      </c>
      <c r="AR115" s="125">
        <f t="shared" si="1826"/>
        <v>3131</v>
      </c>
      <c r="AS115" s="125">
        <f t="shared" si="1826"/>
        <v>31331</v>
      </c>
      <c r="AT115" s="125">
        <f t="shared" si="1827"/>
        <v>75049</v>
      </c>
      <c r="AU115" s="122">
        <f t="shared" si="1827"/>
        <v>10826</v>
      </c>
      <c r="AV115" s="122">
        <f t="shared" si="1827"/>
        <v>8712</v>
      </c>
      <c r="AW115" s="122">
        <f t="shared" si="1827"/>
        <v>6483</v>
      </c>
      <c r="AX115" s="122">
        <f t="shared" si="1827"/>
        <v>5263</v>
      </c>
      <c r="AY115" s="122">
        <f t="shared" si="1827"/>
        <v>56266</v>
      </c>
      <c r="AZ115" s="122">
        <f t="shared" si="1827"/>
        <v>47251</v>
      </c>
      <c r="BA115" s="122">
        <f t="shared" si="1827"/>
        <v>29497</v>
      </c>
      <c r="BB115" s="122">
        <f t="shared" si="1827"/>
        <v>22344</v>
      </c>
      <c r="BC115" s="122">
        <f t="shared" si="1827"/>
        <v>3085</v>
      </c>
      <c r="BD115" s="122">
        <f t="shared" si="1827"/>
        <v>1736</v>
      </c>
      <c r="BE115" s="122">
        <f t="shared" si="1827"/>
        <v>0</v>
      </c>
      <c r="BF115" s="122">
        <f t="shared" si="1827"/>
        <v>0</v>
      </c>
      <c r="BG115" s="122" t="str">
        <f t="shared" si="1828"/>
        <v>-</v>
      </c>
      <c r="BH115" s="122" t="str">
        <f t="shared" si="1854"/>
        <v>-</v>
      </c>
      <c r="BI115" s="122">
        <f t="shared" si="1829"/>
        <v>0</v>
      </c>
      <c r="BJ115" s="122">
        <f t="shared" si="1829"/>
        <v>0</v>
      </c>
      <c r="BK115" s="122" t="str">
        <f t="shared" si="1830"/>
        <v>-</v>
      </c>
      <c r="BL115" s="122" t="str">
        <f t="shared" si="1855"/>
        <v>-</v>
      </c>
      <c r="BM115" s="122">
        <f t="shared" si="1831"/>
        <v>0</v>
      </c>
      <c r="BN115" s="122">
        <f t="shared" si="1831"/>
        <v>759</v>
      </c>
      <c r="BO115" s="122">
        <f t="shared" si="1831"/>
        <v>696</v>
      </c>
      <c r="BP115" s="122">
        <f t="shared" si="1831"/>
        <v>15</v>
      </c>
      <c r="BQ115" s="122">
        <f t="shared" si="1831"/>
        <v>1151</v>
      </c>
      <c r="BR115" s="122">
        <f t="shared" si="1831"/>
        <v>5715485</v>
      </c>
      <c r="BS115" s="122">
        <f t="shared" si="1832"/>
        <v>7530.283267457181</v>
      </c>
      <c r="BT115" s="122">
        <f t="shared" si="1856"/>
        <v>16381</v>
      </c>
      <c r="BU115" s="122">
        <f t="shared" si="1833"/>
        <v>6360008</v>
      </c>
      <c r="BV115" s="122">
        <f t="shared" si="1834"/>
        <v>9137.9425287356316</v>
      </c>
      <c r="BW115" s="122">
        <f t="shared" si="1857"/>
        <v>18489</v>
      </c>
      <c r="BX115" s="122">
        <f t="shared" si="1835"/>
        <v>179750</v>
      </c>
      <c r="BY115" s="122">
        <f t="shared" si="1836"/>
        <v>11983.333333333334</v>
      </c>
      <c r="BZ115" s="122">
        <f t="shared" si="1858"/>
        <v>19028</v>
      </c>
      <c r="CA115" s="122">
        <f t="shared" si="1837"/>
        <v>12444893</v>
      </c>
      <c r="CB115" s="122">
        <f t="shared" si="1838"/>
        <v>10812.244135534318</v>
      </c>
      <c r="CC115" s="126">
        <f t="shared" si="1859"/>
        <v>23100</v>
      </c>
      <c r="CD115" s="126">
        <f t="shared" si="1839"/>
        <v>12</v>
      </c>
      <c r="CE115" s="166">
        <f t="shared" si="1860"/>
        <v>2017</v>
      </c>
      <c r="CF115" s="167">
        <f t="shared" si="1840"/>
        <v>43070</v>
      </c>
      <c r="CG115" s="168">
        <f t="shared" si="1841"/>
        <v>31</v>
      </c>
      <c r="CH115" s="126">
        <f t="shared" si="1842"/>
        <v>246249</v>
      </c>
      <c r="CI115" s="126">
        <f t="shared" si="1842"/>
        <v>4432482</v>
      </c>
      <c r="CJ115" s="126">
        <f t="shared" si="1842"/>
        <v>9193296</v>
      </c>
      <c r="CK115" s="126">
        <f t="shared" si="1842"/>
        <v>6298812</v>
      </c>
      <c r="CL115" s="126">
        <f t="shared" si="1842"/>
        <v>5452524</v>
      </c>
      <c r="CM115" s="126">
        <f t="shared" si="1842"/>
        <v>195708405</v>
      </c>
      <c r="CN115" s="126">
        <f t="shared" si="1842"/>
        <v>261752610</v>
      </c>
      <c r="CO115" s="126">
        <f t="shared" si="1842"/>
        <v>28440524</v>
      </c>
      <c r="CP115" s="126">
        <f t="shared" si="1842"/>
        <v>0</v>
      </c>
      <c r="CQ115" s="126">
        <f t="shared" si="1842"/>
        <v>0</v>
      </c>
      <c r="CR115" s="126">
        <f t="shared" si="1842"/>
        <v>12433179</v>
      </c>
      <c r="CS115" s="126">
        <f t="shared" si="1842"/>
        <v>12868344</v>
      </c>
      <c r="CT115" s="126">
        <f t="shared" si="1842"/>
        <v>285420</v>
      </c>
      <c r="CU115" s="126">
        <f t="shared" si="1842"/>
        <v>26588100</v>
      </c>
      <c r="CV115" s="169"/>
      <c r="CW115" s="128"/>
      <c r="CX115" s="128"/>
      <c r="CY115" s="128"/>
      <c r="CZ115" s="128"/>
      <c r="DA115" s="128"/>
    </row>
    <row r="116" spans="1:105" x14ac:dyDescent="0.2">
      <c r="A116" s="123" t="str">
        <f t="shared" si="1843"/>
        <v>2017-18JANUARYY59</v>
      </c>
      <c r="B116" s="97" t="str">
        <f t="shared" si="1844"/>
        <v>2017-18</v>
      </c>
      <c r="C116" s="35" t="s">
        <v>814</v>
      </c>
      <c r="D116" s="124" t="str">
        <f t="shared" si="1861"/>
        <v>Y59</v>
      </c>
      <c r="E116" s="124" t="str">
        <f t="shared" si="1861"/>
        <v>South West</v>
      </c>
      <c r="F116" s="124" t="str">
        <f t="shared" si="378"/>
        <v>Y59</v>
      </c>
      <c r="H116" s="125">
        <f t="shared" si="1815"/>
        <v>102159</v>
      </c>
      <c r="I116" s="125">
        <f t="shared" si="1815"/>
        <v>70387</v>
      </c>
      <c r="J116" s="125">
        <f t="shared" si="1815"/>
        <v>323777</v>
      </c>
      <c r="K116" s="122">
        <f t="shared" si="1845"/>
        <v>4.5999545370593999</v>
      </c>
      <c r="L116" s="125">
        <f t="shared" si="1846"/>
        <v>2</v>
      </c>
      <c r="M116" s="125">
        <f t="shared" si="1847"/>
        <v>18</v>
      </c>
      <c r="N116" s="125">
        <f t="shared" si="1848"/>
        <v>55</v>
      </c>
      <c r="O116" s="125">
        <f t="shared" si="1816"/>
        <v>75074</v>
      </c>
      <c r="P116" s="125">
        <f t="shared" si="1816"/>
        <v>5411</v>
      </c>
      <c r="Q116" s="125">
        <f t="shared" si="1816"/>
        <v>3185</v>
      </c>
      <c r="R116" s="125">
        <f t="shared" si="1816"/>
        <v>38391</v>
      </c>
      <c r="S116" s="125">
        <f t="shared" si="1816"/>
        <v>19619</v>
      </c>
      <c r="T116" s="125">
        <f t="shared" si="1816"/>
        <v>1524</v>
      </c>
      <c r="U116" s="125">
        <f t="shared" si="1816"/>
        <v>2977802</v>
      </c>
      <c r="V116" s="125">
        <f t="shared" si="1817"/>
        <v>550.32378488264646</v>
      </c>
      <c r="W116" s="125">
        <f t="shared" si="1849"/>
        <v>1010</v>
      </c>
      <c r="X116" s="125">
        <f t="shared" si="1818"/>
        <v>2593726</v>
      </c>
      <c r="Y116" s="125">
        <f t="shared" si="1819"/>
        <v>814.35667189952903</v>
      </c>
      <c r="Z116" s="125">
        <f t="shared" si="1850"/>
        <v>1462</v>
      </c>
      <c r="AA116" s="125">
        <f t="shared" si="1820"/>
        <v>68737774</v>
      </c>
      <c r="AB116" s="125">
        <f t="shared" si="1821"/>
        <v>1790.4658383475294</v>
      </c>
      <c r="AC116" s="125">
        <f t="shared" si="1851"/>
        <v>3758</v>
      </c>
      <c r="AD116" s="125">
        <f t="shared" si="1822"/>
        <v>75702485</v>
      </c>
      <c r="AE116" s="125">
        <f t="shared" si="1823"/>
        <v>3858.6311738620725</v>
      </c>
      <c r="AF116" s="125">
        <f t="shared" si="1852"/>
        <v>8924</v>
      </c>
      <c r="AG116" s="125">
        <f t="shared" si="1824"/>
        <v>8753670</v>
      </c>
      <c r="AH116" s="125">
        <f t="shared" si="1825"/>
        <v>5743.8779527559054</v>
      </c>
      <c r="AI116" s="125">
        <f t="shared" si="1853"/>
        <v>12951</v>
      </c>
      <c r="AJ116" s="125">
        <f t="shared" si="1826"/>
        <v>3673</v>
      </c>
      <c r="AK116" s="125">
        <f t="shared" si="1826"/>
        <v>404</v>
      </c>
      <c r="AL116" s="125">
        <f t="shared" si="1826"/>
        <v>1673</v>
      </c>
      <c r="AM116" s="125">
        <f t="shared" si="1826"/>
        <v>2170</v>
      </c>
      <c r="AN116" s="125">
        <f t="shared" si="1826"/>
        <v>374</v>
      </c>
      <c r="AO116" s="125">
        <f t="shared" si="1826"/>
        <v>1222</v>
      </c>
      <c r="AP116" s="125">
        <f t="shared" si="1826"/>
        <v>73</v>
      </c>
      <c r="AQ116" s="125">
        <f t="shared" si="1826"/>
        <v>39400</v>
      </c>
      <c r="AR116" s="125">
        <f t="shared" si="1826"/>
        <v>3282</v>
      </c>
      <c r="AS116" s="125">
        <f t="shared" si="1826"/>
        <v>28719</v>
      </c>
      <c r="AT116" s="125">
        <f t="shared" si="1827"/>
        <v>71401</v>
      </c>
      <c r="AU116" s="125">
        <f t="shared" si="1827"/>
        <v>10827</v>
      </c>
      <c r="AV116" s="125">
        <f t="shared" si="1827"/>
        <v>8654</v>
      </c>
      <c r="AW116" s="125">
        <f t="shared" si="1827"/>
        <v>6352</v>
      </c>
      <c r="AX116" s="125">
        <f t="shared" si="1827"/>
        <v>5172</v>
      </c>
      <c r="AY116" s="125">
        <f t="shared" si="1827"/>
        <v>50760</v>
      </c>
      <c r="AZ116" s="125">
        <f t="shared" si="1827"/>
        <v>43072</v>
      </c>
      <c r="BA116" s="125">
        <f t="shared" si="1827"/>
        <v>28036</v>
      </c>
      <c r="BB116" s="125">
        <f t="shared" si="1827"/>
        <v>21727</v>
      </c>
      <c r="BC116" s="125">
        <f t="shared" si="1827"/>
        <v>2815</v>
      </c>
      <c r="BD116" s="125">
        <f t="shared" si="1827"/>
        <v>1736</v>
      </c>
      <c r="BE116" s="122">
        <f t="shared" si="1827"/>
        <v>0</v>
      </c>
      <c r="BF116" s="122">
        <f t="shared" si="1827"/>
        <v>0</v>
      </c>
      <c r="BG116" s="122" t="str">
        <f t="shared" si="1828"/>
        <v>-</v>
      </c>
      <c r="BH116" s="122" t="str">
        <f t="shared" si="1854"/>
        <v>-</v>
      </c>
      <c r="BI116" s="122">
        <f t="shared" si="1829"/>
        <v>0</v>
      </c>
      <c r="BJ116" s="122">
        <f t="shared" si="1829"/>
        <v>0</v>
      </c>
      <c r="BK116" s="122" t="str">
        <f t="shared" si="1830"/>
        <v>-</v>
      </c>
      <c r="BL116" s="122" t="str">
        <f t="shared" si="1855"/>
        <v>-</v>
      </c>
      <c r="BM116" s="122">
        <f t="shared" si="1831"/>
        <v>2</v>
      </c>
      <c r="BN116" s="122">
        <f t="shared" si="1831"/>
        <v>1212</v>
      </c>
      <c r="BO116" s="122">
        <f t="shared" si="1831"/>
        <v>1087</v>
      </c>
      <c r="BP116" s="122">
        <f t="shared" si="1831"/>
        <v>26</v>
      </c>
      <c r="BQ116" s="122">
        <f t="shared" si="1831"/>
        <v>1261</v>
      </c>
      <c r="BR116" s="122">
        <f t="shared" si="1831"/>
        <v>6262233</v>
      </c>
      <c r="BS116" s="122">
        <f t="shared" si="1832"/>
        <v>5166.8589108910892</v>
      </c>
      <c r="BT116" s="122">
        <f t="shared" si="1856"/>
        <v>10373</v>
      </c>
      <c r="BU116" s="122">
        <f t="shared" si="1833"/>
        <v>7073225</v>
      </c>
      <c r="BV116" s="122">
        <f t="shared" si="1834"/>
        <v>6507.106715731371</v>
      </c>
      <c r="BW116" s="122">
        <f t="shared" si="1857"/>
        <v>13138</v>
      </c>
      <c r="BX116" s="122">
        <f t="shared" si="1835"/>
        <v>207041</v>
      </c>
      <c r="BY116" s="122">
        <f t="shared" si="1836"/>
        <v>7963.1153846153848</v>
      </c>
      <c r="BZ116" s="122">
        <f t="shared" si="1858"/>
        <v>24572</v>
      </c>
      <c r="CA116" s="122">
        <f t="shared" si="1837"/>
        <v>9527581</v>
      </c>
      <c r="CB116" s="122">
        <f t="shared" si="1838"/>
        <v>7555.5757335448061</v>
      </c>
      <c r="CC116" s="126">
        <f t="shared" si="1859"/>
        <v>16453</v>
      </c>
      <c r="CD116" s="126">
        <f t="shared" si="1839"/>
        <v>1</v>
      </c>
      <c r="CE116" s="166">
        <f t="shared" si="1860"/>
        <v>2018</v>
      </c>
      <c r="CF116" s="167">
        <f t="shared" si="1840"/>
        <v>43101</v>
      </c>
      <c r="CG116" s="168">
        <f t="shared" si="1841"/>
        <v>31</v>
      </c>
      <c r="CH116" s="126">
        <f t="shared" si="1842"/>
        <v>140774</v>
      </c>
      <c r="CI116" s="126">
        <f t="shared" si="1842"/>
        <v>1266966</v>
      </c>
      <c r="CJ116" s="126">
        <f t="shared" si="1842"/>
        <v>3871285</v>
      </c>
      <c r="CK116" s="126">
        <f t="shared" si="1842"/>
        <v>5465110</v>
      </c>
      <c r="CL116" s="126">
        <f t="shared" si="1842"/>
        <v>4656470</v>
      </c>
      <c r="CM116" s="126">
        <f t="shared" si="1842"/>
        <v>144273378</v>
      </c>
      <c r="CN116" s="126">
        <f t="shared" si="1842"/>
        <v>175079956</v>
      </c>
      <c r="CO116" s="126">
        <f t="shared" si="1842"/>
        <v>19737324</v>
      </c>
      <c r="CP116" s="126">
        <f t="shared" si="1842"/>
        <v>0</v>
      </c>
      <c r="CQ116" s="126">
        <f t="shared" si="1842"/>
        <v>0</v>
      </c>
      <c r="CR116" s="126">
        <f t="shared" si="1842"/>
        <v>12572076</v>
      </c>
      <c r="CS116" s="126">
        <f t="shared" si="1842"/>
        <v>14281006</v>
      </c>
      <c r="CT116" s="126">
        <f t="shared" si="1842"/>
        <v>638872</v>
      </c>
      <c r="CU116" s="126">
        <f t="shared" si="1842"/>
        <v>20747233</v>
      </c>
      <c r="CV116" s="169"/>
      <c r="CW116" s="128"/>
      <c r="CX116" s="128"/>
      <c r="CY116" s="128"/>
      <c r="CZ116" s="128"/>
      <c r="DA116" s="128"/>
    </row>
    <row r="117" spans="1:105" x14ac:dyDescent="0.2">
      <c r="A117" s="123" t="str">
        <f t="shared" si="1843"/>
        <v>2017-18FEBRUARYY59</v>
      </c>
      <c r="B117" s="97" t="str">
        <f t="shared" si="1844"/>
        <v>2017-18</v>
      </c>
      <c r="C117" s="35" t="s">
        <v>819</v>
      </c>
      <c r="D117" s="124" t="str">
        <f t="shared" si="1861"/>
        <v>Y59</v>
      </c>
      <c r="E117" s="124" t="str">
        <f t="shared" si="1861"/>
        <v>South West</v>
      </c>
      <c r="F117" s="124" t="str">
        <f t="shared" si="378"/>
        <v>Y59</v>
      </c>
      <c r="H117" s="125">
        <f t="shared" si="1815"/>
        <v>96262</v>
      </c>
      <c r="I117" s="125">
        <f t="shared" si="1815"/>
        <v>65221</v>
      </c>
      <c r="J117" s="125">
        <f t="shared" si="1815"/>
        <v>433582</v>
      </c>
      <c r="K117" s="122">
        <f t="shared" si="1845"/>
        <v>6.6478894834485827</v>
      </c>
      <c r="L117" s="125">
        <f t="shared" si="1846"/>
        <v>2</v>
      </c>
      <c r="M117" s="125">
        <f t="shared" si="1847"/>
        <v>33</v>
      </c>
      <c r="N117" s="125">
        <f t="shared" si="1848"/>
        <v>74</v>
      </c>
      <c r="O117" s="125">
        <f t="shared" si="1816"/>
        <v>67596</v>
      </c>
      <c r="P117" s="125">
        <f t="shared" si="1816"/>
        <v>5037</v>
      </c>
      <c r="Q117" s="125">
        <f t="shared" si="1816"/>
        <v>3050</v>
      </c>
      <c r="R117" s="125">
        <f t="shared" si="1816"/>
        <v>34445</v>
      </c>
      <c r="S117" s="125">
        <f t="shared" si="1816"/>
        <v>17630</v>
      </c>
      <c r="T117" s="125">
        <f t="shared" si="1816"/>
        <v>860</v>
      </c>
      <c r="U117" s="125">
        <f t="shared" si="1816"/>
        <v>2810235</v>
      </c>
      <c r="V117" s="125">
        <f t="shared" si="1817"/>
        <v>557.9184038117927</v>
      </c>
      <c r="W117" s="125">
        <f t="shared" si="1849"/>
        <v>1020</v>
      </c>
      <c r="X117" s="125">
        <f t="shared" si="1818"/>
        <v>2508242</v>
      </c>
      <c r="Y117" s="125">
        <f t="shared" si="1819"/>
        <v>822.37442622950823</v>
      </c>
      <c r="Z117" s="125">
        <f t="shared" si="1850"/>
        <v>1487</v>
      </c>
      <c r="AA117" s="125">
        <f t="shared" si="1820"/>
        <v>65458821</v>
      </c>
      <c r="AB117" s="125">
        <f t="shared" si="1821"/>
        <v>1900.3867324720568</v>
      </c>
      <c r="AC117" s="125">
        <f t="shared" si="1851"/>
        <v>3921</v>
      </c>
      <c r="AD117" s="125">
        <f t="shared" si="1822"/>
        <v>71405938</v>
      </c>
      <c r="AE117" s="125">
        <f t="shared" si="1823"/>
        <v>4050.251730005672</v>
      </c>
      <c r="AF117" s="125">
        <f t="shared" si="1852"/>
        <v>9465</v>
      </c>
      <c r="AG117" s="125">
        <f t="shared" si="1824"/>
        <v>6798346</v>
      </c>
      <c r="AH117" s="125">
        <f t="shared" si="1825"/>
        <v>7905.0534883720929</v>
      </c>
      <c r="AI117" s="125">
        <f t="shared" si="1853"/>
        <v>16878</v>
      </c>
      <c r="AJ117" s="125">
        <f t="shared" si="1826"/>
        <v>3472</v>
      </c>
      <c r="AK117" s="125">
        <f t="shared" si="1826"/>
        <v>289</v>
      </c>
      <c r="AL117" s="125">
        <f t="shared" si="1826"/>
        <v>1027</v>
      </c>
      <c r="AM117" s="125">
        <f t="shared" si="1826"/>
        <v>3727</v>
      </c>
      <c r="AN117" s="125">
        <f t="shared" si="1826"/>
        <v>482</v>
      </c>
      <c r="AO117" s="125">
        <f t="shared" si="1826"/>
        <v>1674</v>
      </c>
      <c r="AP117" s="125">
        <f t="shared" si="1826"/>
        <v>137</v>
      </c>
      <c r="AQ117" s="125">
        <f t="shared" si="1826"/>
        <v>35466</v>
      </c>
      <c r="AR117" s="125">
        <f t="shared" si="1826"/>
        <v>3007</v>
      </c>
      <c r="AS117" s="125">
        <f t="shared" si="1826"/>
        <v>25651</v>
      </c>
      <c r="AT117" s="125">
        <f t="shared" si="1827"/>
        <v>64124</v>
      </c>
      <c r="AU117" s="125">
        <f t="shared" si="1827"/>
        <v>10137</v>
      </c>
      <c r="AV117" s="125">
        <f t="shared" si="1827"/>
        <v>7905</v>
      </c>
      <c r="AW117" s="125">
        <f t="shared" si="1827"/>
        <v>6146</v>
      </c>
      <c r="AX117" s="125">
        <f t="shared" si="1827"/>
        <v>4848</v>
      </c>
      <c r="AY117" s="125">
        <f t="shared" si="1827"/>
        <v>45374</v>
      </c>
      <c r="AZ117" s="125">
        <f t="shared" si="1827"/>
        <v>38700</v>
      </c>
      <c r="BA117" s="125">
        <f t="shared" si="1827"/>
        <v>25279</v>
      </c>
      <c r="BB117" s="125">
        <f t="shared" si="1827"/>
        <v>19634</v>
      </c>
      <c r="BC117" s="125">
        <f t="shared" si="1827"/>
        <v>1273</v>
      </c>
      <c r="BD117" s="125">
        <f t="shared" si="1827"/>
        <v>921</v>
      </c>
      <c r="BE117" s="122">
        <f t="shared" si="1827"/>
        <v>494</v>
      </c>
      <c r="BF117" s="122">
        <f t="shared" si="1827"/>
        <v>166035</v>
      </c>
      <c r="BG117" s="122">
        <f t="shared" si="1828"/>
        <v>336.10323886639674</v>
      </c>
      <c r="BH117" s="122">
        <f t="shared" si="1854"/>
        <v>568</v>
      </c>
      <c r="BI117" s="122">
        <f t="shared" si="1829"/>
        <v>2279</v>
      </c>
      <c r="BJ117" s="122">
        <f t="shared" si="1829"/>
        <v>61830</v>
      </c>
      <c r="BK117" s="122">
        <f t="shared" si="1830"/>
        <v>27.130320315928039</v>
      </c>
      <c r="BL117" s="122">
        <f t="shared" si="1855"/>
        <v>46</v>
      </c>
      <c r="BM117" s="122">
        <f t="shared" si="1831"/>
        <v>0</v>
      </c>
      <c r="BN117" s="122">
        <f t="shared" si="1831"/>
        <v>1085</v>
      </c>
      <c r="BO117" s="122">
        <f t="shared" si="1831"/>
        <v>964</v>
      </c>
      <c r="BP117" s="122">
        <f t="shared" si="1831"/>
        <v>15</v>
      </c>
      <c r="BQ117" s="122">
        <f t="shared" si="1831"/>
        <v>1020</v>
      </c>
      <c r="BR117" s="122">
        <f t="shared" si="1831"/>
        <v>5945347</v>
      </c>
      <c r="BS117" s="122">
        <f t="shared" si="1832"/>
        <v>5479.5824884792628</v>
      </c>
      <c r="BT117" s="122">
        <f t="shared" si="1856"/>
        <v>11395</v>
      </c>
      <c r="BU117" s="122">
        <f t="shared" si="1833"/>
        <v>6459255</v>
      </c>
      <c r="BV117" s="122">
        <f t="shared" si="1834"/>
        <v>6700.4719917012444</v>
      </c>
      <c r="BW117" s="122">
        <f t="shared" si="1857"/>
        <v>13848</v>
      </c>
      <c r="BX117" s="122">
        <f t="shared" si="1835"/>
        <v>103128</v>
      </c>
      <c r="BY117" s="122">
        <f t="shared" si="1836"/>
        <v>6875.2</v>
      </c>
      <c r="BZ117" s="122">
        <f t="shared" si="1858"/>
        <v>11077</v>
      </c>
      <c r="CA117" s="122">
        <f t="shared" si="1837"/>
        <v>7885453</v>
      </c>
      <c r="CB117" s="122">
        <f t="shared" si="1838"/>
        <v>7730.8362745098038</v>
      </c>
      <c r="CC117" s="126">
        <f t="shared" si="1859"/>
        <v>16691</v>
      </c>
      <c r="CD117" s="126">
        <f t="shared" si="1839"/>
        <v>2</v>
      </c>
      <c r="CE117" s="166">
        <f t="shared" si="1860"/>
        <v>2018</v>
      </c>
      <c r="CF117" s="167">
        <f t="shared" si="1840"/>
        <v>43132</v>
      </c>
      <c r="CG117" s="168">
        <f t="shared" si="1841"/>
        <v>28</v>
      </c>
      <c r="CH117" s="126">
        <f t="shared" si="1842"/>
        <v>130442</v>
      </c>
      <c r="CI117" s="126">
        <f t="shared" si="1842"/>
        <v>2152293</v>
      </c>
      <c r="CJ117" s="126">
        <f t="shared" si="1842"/>
        <v>4826354</v>
      </c>
      <c r="CK117" s="126">
        <f t="shared" si="1842"/>
        <v>5137740</v>
      </c>
      <c r="CL117" s="126">
        <f t="shared" si="1842"/>
        <v>4535350</v>
      </c>
      <c r="CM117" s="126">
        <f t="shared" si="1842"/>
        <v>135058845</v>
      </c>
      <c r="CN117" s="126">
        <f t="shared" si="1842"/>
        <v>166867950</v>
      </c>
      <c r="CO117" s="126">
        <f t="shared" si="1842"/>
        <v>14515080</v>
      </c>
      <c r="CP117" s="126">
        <f t="shared" si="1842"/>
        <v>280592</v>
      </c>
      <c r="CQ117" s="126">
        <f t="shared" si="1842"/>
        <v>104834</v>
      </c>
      <c r="CR117" s="126">
        <f t="shared" si="1842"/>
        <v>12363575</v>
      </c>
      <c r="CS117" s="126">
        <f t="shared" si="1842"/>
        <v>13349472</v>
      </c>
      <c r="CT117" s="126">
        <f t="shared" si="1842"/>
        <v>166155</v>
      </c>
      <c r="CU117" s="126">
        <f t="shared" si="1842"/>
        <v>17024820</v>
      </c>
      <c r="CV117" s="169"/>
      <c r="CW117" s="128"/>
      <c r="CX117" s="128"/>
      <c r="CY117" s="128"/>
      <c r="CZ117" s="128"/>
      <c r="DA117" s="128"/>
    </row>
    <row r="118" spans="1:105" x14ac:dyDescent="0.2">
      <c r="A118" s="123" t="str">
        <f t="shared" si="1843"/>
        <v>2017-18MARCHY59</v>
      </c>
      <c r="B118" s="97" t="str">
        <f t="shared" si="1844"/>
        <v>2017-18</v>
      </c>
      <c r="C118" s="35" t="s">
        <v>820</v>
      </c>
      <c r="D118" s="124" t="str">
        <f t="shared" si="1861"/>
        <v>Y59</v>
      </c>
      <c r="E118" s="124" t="str">
        <f t="shared" si="1861"/>
        <v>South West</v>
      </c>
      <c r="F118" s="124" t="str">
        <f t="shared" si="378"/>
        <v>Y59</v>
      </c>
      <c r="H118" s="125">
        <f t="shared" si="1815"/>
        <v>111364</v>
      </c>
      <c r="I118" s="125">
        <f t="shared" si="1815"/>
        <v>77347</v>
      </c>
      <c r="J118" s="125">
        <f t="shared" si="1815"/>
        <v>657752</v>
      </c>
      <c r="K118" s="122">
        <f t="shared" si="1845"/>
        <v>8.5039109467723382</v>
      </c>
      <c r="L118" s="125">
        <f t="shared" si="1846"/>
        <v>2</v>
      </c>
      <c r="M118" s="125">
        <f t="shared" si="1847"/>
        <v>40</v>
      </c>
      <c r="N118" s="125">
        <f t="shared" si="1848"/>
        <v>98</v>
      </c>
      <c r="O118" s="125">
        <f t="shared" si="1816"/>
        <v>75414</v>
      </c>
      <c r="P118" s="125">
        <f t="shared" si="1816"/>
        <v>5647</v>
      </c>
      <c r="Q118" s="125">
        <f t="shared" si="1816"/>
        <v>3465</v>
      </c>
      <c r="R118" s="125">
        <f t="shared" si="1816"/>
        <v>39096</v>
      </c>
      <c r="S118" s="125">
        <f t="shared" si="1816"/>
        <v>18854</v>
      </c>
      <c r="T118" s="125">
        <f t="shared" si="1816"/>
        <v>818</v>
      </c>
      <c r="U118" s="125">
        <f t="shared" si="1816"/>
        <v>3295867</v>
      </c>
      <c r="V118" s="125">
        <f t="shared" si="1817"/>
        <v>583.64919426244023</v>
      </c>
      <c r="W118" s="125">
        <f t="shared" si="1849"/>
        <v>1062</v>
      </c>
      <c r="X118" s="125">
        <f t="shared" si="1818"/>
        <v>3023540</v>
      </c>
      <c r="Y118" s="125">
        <f t="shared" si="1819"/>
        <v>872.59451659451656</v>
      </c>
      <c r="Z118" s="125">
        <f t="shared" si="1850"/>
        <v>1633</v>
      </c>
      <c r="AA118" s="125">
        <f t="shared" si="1820"/>
        <v>82391142</v>
      </c>
      <c r="AB118" s="125">
        <f t="shared" si="1821"/>
        <v>2107.4059238796808</v>
      </c>
      <c r="AC118" s="125">
        <f t="shared" si="1851"/>
        <v>4410</v>
      </c>
      <c r="AD118" s="125">
        <f t="shared" si="1822"/>
        <v>93165072</v>
      </c>
      <c r="AE118" s="125">
        <f t="shared" si="1823"/>
        <v>4941.3955659276544</v>
      </c>
      <c r="AF118" s="125">
        <f t="shared" si="1852"/>
        <v>11713</v>
      </c>
      <c r="AG118" s="125">
        <f t="shared" si="1824"/>
        <v>7669656</v>
      </c>
      <c r="AH118" s="125">
        <f t="shared" si="1825"/>
        <v>9376.1075794621029</v>
      </c>
      <c r="AI118" s="125">
        <f t="shared" si="1853"/>
        <v>19945</v>
      </c>
      <c r="AJ118" s="125">
        <f t="shared" si="1826"/>
        <v>4627</v>
      </c>
      <c r="AK118" s="125">
        <f t="shared" si="1826"/>
        <v>402</v>
      </c>
      <c r="AL118" s="125">
        <f t="shared" si="1826"/>
        <v>1355</v>
      </c>
      <c r="AM118" s="125">
        <f t="shared" si="1826"/>
        <v>4244</v>
      </c>
      <c r="AN118" s="125">
        <f t="shared" si="1826"/>
        <v>645</v>
      </c>
      <c r="AO118" s="125">
        <f t="shared" si="1826"/>
        <v>2225</v>
      </c>
      <c r="AP118" s="125">
        <f t="shared" si="1826"/>
        <v>165</v>
      </c>
      <c r="AQ118" s="125">
        <f t="shared" si="1826"/>
        <v>39104</v>
      </c>
      <c r="AR118" s="125">
        <f t="shared" si="1826"/>
        <v>3297</v>
      </c>
      <c r="AS118" s="125">
        <f t="shared" si="1826"/>
        <v>28386</v>
      </c>
      <c r="AT118" s="125">
        <f t="shared" si="1827"/>
        <v>70787</v>
      </c>
      <c r="AU118" s="125">
        <f t="shared" si="1827"/>
        <v>11557</v>
      </c>
      <c r="AV118" s="125">
        <f t="shared" si="1827"/>
        <v>8978</v>
      </c>
      <c r="AW118" s="125">
        <f t="shared" si="1827"/>
        <v>7175</v>
      </c>
      <c r="AX118" s="125">
        <f t="shared" si="1827"/>
        <v>5660</v>
      </c>
      <c r="AY118" s="125">
        <f t="shared" si="1827"/>
        <v>51387</v>
      </c>
      <c r="AZ118" s="125">
        <f t="shared" si="1827"/>
        <v>44055</v>
      </c>
      <c r="BA118" s="125">
        <f t="shared" si="1827"/>
        <v>27408</v>
      </c>
      <c r="BB118" s="125">
        <f t="shared" si="1827"/>
        <v>20912</v>
      </c>
      <c r="BC118" s="125">
        <f t="shared" si="1827"/>
        <v>1211</v>
      </c>
      <c r="BD118" s="125">
        <f t="shared" si="1827"/>
        <v>902</v>
      </c>
      <c r="BE118" s="122">
        <f t="shared" si="1827"/>
        <v>459</v>
      </c>
      <c r="BF118" s="122">
        <f t="shared" si="1827"/>
        <v>171422</v>
      </c>
      <c r="BG118" s="122">
        <f t="shared" si="1828"/>
        <v>373.46840958605662</v>
      </c>
      <c r="BH118" s="122">
        <f t="shared" si="1854"/>
        <v>632</v>
      </c>
      <c r="BI118" s="122">
        <f t="shared" si="1829"/>
        <v>2463</v>
      </c>
      <c r="BJ118" s="122">
        <f t="shared" si="1829"/>
        <v>78458</v>
      </c>
      <c r="BK118" s="122">
        <f t="shared" si="1830"/>
        <v>31.854648802273651</v>
      </c>
      <c r="BL118" s="122">
        <f t="shared" si="1855"/>
        <v>60</v>
      </c>
      <c r="BM118" s="122">
        <f t="shared" si="1831"/>
        <v>2</v>
      </c>
      <c r="BN118" s="122">
        <f t="shared" si="1831"/>
        <v>1032</v>
      </c>
      <c r="BO118" s="122">
        <f t="shared" si="1831"/>
        <v>968</v>
      </c>
      <c r="BP118" s="122">
        <f t="shared" si="1831"/>
        <v>24</v>
      </c>
      <c r="BQ118" s="122">
        <f t="shared" si="1831"/>
        <v>1143</v>
      </c>
      <c r="BR118" s="122">
        <f t="shared" si="1831"/>
        <v>5842386</v>
      </c>
      <c r="BS118" s="122">
        <f t="shared" si="1832"/>
        <v>5661.2267441860467</v>
      </c>
      <c r="BT118" s="122">
        <f t="shared" si="1856"/>
        <v>12725</v>
      </c>
      <c r="BU118" s="122">
        <f t="shared" si="1833"/>
        <v>6677584</v>
      </c>
      <c r="BV118" s="122">
        <f t="shared" si="1834"/>
        <v>6898.3305785123966</v>
      </c>
      <c r="BW118" s="122">
        <f t="shared" si="1857"/>
        <v>14554</v>
      </c>
      <c r="BX118" s="122">
        <f t="shared" si="1835"/>
        <v>141505</v>
      </c>
      <c r="BY118" s="122">
        <f t="shared" si="1836"/>
        <v>5896.041666666667</v>
      </c>
      <c r="BZ118" s="122">
        <f t="shared" si="1858"/>
        <v>12972</v>
      </c>
      <c r="CA118" s="122">
        <f t="shared" si="1837"/>
        <v>10598586</v>
      </c>
      <c r="CB118" s="122">
        <f t="shared" si="1838"/>
        <v>9272.6036745406818</v>
      </c>
      <c r="CC118" s="126">
        <f t="shared" si="1859"/>
        <v>20797</v>
      </c>
      <c r="CD118" s="126">
        <f t="shared" si="1839"/>
        <v>3</v>
      </c>
      <c r="CE118" s="166">
        <f t="shared" si="1860"/>
        <v>2018</v>
      </c>
      <c r="CF118" s="167">
        <f t="shared" si="1840"/>
        <v>43160</v>
      </c>
      <c r="CG118" s="168">
        <f t="shared" si="1841"/>
        <v>31</v>
      </c>
      <c r="CH118" s="126">
        <f t="shared" si="1842"/>
        <v>154694</v>
      </c>
      <c r="CI118" s="126">
        <f t="shared" si="1842"/>
        <v>3093880</v>
      </c>
      <c r="CJ118" s="126">
        <f t="shared" si="1842"/>
        <v>7580006</v>
      </c>
      <c r="CK118" s="126">
        <f t="shared" si="1842"/>
        <v>5997114</v>
      </c>
      <c r="CL118" s="126">
        <f t="shared" si="1842"/>
        <v>5658345</v>
      </c>
      <c r="CM118" s="126">
        <f t="shared" si="1842"/>
        <v>172413360</v>
      </c>
      <c r="CN118" s="126">
        <f t="shared" si="1842"/>
        <v>220836902</v>
      </c>
      <c r="CO118" s="126">
        <f t="shared" si="1842"/>
        <v>16315010</v>
      </c>
      <c r="CP118" s="126">
        <f t="shared" si="1842"/>
        <v>290088</v>
      </c>
      <c r="CQ118" s="126">
        <f t="shared" si="1842"/>
        <v>147780</v>
      </c>
      <c r="CR118" s="126">
        <f t="shared" si="1842"/>
        <v>13132200</v>
      </c>
      <c r="CS118" s="126">
        <f t="shared" si="1842"/>
        <v>14088272</v>
      </c>
      <c r="CT118" s="126">
        <f t="shared" si="1842"/>
        <v>311328</v>
      </c>
      <c r="CU118" s="126">
        <f t="shared" si="1842"/>
        <v>23770971</v>
      </c>
      <c r="CV118" s="169"/>
      <c r="CW118" s="128"/>
      <c r="CX118" s="128"/>
      <c r="CY118" s="128"/>
      <c r="CZ118" s="128"/>
      <c r="DA118" s="128"/>
    </row>
    <row r="119" spans="1:105" x14ac:dyDescent="0.2">
      <c r="A119" s="123" t="str">
        <f t="shared" si="1843"/>
        <v>2018-19APRILY59</v>
      </c>
      <c r="B119" s="97" t="str">
        <f t="shared" si="1844"/>
        <v>2018-19</v>
      </c>
      <c r="C119" s="35" t="s">
        <v>822</v>
      </c>
      <c r="D119" s="124" t="str">
        <f t="shared" si="1861"/>
        <v>Y59</v>
      </c>
      <c r="E119" s="124" t="str">
        <f t="shared" si="1861"/>
        <v>South West</v>
      </c>
      <c r="F119" s="124" t="str">
        <f t="shared" ref="F119:F124" si="1862">D119</f>
        <v>Y59</v>
      </c>
      <c r="H119" s="125">
        <f t="shared" si="1815"/>
        <v>93629</v>
      </c>
      <c r="I119" s="125">
        <f t="shared" si="1815"/>
        <v>63027</v>
      </c>
      <c r="J119" s="125">
        <f t="shared" si="1815"/>
        <v>275874</v>
      </c>
      <c r="K119" s="122">
        <f t="shared" si="1845"/>
        <v>4.3770764910276547</v>
      </c>
      <c r="L119" s="125">
        <f t="shared" si="1846"/>
        <v>2</v>
      </c>
      <c r="M119" s="125">
        <f t="shared" si="1847"/>
        <v>17</v>
      </c>
      <c r="N119" s="125">
        <f t="shared" si="1848"/>
        <v>51</v>
      </c>
      <c r="O119" s="125">
        <f t="shared" si="1816"/>
        <v>69902</v>
      </c>
      <c r="P119" s="125">
        <f t="shared" si="1816"/>
        <v>5223</v>
      </c>
      <c r="Q119" s="125">
        <f t="shared" si="1816"/>
        <v>3206</v>
      </c>
      <c r="R119" s="125">
        <f t="shared" si="1816"/>
        <v>34369</v>
      </c>
      <c r="S119" s="125">
        <f t="shared" si="1816"/>
        <v>18707</v>
      </c>
      <c r="T119" s="125">
        <f t="shared" si="1816"/>
        <v>1051</v>
      </c>
      <c r="U119" s="125">
        <f t="shared" si="1816"/>
        <v>2670504</v>
      </c>
      <c r="V119" s="125">
        <f t="shared" si="1817"/>
        <v>511.29695577254449</v>
      </c>
      <c r="W119" s="125">
        <f t="shared" si="1849"/>
        <v>950</v>
      </c>
      <c r="X119" s="125">
        <f t="shared" si="1818"/>
        <v>2444960</v>
      </c>
      <c r="Y119" s="125">
        <f t="shared" si="1819"/>
        <v>762.62008733624452</v>
      </c>
      <c r="Z119" s="125">
        <f t="shared" si="1850"/>
        <v>1395</v>
      </c>
      <c r="AA119" s="125">
        <f t="shared" si="1820"/>
        <v>48207809</v>
      </c>
      <c r="AB119" s="125">
        <f t="shared" si="1821"/>
        <v>1402.6538159387821</v>
      </c>
      <c r="AC119" s="125">
        <f t="shared" si="1851"/>
        <v>2895</v>
      </c>
      <c r="AD119" s="125">
        <f t="shared" si="1822"/>
        <v>56824245</v>
      </c>
      <c r="AE119" s="125">
        <f t="shared" si="1823"/>
        <v>3037.5926123910835</v>
      </c>
      <c r="AF119" s="125">
        <f t="shared" si="1852"/>
        <v>7115</v>
      </c>
      <c r="AG119" s="125">
        <f t="shared" si="1824"/>
        <v>7673168</v>
      </c>
      <c r="AH119" s="125">
        <f t="shared" si="1825"/>
        <v>7300.8258801141774</v>
      </c>
      <c r="AI119" s="125">
        <f t="shared" si="1853"/>
        <v>15254</v>
      </c>
      <c r="AJ119" s="125">
        <f t="shared" si="1826"/>
        <v>4086</v>
      </c>
      <c r="AK119" s="125">
        <f t="shared" si="1826"/>
        <v>345</v>
      </c>
      <c r="AL119" s="125">
        <f t="shared" si="1826"/>
        <v>1101</v>
      </c>
      <c r="AM119" s="125">
        <f t="shared" si="1826"/>
        <v>4411</v>
      </c>
      <c r="AN119" s="125">
        <f t="shared" si="1826"/>
        <v>636</v>
      </c>
      <c r="AO119" s="125">
        <f t="shared" si="1826"/>
        <v>2004</v>
      </c>
      <c r="AP119" s="125">
        <f t="shared" si="1826"/>
        <v>194</v>
      </c>
      <c r="AQ119" s="125">
        <f t="shared" si="1826"/>
        <v>37006</v>
      </c>
      <c r="AR119" s="125">
        <f t="shared" si="1826"/>
        <v>3248</v>
      </c>
      <c r="AS119" s="125">
        <f t="shared" si="1826"/>
        <v>25562</v>
      </c>
      <c r="AT119" s="125">
        <f t="shared" si="1827"/>
        <v>65816</v>
      </c>
      <c r="AU119" s="125">
        <f t="shared" si="1827"/>
        <v>11152</v>
      </c>
      <c r="AV119" s="125">
        <f t="shared" si="1827"/>
        <v>8677</v>
      </c>
      <c r="AW119" s="125">
        <f t="shared" si="1827"/>
        <v>6837</v>
      </c>
      <c r="AX119" s="125">
        <f t="shared" si="1827"/>
        <v>5396</v>
      </c>
      <c r="AY119" s="125">
        <f t="shared" si="1827"/>
        <v>45923</v>
      </c>
      <c r="AZ119" s="125">
        <f t="shared" si="1827"/>
        <v>39281</v>
      </c>
      <c r="BA119" s="125">
        <f t="shared" si="1827"/>
        <v>27235</v>
      </c>
      <c r="BB119" s="125">
        <f t="shared" si="1827"/>
        <v>20690</v>
      </c>
      <c r="BC119" s="125">
        <f t="shared" si="1827"/>
        <v>1537</v>
      </c>
      <c r="BD119" s="125">
        <f t="shared" si="1827"/>
        <v>1120</v>
      </c>
      <c r="BE119" s="122">
        <f t="shared" si="1827"/>
        <v>405</v>
      </c>
      <c r="BF119" s="122">
        <f t="shared" si="1827"/>
        <v>149532</v>
      </c>
      <c r="BG119" s="122">
        <f t="shared" si="1828"/>
        <v>369.21481481481482</v>
      </c>
      <c r="BH119" s="122">
        <f t="shared" si="1854"/>
        <v>639</v>
      </c>
      <c r="BI119" s="122">
        <f t="shared" si="1829"/>
        <v>2815</v>
      </c>
      <c r="BJ119" s="122">
        <f t="shared" si="1829"/>
        <v>139903</v>
      </c>
      <c r="BK119" s="122">
        <f t="shared" si="1830"/>
        <v>49.699111900532863</v>
      </c>
      <c r="BL119" s="122">
        <f t="shared" si="1855"/>
        <v>103</v>
      </c>
      <c r="BM119" s="122">
        <f t="shared" si="1831"/>
        <v>0</v>
      </c>
      <c r="BN119" s="122">
        <f t="shared" si="1831"/>
        <v>1121</v>
      </c>
      <c r="BO119" s="122">
        <f t="shared" si="1831"/>
        <v>1001</v>
      </c>
      <c r="BP119" s="122">
        <f t="shared" si="1831"/>
        <v>24</v>
      </c>
      <c r="BQ119" s="122">
        <f t="shared" si="1831"/>
        <v>1057</v>
      </c>
      <c r="BR119" s="122">
        <f t="shared" si="1831"/>
        <v>4960974</v>
      </c>
      <c r="BS119" s="122">
        <f t="shared" si="1832"/>
        <v>4425.4897413024082</v>
      </c>
      <c r="BT119" s="122">
        <f t="shared" si="1856"/>
        <v>9204</v>
      </c>
      <c r="BU119" s="122">
        <f t="shared" si="1833"/>
        <v>5519963</v>
      </c>
      <c r="BV119" s="122">
        <f t="shared" si="1834"/>
        <v>5514.4485514485514</v>
      </c>
      <c r="BW119" s="122">
        <f t="shared" si="1857"/>
        <v>11336</v>
      </c>
      <c r="BX119" s="122">
        <f t="shared" si="1835"/>
        <v>170608</v>
      </c>
      <c r="BY119" s="122">
        <f t="shared" si="1836"/>
        <v>7108.666666666667</v>
      </c>
      <c r="BZ119" s="122">
        <f t="shared" si="1858"/>
        <v>14854</v>
      </c>
      <c r="CA119" s="122">
        <f t="shared" si="1837"/>
        <v>6905021</v>
      </c>
      <c r="CB119" s="122">
        <f t="shared" si="1838"/>
        <v>6532.6594134342477</v>
      </c>
      <c r="CC119" s="126">
        <f t="shared" si="1859"/>
        <v>14868</v>
      </c>
      <c r="CD119" s="126">
        <f t="shared" si="1839"/>
        <v>4</v>
      </c>
      <c r="CE119" s="166">
        <f t="shared" si="1860"/>
        <v>2018</v>
      </c>
      <c r="CF119" s="167">
        <f t="shared" si="1840"/>
        <v>43191</v>
      </c>
      <c r="CG119" s="168">
        <f t="shared" si="1841"/>
        <v>30</v>
      </c>
      <c r="CH119" s="126">
        <f t="shared" si="1842"/>
        <v>126054</v>
      </c>
      <c r="CI119" s="126">
        <f t="shared" si="1842"/>
        <v>1071459</v>
      </c>
      <c r="CJ119" s="126">
        <f t="shared" si="1842"/>
        <v>3214377</v>
      </c>
      <c r="CK119" s="126">
        <f t="shared" si="1842"/>
        <v>4961850</v>
      </c>
      <c r="CL119" s="126">
        <f t="shared" si="1842"/>
        <v>4472370</v>
      </c>
      <c r="CM119" s="126">
        <f t="shared" si="1842"/>
        <v>99498255</v>
      </c>
      <c r="CN119" s="126">
        <f t="shared" si="1842"/>
        <v>133100305</v>
      </c>
      <c r="CO119" s="126">
        <f t="shared" si="1842"/>
        <v>16031954</v>
      </c>
      <c r="CP119" s="126">
        <f t="shared" si="1842"/>
        <v>258795</v>
      </c>
      <c r="CQ119" s="126">
        <f t="shared" si="1842"/>
        <v>289945</v>
      </c>
      <c r="CR119" s="126">
        <f t="shared" si="1842"/>
        <v>10317684</v>
      </c>
      <c r="CS119" s="126">
        <f t="shared" si="1842"/>
        <v>11347336</v>
      </c>
      <c r="CT119" s="126">
        <f t="shared" si="1842"/>
        <v>356496</v>
      </c>
      <c r="CU119" s="126">
        <f t="shared" si="1842"/>
        <v>15715476</v>
      </c>
      <c r="CV119" s="169"/>
      <c r="CW119" s="128"/>
      <c r="CX119" s="128"/>
      <c r="CY119" s="128"/>
      <c r="CZ119" s="128"/>
      <c r="DA119" s="128"/>
    </row>
    <row r="120" spans="1:105" x14ac:dyDescent="0.2">
      <c r="A120" s="123" t="str">
        <f t="shared" ref="A120" si="1863">B120&amp;C120&amp;D120</f>
        <v>2018-19MAYY59</v>
      </c>
      <c r="B120" s="97" t="str">
        <f t="shared" si="1844"/>
        <v>2018-19</v>
      </c>
      <c r="C120" s="35" t="s">
        <v>868</v>
      </c>
      <c r="D120" s="124" t="str">
        <f t="shared" si="1861"/>
        <v>Y59</v>
      </c>
      <c r="E120" s="124" t="str">
        <f t="shared" si="1861"/>
        <v>South West</v>
      </c>
      <c r="F120" s="124" t="str">
        <f t="shared" si="1862"/>
        <v>Y59</v>
      </c>
      <c r="H120" s="125">
        <f t="shared" si="1815"/>
        <v>106334</v>
      </c>
      <c r="I120" s="125">
        <f t="shared" si="1815"/>
        <v>73372</v>
      </c>
      <c r="J120" s="125">
        <f t="shared" si="1815"/>
        <v>526630</v>
      </c>
      <c r="K120" s="122">
        <f t="shared" ref="K120" si="1864">IFERROR(J120/I120,"-")</f>
        <v>7.1775336640680365</v>
      </c>
      <c r="L120" s="125">
        <f t="shared" si="1846"/>
        <v>2</v>
      </c>
      <c r="M120" s="125">
        <f t="shared" si="1847"/>
        <v>37</v>
      </c>
      <c r="N120" s="125">
        <f t="shared" si="1848"/>
        <v>79</v>
      </c>
      <c r="O120" s="125">
        <f t="shared" si="1816"/>
        <v>73868</v>
      </c>
      <c r="P120" s="125">
        <f t="shared" si="1816"/>
        <v>5648</v>
      </c>
      <c r="Q120" s="125">
        <f t="shared" si="1816"/>
        <v>3505</v>
      </c>
      <c r="R120" s="125">
        <f t="shared" si="1816"/>
        <v>37116</v>
      </c>
      <c r="S120" s="125">
        <f t="shared" si="1816"/>
        <v>18884</v>
      </c>
      <c r="T120" s="125">
        <f t="shared" si="1816"/>
        <v>889</v>
      </c>
      <c r="U120" s="125">
        <f t="shared" si="1816"/>
        <v>2844718</v>
      </c>
      <c r="V120" s="125">
        <f t="shared" ref="V120" si="1865">IFERROR(U120/P120,"-")</f>
        <v>503.66820113314446</v>
      </c>
      <c r="W120" s="125">
        <f t="shared" si="1849"/>
        <v>947</v>
      </c>
      <c r="X120" s="125">
        <f t="shared" si="1818"/>
        <v>2698198</v>
      </c>
      <c r="Y120" s="125">
        <f t="shared" ref="Y120" si="1866">IFERROR(X120/Q120,"-")</f>
        <v>769.81398002853064</v>
      </c>
      <c r="Z120" s="125">
        <f t="shared" si="1850"/>
        <v>1417</v>
      </c>
      <c r="AA120" s="125">
        <f t="shared" si="1820"/>
        <v>55027704</v>
      </c>
      <c r="AB120" s="125">
        <f t="shared" ref="AB120" si="1867">IFERROR(AA120/R120,"-")</f>
        <v>1482.587132234077</v>
      </c>
      <c r="AC120" s="125">
        <f t="shared" si="1851"/>
        <v>3094</v>
      </c>
      <c r="AD120" s="125">
        <f t="shared" si="1822"/>
        <v>79487779</v>
      </c>
      <c r="AE120" s="125">
        <f t="shared" ref="AE120" si="1868">IFERROR(AD120/S120,"-")</f>
        <v>4209.2659923744968</v>
      </c>
      <c r="AF120" s="125">
        <f t="shared" si="1852"/>
        <v>9706</v>
      </c>
      <c r="AG120" s="125">
        <f t="shared" si="1824"/>
        <v>8798085</v>
      </c>
      <c r="AH120" s="125">
        <f t="shared" ref="AH120" si="1869">IFERROR(AG120/T120,"-")</f>
        <v>9896.6085489313828</v>
      </c>
      <c r="AI120" s="125">
        <f t="shared" si="1853"/>
        <v>21164</v>
      </c>
      <c r="AJ120" s="125">
        <f t="shared" si="1826"/>
        <v>4868</v>
      </c>
      <c r="AK120" s="125">
        <f t="shared" si="1826"/>
        <v>477</v>
      </c>
      <c r="AL120" s="125">
        <f t="shared" si="1826"/>
        <v>1443</v>
      </c>
      <c r="AM120" s="125">
        <f t="shared" si="1826"/>
        <v>4989</v>
      </c>
      <c r="AN120" s="125">
        <f t="shared" si="1826"/>
        <v>710</v>
      </c>
      <c r="AO120" s="125">
        <f t="shared" si="1826"/>
        <v>2238</v>
      </c>
      <c r="AP120" s="125">
        <f t="shared" si="1826"/>
        <v>201</v>
      </c>
      <c r="AQ120" s="125">
        <f t="shared" si="1826"/>
        <v>38516</v>
      </c>
      <c r="AR120" s="125">
        <f t="shared" si="1826"/>
        <v>3729</v>
      </c>
      <c r="AS120" s="125">
        <f t="shared" si="1826"/>
        <v>26755</v>
      </c>
      <c r="AT120" s="125">
        <f t="shared" si="1827"/>
        <v>69000</v>
      </c>
      <c r="AU120" s="125">
        <f t="shared" si="1827"/>
        <v>12178</v>
      </c>
      <c r="AV120" s="125">
        <f t="shared" si="1827"/>
        <v>9532</v>
      </c>
      <c r="AW120" s="125">
        <f t="shared" si="1827"/>
        <v>7667</v>
      </c>
      <c r="AX120" s="125">
        <f t="shared" si="1827"/>
        <v>6055</v>
      </c>
      <c r="AY120" s="125">
        <f t="shared" si="1827"/>
        <v>50559</v>
      </c>
      <c r="AZ120" s="125">
        <f t="shared" si="1827"/>
        <v>43185</v>
      </c>
      <c r="BA120" s="125">
        <f t="shared" si="1827"/>
        <v>26690</v>
      </c>
      <c r="BB120" s="125">
        <f t="shared" si="1827"/>
        <v>20236</v>
      </c>
      <c r="BC120" s="125">
        <f t="shared" si="1827"/>
        <v>1291</v>
      </c>
      <c r="BD120" s="125">
        <f t="shared" si="1827"/>
        <v>918</v>
      </c>
      <c r="BE120" s="122">
        <f t="shared" si="1827"/>
        <v>391</v>
      </c>
      <c r="BF120" s="122">
        <f t="shared" si="1827"/>
        <v>147891</v>
      </c>
      <c r="BG120" s="122">
        <f t="shared" ref="BG120" si="1870">IFERROR(BF120/BE120,"-")</f>
        <v>378.23785166240407</v>
      </c>
      <c r="BH120" s="122">
        <f t="shared" si="1854"/>
        <v>649</v>
      </c>
      <c r="BI120" s="122">
        <f t="shared" si="1829"/>
        <v>3155</v>
      </c>
      <c r="BJ120" s="122">
        <f t="shared" si="1829"/>
        <v>166848</v>
      </c>
      <c r="BK120" s="122">
        <f t="shared" ref="BK120" si="1871">IFERROR(BJ120/BI120,"-")</f>
        <v>52.883676703645008</v>
      </c>
      <c r="BL120" s="122">
        <f t="shared" si="1855"/>
        <v>106</v>
      </c>
      <c r="BM120" s="122">
        <f t="shared" si="1831"/>
        <v>1</v>
      </c>
      <c r="BN120" s="122">
        <f t="shared" si="1831"/>
        <v>1044</v>
      </c>
      <c r="BO120" s="122">
        <f t="shared" si="1831"/>
        <v>976</v>
      </c>
      <c r="BP120" s="122">
        <f t="shared" si="1831"/>
        <v>14</v>
      </c>
      <c r="BQ120" s="122">
        <f t="shared" si="1831"/>
        <v>1060</v>
      </c>
      <c r="BR120" s="122">
        <f t="shared" si="1831"/>
        <v>6092913</v>
      </c>
      <c r="BS120" s="122">
        <f t="shared" ref="BS120" si="1872">IFERROR(BR120/BN120,"-")</f>
        <v>5836.1235632183907</v>
      </c>
      <c r="BT120" s="122">
        <f t="shared" si="1856"/>
        <v>12570</v>
      </c>
      <c r="BU120" s="122">
        <f t="shared" si="1833"/>
        <v>7292072</v>
      </c>
      <c r="BV120" s="122">
        <f t="shared" ref="BV120" si="1873">IFERROR(BU120/BO120,"-")</f>
        <v>7471.3852459016398</v>
      </c>
      <c r="BW120" s="122">
        <f t="shared" si="1857"/>
        <v>15140</v>
      </c>
      <c r="BX120" s="122">
        <f t="shared" si="1835"/>
        <v>137530</v>
      </c>
      <c r="BY120" s="122">
        <f t="shared" ref="BY120" si="1874">IFERROR(BX120/BP120,"-")</f>
        <v>9823.5714285714294</v>
      </c>
      <c r="BZ120" s="122">
        <f t="shared" si="1858"/>
        <v>12648</v>
      </c>
      <c r="CA120" s="122">
        <f t="shared" si="1837"/>
        <v>9406683</v>
      </c>
      <c r="CB120" s="122">
        <f t="shared" ref="CB120" si="1875">IFERROR(CA120/BQ120,"-")</f>
        <v>8874.2292452830188</v>
      </c>
      <c r="CC120" s="126">
        <f t="shared" si="1859"/>
        <v>18670</v>
      </c>
      <c r="CD120" s="126">
        <f t="shared" ref="CD120" si="1876">MONTH(1&amp;C120)</f>
        <v>5</v>
      </c>
      <c r="CE120" s="166">
        <f t="shared" si="1860"/>
        <v>2018</v>
      </c>
      <c r="CF120" s="167">
        <f t="shared" si="1840"/>
        <v>43221</v>
      </c>
      <c r="CG120" s="168">
        <f t="shared" si="1841"/>
        <v>31</v>
      </c>
      <c r="CH120" s="126">
        <f t="shared" si="1842"/>
        <v>146744</v>
      </c>
      <c r="CI120" s="126">
        <f t="shared" si="1842"/>
        <v>2714764</v>
      </c>
      <c r="CJ120" s="126">
        <f t="shared" si="1842"/>
        <v>5796388</v>
      </c>
      <c r="CK120" s="126">
        <f t="shared" si="1842"/>
        <v>5348656</v>
      </c>
      <c r="CL120" s="126">
        <f t="shared" si="1842"/>
        <v>4966585</v>
      </c>
      <c r="CM120" s="126">
        <f t="shared" si="1842"/>
        <v>114836904</v>
      </c>
      <c r="CN120" s="126">
        <f t="shared" si="1842"/>
        <v>183288104</v>
      </c>
      <c r="CO120" s="126">
        <f t="shared" si="1842"/>
        <v>18814796</v>
      </c>
      <c r="CP120" s="126">
        <f t="shared" si="1842"/>
        <v>253759</v>
      </c>
      <c r="CQ120" s="126">
        <f t="shared" si="1842"/>
        <v>334430</v>
      </c>
      <c r="CR120" s="126">
        <f t="shared" si="1842"/>
        <v>13123080</v>
      </c>
      <c r="CS120" s="126">
        <f t="shared" si="1842"/>
        <v>14776640</v>
      </c>
      <c r="CT120" s="126">
        <f t="shared" si="1842"/>
        <v>177072</v>
      </c>
      <c r="CU120" s="126">
        <f t="shared" si="1842"/>
        <v>19790200</v>
      </c>
      <c r="CV120" s="169"/>
      <c r="CW120" s="128"/>
      <c r="CX120" s="128"/>
      <c r="CY120" s="128"/>
      <c r="CZ120" s="128"/>
      <c r="DA120" s="128"/>
    </row>
    <row r="121" spans="1:105" x14ac:dyDescent="0.2">
      <c r="A121" s="123" t="str">
        <f t="shared" ref="A121:A122" si="1877">B121&amp;C121&amp;D121</f>
        <v>2018-19JUNEY59</v>
      </c>
      <c r="B121" s="97" t="str">
        <f t="shared" si="1844"/>
        <v>2018-19</v>
      </c>
      <c r="C121" s="35" t="s">
        <v>888</v>
      </c>
      <c r="D121" s="124" t="str">
        <f t="shared" si="1861"/>
        <v>Y59</v>
      </c>
      <c r="E121" s="124" t="str">
        <f t="shared" si="1861"/>
        <v>South West</v>
      </c>
      <c r="F121" s="124" t="str">
        <f t="shared" si="1862"/>
        <v>Y59</v>
      </c>
      <c r="H121" s="125">
        <f t="shared" si="1815"/>
        <v>106543</v>
      </c>
      <c r="I121" s="125">
        <f t="shared" si="1815"/>
        <v>78867</v>
      </c>
      <c r="J121" s="125">
        <f t="shared" si="1815"/>
        <v>492174</v>
      </c>
      <c r="K121" s="122">
        <f t="shared" ref="K121" si="1878">IFERROR(J121/I121,"-")</f>
        <v>6.2405568869108752</v>
      </c>
      <c r="L121" s="125">
        <f t="shared" si="1846"/>
        <v>2</v>
      </c>
      <c r="M121" s="125">
        <f t="shared" si="1847"/>
        <v>29</v>
      </c>
      <c r="N121" s="125">
        <f t="shared" si="1848"/>
        <v>72</v>
      </c>
      <c r="O121" s="125">
        <f t="shared" ref="O121:U130" si="1879">SUMIFS(O$133:O$10077,$B$133:$B$10077,$B121,$C$133:$C$10077,$C121,$D$133:$D$10077,$D121)</f>
        <v>71819</v>
      </c>
      <c r="P121" s="125">
        <f t="shared" si="1879"/>
        <v>5366</v>
      </c>
      <c r="Q121" s="125">
        <f t="shared" si="1879"/>
        <v>3278</v>
      </c>
      <c r="R121" s="125">
        <f t="shared" si="1879"/>
        <v>36890</v>
      </c>
      <c r="S121" s="125">
        <f t="shared" si="1879"/>
        <v>18343</v>
      </c>
      <c r="T121" s="125">
        <f t="shared" si="1879"/>
        <v>674</v>
      </c>
      <c r="U121" s="125">
        <f t="shared" si="1879"/>
        <v>2462715</v>
      </c>
      <c r="V121" s="125">
        <f t="shared" ref="V121" si="1880">IFERROR(U121/P121,"-")</f>
        <v>458.94800596347375</v>
      </c>
      <c r="W121" s="125">
        <f t="shared" si="1849"/>
        <v>863</v>
      </c>
      <c r="X121" s="125">
        <f t="shared" si="1818"/>
        <v>2372826</v>
      </c>
      <c r="Y121" s="125">
        <f t="shared" ref="Y121" si="1881">IFERROR(X121/Q121,"-")</f>
        <v>723.86394142769984</v>
      </c>
      <c r="Z121" s="125">
        <f t="shared" si="1850"/>
        <v>1380</v>
      </c>
      <c r="AA121" s="125">
        <f t="shared" si="1820"/>
        <v>59033432</v>
      </c>
      <c r="AB121" s="125">
        <f t="shared" ref="AB121" si="1882">IFERROR(AA121/R121,"-")</f>
        <v>1600.2556790458118</v>
      </c>
      <c r="AC121" s="125">
        <f t="shared" si="1851"/>
        <v>3382</v>
      </c>
      <c r="AD121" s="125">
        <f t="shared" si="1822"/>
        <v>83437106</v>
      </c>
      <c r="AE121" s="125">
        <f t="shared" ref="AE121" si="1883">IFERROR(AD121/S121,"-")</f>
        <v>4548.7164585945593</v>
      </c>
      <c r="AF121" s="125">
        <f t="shared" si="1852"/>
        <v>10695</v>
      </c>
      <c r="AG121" s="125">
        <f t="shared" si="1824"/>
        <v>6957043</v>
      </c>
      <c r="AH121" s="125">
        <f t="shared" ref="AH121" si="1884">IFERROR(AG121/T121,"-")</f>
        <v>10322.022255192878</v>
      </c>
      <c r="AI121" s="125">
        <f t="shared" si="1853"/>
        <v>21015</v>
      </c>
      <c r="AJ121" s="125">
        <f t="shared" ref="AJ121:AS130" si="1885">SUMIFS(AJ$133:AJ$10077,$B$133:$B$10077,$B121,$C$133:$C$10077,$C121,$D$133:$D$10077,$D121)</f>
        <v>4498</v>
      </c>
      <c r="AK121" s="125">
        <f t="shared" si="1885"/>
        <v>467</v>
      </c>
      <c r="AL121" s="125">
        <f t="shared" si="1885"/>
        <v>1542</v>
      </c>
      <c r="AM121" s="125">
        <f t="shared" si="1885"/>
        <v>4609</v>
      </c>
      <c r="AN121" s="125">
        <f t="shared" si="1885"/>
        <v>626</v>
      </c>
      <c r="AO121" s="125">
        <f t="shared" si="1885"/>
        <v>1863</v>
      </c>
      <c r="AP121" s="125">
        <f t="shared" si="1885"/>
        <v>28</v>
      </c>
      <c r="AQ121" s="125">
        <f t="shared" si="1885"/>
        <v>37413</v>
      </c>
      <c r="AR121" s="125">
        <f t="shared" si="1885"/>
        <v>3563</v>
      </c>
      <c r="AS121" s="125">
        <f t="shared" si="1885"/>
        <v>26345</v>
      </c>
      <c r="AT121" s="125">
        <f t="shared" ref="AT121:BF130" si="1886">SUMIFS(AT$133:AT$10077,$B$133:$B$10077,$B121,$C$133:$C$10077,$C121,$D$133:$D$10077,$D121)</f>
        <v>67321</v>
      </c>
      <c r="AU121" s="125">
        <f t="shared" si="1886"/>
        <v>11931</v>
      </c>
      <c r="AV121" s="125">
        <f t="shared" si="1886"/>
        <v>9348</v>
      </c>
      <c r="AW121" s="125">
        <f t="shared" si="1886"/>
        <v>7360</v>
      </c>
      <c r="AX121" s="125">
        <f t="shared" si="1886"/>
        <v>5875</v>
      </c>
      <c r="AY121" s="125">
        <f t="shared" si="1886"/>
        <v>51049</v>
      </c>
      <c r="AZ121" s="125">
        <f t="shared" si="1886"/>
        <v>43184</v>
      </c>
      <c r="BA121" s="125">
        <f t="shared" si="1886"/>
        <v>26450</v>
      </c>
      <c r="BB121" s="125">
        <f t="shared" si="1886"/>
        <v>19771</v>
      </c>
      <c r="BC121" s="125">
        <f t="shared" si="1886"/>
        <v>1002</v>
      </c>
      <c r="BD121" s="125">
        <f t="shared" si="1886"/>
        <v>723</v>
      </c>
      <c r="BE121" s="122">
        <f t="shared" si="1886"/>
        <v>420</v>
      </c>
      <c r="BF121" s="122">
        <f t="shared" si="1886"/>
        <v>156169</v>
      </c>
      <c r="BG121" s="122">
        <f t="shared" ref="BG121" si="1887">IFERROR(BF121/BE121,"-")</f>
        <v>371.8309523809524</v>
      </c>
      <c r="BH121" s="122">
        <f t="shared" si="1854"/>
        <v>655</v>
      </c>
      <c r="BI121" s="122">
        <f t="shared" si="1829"/>
        <v>2884</v>
      </c>
      <c r="BJ121" s="122">
        <f t="shared" si="1829"/>
        <v>137925</v>
      </c>
      <c r="BK121" s="122">
        <f t="shared" ref="BK121" si="1888">IFERROR(BJ121/BI121,"-")</f>
        <v>47.824202496532592</v>
      </c>
      <c r="BL121" s="122">
        <f t="shared" si="1855"/>
        <v>94</v>
      </c>
      <c r="BM121" s="122">
        <f t="shared" ref="BM121:BR130" si="1889">SUMIFS(BM$133:BM$10077,$B$133:$B$10077,$B121,$C$133:$C$10077,$C121,$D$133:$D$10077,$D121)</f>
        <v>0</v>
      </c>
      <c r="BN121" s="122">
        <f t="shared" si="1889"/>
        <v>950</v>
      </c>
      <c r="BO121" s="122">
        <f t="shared" si="1889"/>
        <v>860</v>
      </c>
      <c r="BP121" s="122">
        <f t="shared" si="1889"/>
        <v>23</v>
      </c>
      <c r="BQ121" s="122">
        <f t="shared" si="1889"/>
        <v>1009</v>
      </c>
      <c r="BR121" s="122">
        <f t="shared" si="1889"/>
        <v>5478084</v>
      </c>
      <c r="BS121" s="122">
        <f t="shared" ref="BS121" si="1890">IFERROR(BR121/BN121,"-")</f>
        <v>5766.4042105263161</v>
      </c>
      <c r="BT121" s="122">
        <f t="shared" si="1856"/>
        <v>12235</v>
      </c>
      <c r="BU121" s="122">
        <f t="shared" si="1833"/>
        <v>6045660</v>
      </c>
      <c r="BV121" s="122">
        <f t="shared" ref="BV121" si="1891">IFERROR(BU121/BO121,"-")</f>
        <v>7029.8372093023254</v>
      </c>
      <c r="BW121" s="122">
        <f t="shared" si="1857"/>
        <v>14107</v>
      </c>
      <c r="BX121" s="122">
        <f t="shared" si="1835"/>
        <v>164031</v>
      </c>
      <c r="BY121" s="122">
        <f t="shared" ref="BY121" si="1892">IFERROR(BX121/BP121,"-")</f>
        <v>7131.782608695652</v>
      </c>
      <c r="BZ121" s="122">
        <f t="shared" si="1858"/>
        <v>17739</v>
      </c>
      <c r="CA121" s="122">
        <f t="shared" si="1837"/>
        <v>8739592</v>
      </c>
      <c r="CB121" s="122">
        <f t="shared" ref="CB121" si="1893">IFERROR(CA121/BQ121,"-")</f>
        <v>8661.6372646184336</v>
      </c>
      <c r="CC121" s="126">
        <f t="shared" si="1859"/>
        <v>18102</v>
      </c>
      <c r="CD121" s="126">
        <f t="shared" ref="CD121" si="1894">MONTH(1&amp;C121)</f>
        <v>6</v>
      </c>
      <c r="CE121" s="166">
        <f t="shared" si="1860"/>
        <v>2018</v>
      </c>
      <c r="CF121" s="167">
        <f t="shared" si="1840"/>
        <v>43252</v>
      </c>
      <c r="CG121" s="168">
        <f t="shared" si="1841"/>
        <v>30</v>
      </c>
      <c r="CH121" s="126">
        <f t="shared" ref="CH121:CU130" si="1895">SUMIFS(CH$133:CH$10077,$B$133:$B$10077,$B121,$C$133:$C$10077,$C121,$D$133:$D$10077,$D121)</f>
        <v>157734</v>
      </c>
      <c r="CI121" s="126">
        <f t="shared" si="1895"/>
        <v>2287143</v>
      </c>
      <c r="CJ121" s="126">
        <f t="shared" si="1895"/>
        <v>5678424</v>
      </c>
      <c r="CK121" s="126">
        <f t="shared" si="1895"/>
        <v>4630858</v>
      </c>
      <c r="CL121" s="126">
        <f t="shared" si="1895"/>
        <v>4523640</v>
      </c>
      <c r="CM121" s="126">
        <f t="shared" si="1895"/>
        <v>124761980</v>
      </c>
      <c r="CN121" s="126">
        <f t="shared" si="1895"/>
        <v>196178385</v>
      </c>
      <c r="CO121" s="126">
        <f t="shared" si="1895"/>
        <v>14164110</v>
      </c>
      <c r="CP121" s="126">
        <f t="shared" si="1895"/>
        <v>275100</v>
      </c>
      <c r="CQ121" s="126">
        <f t="shared" si="1895"/>
        <v>271096</v>
      </c>
      <c r="CR121" s="126">
        <f t="shared" si="1895"/>
        <v>11623250</v>
      </c>
      <c r="CS121" s="126">
        <f t="shared" si="1895"/>
        <v>12132020</v>
      </c>
      <c r="CT121" s="126">
        <f t="shared" si="1895"/>
        <v>407997</v>
      </c>
      <c r="CU121" s="126">
        <f t="shared" si="1895"/>
        <v>18264918</v>
      </c>
      <c r="CV121" s="169"/>
      <c r="CW121" s="128"/>
      <c r="CX121" s="128"/>
      <c r="CY121" s="128"/>
      <c r="CZ121" s="128"/>
      <c r="DA121" s="128"/>
    </row>
    <row r="122" spans="1:105" x14ac:dyDescent="0.2">
      <c r="A122" s="123" t="str">
        <f t="shared" si="1877"/>
        <v>2018-19JULYY59</v>
      </c>
      <c r="B122" s="97" t="str">
        <f t="shared" si="1844"/>
        <v>2018-19</v>
      </c>
      <c r="C122" s="35" t="s">
        <v>891</v>
      </c>
      <c r="D122" s="124" t="str">
        <f t="shared" si="1861"/>
        <v>Y59</v>
      </c>
      <c r="E122" s="124" t="str">
        <f t="shared" si="1861"/>
        <v>South West</v>
      </c>
      <c r="F122" s="124" t="str">
        <f t="shared" si="1862"/>
        <v>Y59</v>
      </c>
      <c r="H122" s="125">
        <f t="shared" si="1815"/>
        <v>114468</v>
      </c>
      <c r="I122" s="125">
        <f t="shared" si="1815"/>
        <v>85558</v>
      </c>
      <c r="J122" s="125">
        <f t="shared" si="1815"/>
        <v>627928</v>
      </c>
      <c r="K122" s="122">
        <f t="shared" ref="K122" si="1896">IFERROR(J122/I122,"-")</f>
        <v>7.3392084901470351</v>
      </c>
      <c r="L122" s="125">
        <f t="shared" si="1846"/>
        <v>2</v>
      </c>
      <c r="M122" s="125">
        <f t="shared" si="1847"/>
        <v>36</v>
      </c>
      <c r="N122" s="125">
        <f t="shared" si="1848"/>
        <v>83</v>
      </c>
      <c r="O122" s="125">
        <f t="shared" si="1879"/>
        <v>74499</v>
      </c>
      <c r="P122" s="125">
        <f t="shared" si="1879"/>
        <v>5022</v>
      </c>
      <c r="Q122" s="125">
        <f t="shared" si="1879"/>
        <v>3099</v>
      </c>
      <c r="R122" s="125">
        <f t="shared" si="1879"/>
        <v>39543</v>
      </c>
      <c r="S122" s="125">
        <f t="shared" si="1879"/>
        <v>18925</v>
      </c>
      <c r="T122" s="125">
        <f t="shared" si="1879"/>
        <v>695</v>
      </c>
      <c r="U122" s="125">
        <f t="shared" si="1879"/>
        <v>2155407</v>
      </c>
      <c r="V122" s="125">
        <f t="shared" ref="V122" si="1897">IFERROR(U122/P122,"-")</f>
        <v>429.19295101553166</v>
      </c>
      <c r="W122" s="125">
        <f t="shared" si="1849"/>
        <v>790</v>
      </c>
      <c r="X122" s="125">
        <f t="shared" si="1818"/>
        <v>2160294</v>
      </c>
      <c r="Y122" s="125">
        <f t="shared" ref="Y122" si="1898">IFERROR(X122/Q122,"-")</f>
        <v>697.09390125847051</v>
      </c>
      <c r="Z122" s="125">
        <f t="shared" si="1850"/>
        <v>1310</v>
      </c>
      <c r="AA122" s="125">
        <f t="shared" si="1820"/>
        <v>66644699</v>
      </c>
      <c r="AB122" s="125">
        <f t="shared" ref="AB122" si="1899">IFERROR(AA122/R122,"-")</f>
        <v>1685.372859924639</v>
      </c>
      <c r="AC122" s="125">
        <f t="shared" si="1851"/>
        <v>3584</v>
      </c>
      <c r="AD122" s="125">
        <f t="shared" si="1822"/>
        <v>91020995</v>
      </c>
      <c r="AE122" s="125">
        <f t="shared" ref="AE122" si="1900">IFERROR(AD122/S122,"-")</f>
        <v>4809.5638044914131</v>
      </c>
      <c r="AF122" s="125">
        <f t="shared" si="1852"/>
        <v>11415</v>
      </c>
      <c r="AG122" s="125">
        <f t="shared" si="1824"/>
        <v>7523193</v>
      </c>
      <c r="AH122" s="125">
        <f t="shared" ref="AH122" si="1901">IFERROR(AG122/T122,"-")</f>
        <v>10824.738129496403</v>
      </c>
      <c r="AI122" s="125">
        <f t="shared" si="1853"/>
        <v>23072</v>
      </c>
      <c r="AJ122" s="125">
        <f t="shared" si="1885"/>
        <v>4417</v>
      </c>
      <c r="AK122" s="125">
        <f t="shared" si="1885"/>
        <v>406</v>
      </c>
      <c r="AL122" s="125">
        <f t="shared" si="1885"/>
        <v>1469</v>
      </c>
      <c r="AM122" s="125">
        <f t="shared" si="1885"/>
        <v>4504</v>
      </c>
      <c r="AN122" s="125">
        <f t="shared" si="1885"/>
        <v>564</v>
      </c>
      <c r="AO122" s="125">
        <f t="shared" si="1885"/>
        <v>1978</v>
      </c>
      <c r="AP122" s="125">
        <f t="shared" si="1885"/>
        <v>23</v>
      </c>
      <c r="AQ122" s="125">
        <f t="shared" si="1885"/>
        <v>38580</v>
      </c>
      <c r="AR122" s="125">
        <f t="shared" si="1885"/>
        <v>3593</v>
      </c>
      <c r="AS122" s="125">
        <f t="shared" si="1885"/>
        <v>27909</v>
      </c>
      <c r="AT122" s="125">
        <f t="shared" si="1886"/>
        <v>70082</v>
      </c>
      <c r="AU122" s="125">
        <f t="shared" si="1886"/>
        <v>11008</v>
      </c>
      <c r="AV122" s="125">
        <f t="shared" si="1886"/>
        <v>8607</v>
      </c>
      <c r="AW122" s="125">
        <f t="shared" si="1886"/>
        <v>6901</v>
      </c>
      <c r="AX122" s="125">
        <f t="shared" si="1886"/>
        <v>5472</v>
      </c>
      <c r="AY122" s="125">
        <f t="shared" si="1886"/>
        <v>54392</v>
      </c>
      <c r="AZ122" s="125">
        <f t="shared" si="1886"/>
        <v>45970</v>
      </c>
      <c r="BA122" s="125">
        <f t="shared" si="1886"/>
        <v>26591</v>
      </c>
      <c r="BB122" s="125">
        <f t="shared" si="1886"/>
        <v>20190</v>
      </c>
      <c r="BC122" s="125">
        <f t="shared" si="1886"/>
        <v>964</v>
      </c>
      <c r="BD122" s="125">
        <f t="shared" si="1886"/>
        <v>711</v>
      </c>
      <c r="BE122" s="122">
        <f t="shared" si="1886"/>
        <v>380</v>
      </c>
      <c r="BF122" s="122">
        <f t="shared" si="1886"/>
        <v>158429</v>
      </c>
      <c r="BG122" s="122">
        <f t="shared" ref="BG122" si="1902">IFERROR(BF122/BE122,"-")</f>
        <v>416.91842105263157</v>
      </c>
      <c r="BH122" s="122">
        <f t="shared" si="1854"/>
        <v>616</v>
      </c>
      <c r="BI122" s="122">
        <f t="shared" si="1829"/>
        <v>2626</v>
      </c>
      <c r="BJ122" s="122">
        <f t="shared" si="1829"/>
        <v>131445</v>
      </c>
      <c r="BK122" s="122">
        <f t="shared" ref="BK122" si="1903">IFERROR(BJ122/BI122,"-")</f>
        <v>50.055217060167557</v>
      </c>
      <c r="BL122" s="122">
        <f t="shared" si="1855"/>
        <v>90</v>
      </c>
      <c r="BM122" s="122">
        <f t="shared" si="1889"/>
        <v>151</v>
      </c>
      <c r="BN122" s="122">
        <f t="shared" si="1889"/>
        <v>964</v>
      </c>
      <c r="BO122" s="122">
        <f t="shared" si="1889"/>
        <v>842</v>
      </c>
      <c r="BP122" s="122">
        <f t="shared" si="1889"/>
        <v>15</v>
      </c>
      <c r="BQ122" s="122">
        <f t="shared" si="1889"/>
        <v>1017</v>
      </c>
      <c r="BR122" s="122">
        <f t="shared" si="1889"/>
        <v>6848822</v>
      </c>
      <c r="BS122" s="122">
        <f t="shared" ref="BS122" si="1904">IFERROR(BR122/BN122,"-")</f>
        <v>7104.5871369294609</v>
      </c>
      <c r="BT122" s="122">
        <f t="shared" si="1856"/>
        <v>15093</v>
      </c>
      <c r="BU122" s="122">
        <f t="shared" si="1833"/>
        <v>7578616</v>
      </c>
      <c r="BV122" s="122">
        <f t="shared" ref="BV122" si="1905">IFERROR(BU122/BO122,"-")</f>
        <v>9000.7315914489318</v>
      </c>
      <c r="BW122" s="122">
        <f t="shared" si="1857"/>
        <v>18550</v>
      </c>
      <c r="BX122" s="122">
        <f t="shared" si="1835"/>
        <v>157325</v>
      </c>
      <c r="BY122" s="122">
        <f t="shared" ref="BY122" si="1906">IFERROR(BX122/BP122,"-")</f>
        <v>10488.333333333334</v>
      </c>
      <c r="BZ122" s="122">
        <f t="shared" si="1858"/>
        <v>22896</v>
      </c>
      <c r="CA122" s="122">
        <f t="shared" si="1837"/>
        <v>10745566</v>
      </c>
      <c r="CB122" s="122">
        <f t="shared" ref="CB122" si="1907">IFERROR(CA122/BQ122,"-")</f>
        <v>10565.944936086529</v>
      </c>
      <c r="CC122" s="126">
        <f t="shared" si="1859"/>
        <v>21628</v>
      </c>
      <c r="CD122" s="126">
        <f t="shared" ref="CD122" si="1908">MONTH(1&amp;C122)</f>
        <v>7</v>
      </c>
      <c r="CE122" s="166">
        <f t="shared" ref="CE122" si="1909">LEFT($B122,4)+IF(CD122&lt;4,1,0)</f>
        <v>2018</v>
      </c>
      <c r="CF122" s="167">
        <f t="shared" si="1840"/>
        <v>43282</v>
      </c>
      <c r="CG122" s="168">
        <f t="shared" si="1841"/>
        <v>31</v>
      </c>
      <c r="CH122" s="126">
        <f t="shared" si="1895"/>
        <v>171116</v>
      </c>
      <c r="CI122" s="126">
        <f t="shared" si="1895"/>
        <v>3080088</v>
      </c>
      <c r="CJ122" s="126">
        <f t="shared" si="1895"/>
        <v>7101314</v>
      </c>
      <c r="CK122" s="126">
        <f t="shared" si="1895"/>
        <v>3967380</v>
      </c>
      <c r="CL122" s="126">
        <f t="shared" si="1895"/>
        <v>4059690</v>
      </c>
      <c r="CM122" s="126">
        <f t="shared" si="1895"/>
        <v>141722112</v>
      </c>
      <c r="CN122" s="126">
        <f t="shared" si="1895"/>
        <v>216028875</v>
      </c>
      <c r="CO122" s="126">
        <f t="shared" si="1895"/>
        <v>16035040</v>
      </c>
      <c r="CP122" s="126">
        <f t="shared" si="1895"/>
        <v>234080</v>
      </c>
      <c r="CQ122" s="126">
        <f t="shared" si="1895"/>
        <v>236340</v>
      </c>
      <c r="CR122" s="126">
        <f t="shared" si="1895"/>
        <v>14549652</v>
      </c>
      <c r="CS122" s="126">
        <f t="shared" si="1895"/>
        <v>15619100</v>
      </c>
      <c r="CT122" s="126">
        <f t="shared" si="1895"/>
        <v>343440</v>
      </c>
      <c r="CU122" s="126">
        <f t="shared" si="1895"/>
        <v>21995676</v>
      </c>
      <c r="CV122" s="169"/>
      <c r="CW122" s="128"/>
      <c r="CX122" s="128"/>
      <c r="CY122" s="128"/>
      <c r="CZ122" s="128"/>
      <c r="DA122" s="128"/>
    </row>
    <row r="123" spans="1:105" x14ac:dyDescent="0.2">
      <c r="A123" s="123" t="str">
        <f t="shared" ref="A123" si="1910">B123&amp;C123&amp;D123</f>
        <v>2018-19AUGUSTY59</v>
      </c>
      <c r="B123" s="97" t="str">
        <f t="shared" si="1844"/>
        <v>2018-19</v>
      </c>
      <c r="C123" s="35" t="s">
        <v>681</v>
      </c>
      <c r="D123" s="124" t="str">
        <f t="shared" si="1861"/>
        <v>Y59</v>
      </c>
      <c r="E123" s="124" t="str">
        <f t="shared" si="1861"/>
        <v>South West</v>
      </c>
      <c r="F123" s="124" t="str">
        <f t="shared" si="1862"/>
        <v>Y59</v>
      </c>
      <c r="H123" s="125">
        <f t="shared" si="1815"/>
        <v>106036</v>
      </c>
      <c r="I123" s="125">
        <f t="shared" si="1815"/>
        <v>79201</v>
      </c>
      <c r="J123" s="125">
        <f t="shared" si="1815"/>
        <v>389931</v>
      </c>
      <c r="K123" s="122">
        <f t="shared" ref="K123" si="1911">IFERROR(J123/I123,"-")</f>
        <v>4.9233090491281679</v>
      </c>
      <c r="L123" s="125">
        <f t="shared" si="1846"/>
        <v>2</v>
      </c>
      <c r="M123" s="125">
        <f t="shared" si="1847"/>
        <v>20</v>
      </c>
      <c r="N123" s="125">
        <f t="shared" si="1848"/>
        <v>60</v>
      </c>
      <c r="O123" s="125">
        <f t="shared" si="1879"/>
        <v>71492</v>
      </c>
      <c r="P123" s="125">
        <f t="shared" si="1879"/>
        <v>4555</v>
      </c>
      <c r="Q123" s="125">
        <f t="shared" si="1879"/>
        <v>2736</v>
      </c>
      <c r="R123" s="125">
        <f t="shared" si="1879"/>
        <v>38294</v>
      </c>
      <c r="S123" s="125">
        <f t="shared" si="1879"/>
        <v>18172</v>
      </c>
      <c r="T123" s="125">
        <f t="shared" si="1879"/>
        <v>675</v>
      </c>
      <c r="U123" s="125">
        <f t="shared" si="1879"/>
        <v>1920400</v>
      </c>
      <c r="V123" s="125">
        <f t="shared" ref="V123" si="1912">IFERROR(U123/P123,"-")</f>
        <v>421.60263446761797</v>
      </c>
      <c r="W123" s="125">
        <f t="shared" si="1849"/>
        <v>780</v>
      </c>
      <c r="X123" s="125">
        <f t="shared" si="1818"/>
        <v>1829255</v>
      </c>
      <c r="Y123" s="125">
        <f t="shared" ref="Y123" si="1913">IFERROR(X123/Q123,"-")</f>
        <v>668.58735380116957</v>
      </c>
      <c r="Z123" s="125">
        <f t="shared" si="1850"/>
        <v>1287</v>
      </c>
      <c r="AA123" s="125">
        <f t="shared" si="1820"/>
        <v>61576000</v>
      </c>
      <c r="AB123" s="125">
        <f t="shared" ref="AB123" si="1914">IFERROR(AA123/R123,"-")</f>
        <v>1607.9803624588708</v>
      </c>
      <c r="AC123" s="125">
        <f t="shared" si="1851"/>
        <v>3418</v>
      </c>
      <c r="AD123" s="125">
        <f t="shared" si="1822"/>
        <v>77691401</v>
      </c>
      <c r="AE123" s="125">
        <f t="shared" ref="AE123" si="1915">IFERROR(AD123/S123,"-")</f>
        <v>4275.3357362976003</v>
      </c>
      <c r="AF123" s="125">
        <f t="shared" si="1852"/>
        <v>9852</v>
      </c>
      <c r="AG123" s="125">
        <f t="shared" si="1824"/>
        <v>6402738</v>
      </c>
      <c r="AH123" s="125">
        <f t="shared" ref="AH123" si="1916">IFERROR(AG123/T123,"-")</f>
        <v>9485.5377777777776</v>
      </c>
      <c r="AI123" s="125">
        <f t="shared" si="1853"/>
        <v>21907</v>
      </c>
      <c r="AJ123" s="125">
        <f t="shared" si="1885"/>
        <v>3721</v>
      </c>
      <c r="AK123" s="125">
        <f t="shared" si="1885"/>
        <v>288</v>
      </c>
      <c r="AL123" s="125">
        <f t="shared" si="1885"/>
        <v>1321</v>
      </c>
      <c r="AM123" s="125">
        <f t="shared" si="1885"/>
        <v>4514</v>
      </c>
      <c r="AN123" s="125">
        <f t="shared" si="1885"/>
        <v>406</v>
      </c>
      <c r="AO123" s="125">
        <f t="shared" si="1885"/>
        <v>1706</v>
      </c>
      <c r="AP123" s="125">
        <f t="shared" si="1885"/>
        <v>25</v>
      </c>
      <c r="AQ123" s="125">
        <f t="shared" si="1885"/>
        <v>37583</v>
      </c>
      <c r="AR123" s="125">
        <f t="shared" si="1885"/>
        <v>3551</v>
      </c>
      <c r="AS123" s="125">
        <f t="shared" si="1885"/>
        <v>26637</v>
      </c>
      <c r="AT123" s="125">
        <f t="shared" si="1886"/>
        <v>67771</v>
      </c>
      <c r="AU123" s="125">
        <f t="shared" si="1886"/>
        <v>10276</v>
      </c>
      <c r="AV123" s="125">
        <f t="shared" si="1886"/>
        <v>8058</v>
      </c>
      <c r="AW123" s="125">
        <f t="shared" si="1886"/>
        <v>6249</v>
      </c>
      <c r="AX123" s="125">
        <f t="shared" si="1886"/>
        <v>4988</v>
      </c>
      <c r="AY123" s="125">
        <f t="shared" si="1886"/>
        <v>52735</v>
      </c>
      <c r="AZ123" s="125">
        <f t="shared" si="1886"/>
        <v>44561</v>
      </c>
      <c r="BA123" s="125">
        <f t="shared" si="1886"/>
        <v>25741</v>
      </c>
      <c r="BB123" s="125">
        <f t="shared" si="1886"/>
        <v>19437</v>
      </c>
      <c r="BC123" s="125">
        <f t="shared" si="1886"/>
        <v>946</v>
      </c>
      <c r="BD123" s="125">
        <f t="shared" si="1886"/>
        <v>697</v>
      </c>
      <c r="BE123" s="122">
        <f t="shared" si="1886"/>
        <v>418</v>
      </c>
      <c r="BF123" s="122">
        <f t="shared" si="1886"/>
        <v>188772</v>
      </c>
      <c r="BG123" s="122">
        <f t="shared" ref="BG123" si="1917">IFERROR(BF123/BE123,"-")</f>
        <v>451.60765550239233</v>
      </c>
      <c r="BH123" s="122">
        <f t="shared" si="1854"/>
        <v>605</v>
      </c>
      <c r="BI123" s="122">
        <f t="shared" si="1829"/>
        <v>2646</v>
      </c>
      <c r="BJ123" s="122">
        <f t="shared" si="1829"/>
        <v>121764</v>
      </c>
      <c r="BK123" s="122">
        <f t="shared" ref="BK123" si="1918">IFERROR(BJ123/BI123,"-")</f>
        <v>46.018140589569164</v>
      </c>
      <c r="BL123" s="122">
        <f t="shared" si="1855"/>
        <v>83</v>
      </c>
      <c r="BM123" s="122">
        <f t="shared" si="1889"/>
        <v>151</v>
      </c>
      <c r="BN123" s="122">
        <f t="shared" si="1889"/>
        <v>1027</v>
      </c>
      <c r="BO123" s="122">
        <f t="shared" si="1889"/>
        <v>955</v>
      </c>
      <c r="BP123" s="122">
        <f t="shared" si="1889"/>
        <v>15</v>
      </c>
      <c r="BQ123" s="122">
        <f t="shared" si="1889"/>
        <v>1064</v>
      </c>
      <c r="BR123" s="122">
        <f t="shared" si="1889"/>
        <v>6735521</v>
      </c>
      <c r="BS123" s="122">
        <f t="shared" ref="BS123" si="1919">IFERROR(BR123/BN123,"-")</f>
        <v>6558.4430379746836</v>
      </c>
      <c r="BT123" s="122">
        <f t="shared" si="1856"/>
        <v>13992</v>
      </c>
      <c r="BU123" s="122">
        <f t="shared" si="1833"/>
        <v>7162403</v>
      </c>
      <c r="BV123" s="122">
        <f t="shared" ref="BV123" si="1920">IFERROR(BU123/BO123,"-")</f>
        <v>7499.8984293193716</v>
      </c>
      <c r="BW123" s="122">
        <f t="shared" si="1857"/>
        <v>15276</v>
      </c>
      <c r="BX123" s="122">
        <f t="shared" si="1835"/>
        <v>121397</v>
      </c>
      <c r="BY123" s="122">
        <f t="shared" ref="BY123" si="1921">IFERROR(BX123/BP123,"-")</f>
        <v>8093.1333333333332</v>
      </c>
      <c r="BZ123" s="122">
        <f t="shared" si="1858"/>
        <v>14320</v>
      </c>
      <c r="CA123" s="122">
        <f t="shared" si="1837"/>
        <v>9914235</v>
      </c>
      <c r="CB123" s="122">
        <f t="shared" ref="CB123" si="1922">IFERROR(CA123/BQ123,"-")</f>
        <v>9317.8900375939847</v>
      </c>
      <c r="CC123" s="126">
        <f t="shared" si="1859"/>
        <v>19998</v>
      </c>
      <c r="CD123" s="126">
        <f t="shared" ref="CD123" si="1923">MONTH(1&amp;C123)</f>
        <v>8</v>
      </c>
      <c r="CE123" s="166">
        <f t="shared" ref="CE123" si="1924">LEFT($B123,4)+IF(CD123&lt;4,1,0)</f>
        <v>2018</v>
      </c>
      <c r="CF123" s="167">
        <f t="shared" si="1840"/>
        <v>43313</v>
      </c>
      <c r="CG123" s="168">
        <f t="shared" si="1841"/>
        <v>31</v>
      </c>
      <c r="CH123" s="126">
        <f t="shared" si="1895"/>
        <v>158402</v>
      </c>
      <c r="CI123" s="126">
        <f t="shared" si="1895"/>
        <v>1584020</v>
      </c>
      <c r="CJ123" s="126">
        <f t="shared" si="1895"/>
        <v>4752060</v>
      </c>
      <c r="CK123" s="126">
        <f t="shared" si="1895"/>
        <v>3552900</v>
      </c>
      <c r="CL123" s="126">
        <f t="shared" si="1895"/>
        <v>3521232</v>
      </c>
      <c r="CM123" s="126">
        <f t="shared" si="1895"/>
        <v>130888892</v>
      </c>
      <c r="CN123" s="126">
        <f t="shared" si="1895"/>
        <v>179030544</v>
      </c>
      <c r="CO123" s="126">
        <f t="shared" si="1895"/>
        <v>14787225</v>
      </c>
      <c r="CP123" s="126">
        <f t="shared" si="1895"/>
        <v>252890</v>
      </c>
      <c r="CQ123" s="126">
        <f t="shared" si="1895"/>
        <v>219618</v>
      </c>
      <c r="CR123" s="126">
        <f t="shared" si="1895"/>
        <v>14369784</v>
      </c>
      <c r="CS123" s="126">
        <f t="shared" si="1895"/>
        <v>14588580</v>
      </c>
      <c r="CT123" s="126">
        <f t="shared" si="1895"/>
        <v>214800</v>
      </c>
      <c r="CU123" s="126">
        <f t="shared" si="1895"/>
        <v>21277872</v>
      </c>
      <c r="CV123" s="169"/>
      <c r="CW123" s="128"/>
      <c r="CX123" s="128"/>
      <c r="CY123" s="128"/>
      <c r="CZ123" s="128"/>
      <c r="DA123" s="128"/>
    </row>
    <row r="124" spans="1:105" x14ac:dyDescent="0.2">
      <c r="A124" s="123" t="str">
        <f t="shared" ref="A124" si="1925">B124&amp;C124&amp;D124</f>
        <v>2018-19SEPTEMBERY59</v>
      </c>
      <c r="B124" s="97" t="str">
        <f t="shared" ref="B124:B130" si="1926">IF($C124="April",LEFT($B123,4)+1&amp;"-"&amp;RIGHT($B123,2)+1,$B123)</f>
        <v>2018-19</v>
      </c>
      <c r="C124" s="35" t="s">
        <v>707</v>
      </c>
      <c r="D124" s="124" t="str">
        <f t="shared" si="1861"/>
        <v>Y59</v>
      </c>
      <c r="E124" s="124" t="str">
        <f t="shared" si="1861"/>
        <v>South West</v>
      </c>
      <c r="F124" s="124" t="str">
        <f t="shared" si="1862"/>
        <v>Y59</v>
      </c>
      <c r="H124" s="125">
        <f t="shared" si="1815"/>
        <v>103044</v>
      </c>
      <c r="I124" s="125">
        <f t="shared" si="1815"/>
        <v>77491</v>
      </c>
      <c r="J124" s="125">
        <f t="shared" si="1815"/>
        <v>312519</v>
      </c>
      <c r="K124" s="122">
        <f t="shared" ref="K124" si="1927">IFERROR(J124/I124,"-")</f>
        <v>4.0329715708921032</v>
      </c>
      <c r="L124" s="125">
        <f t="shared" ref="L124" si="1928">IFERROR(CH124/I124,"-")</f>
        <v>2</v>
      </c>
      <c r="M124" s="125">
        <f t="shared" ref="M124" si="1929">IFERROR(CI124/I124,"-")</f>
        <v>12</v>
      </c>
      <c r="N124" s="125">
        <f t="shared" ref="N124" si="1930">IFERROR(CJ124/I124,"-")</f>
        <v>46</v>
      </c>
      <c r="O124" s="125">
        <f t="shared" si="1879"/>
        <v>69459</v>
      </c>
      <c r="P124" s="125">
        <f t="shared" si="1879"/>
        <v>4353</v>
      </c>
      <c r="Q124" s="125">
        <f t="shared" si="1879"/>
        <v>2686</v>
      </c>
      <c r="R124" s="125">
        <f t="shared" si="1879"/>
        <v>37725</v>
      </c>
      <c r="S124" s="125">
        <f t="shared" si="1879"/>
        <v>17462</v>
      </c>
      <c r="T124" s="125">
        <f t="shared" si="1879"/>
        <v>638</v>
      </c>
      <c r="U124" s="125">
        <f t="shared" si="1879"/>
        <v>1786298</v>
      </c>
      <c r="V124" s="125">
        <f t="shared" ref="V124" si="1931">IFERROR(U124/P124,"-")</f>
        <v>410.36021134849528</v>
      </c>
      <c r="W124" s="125">
        <f t="shared" ref="W124" si="1932">IFERROR(CK124/P124,"-")</f>
        <v>761</v>
      </c>
      <c r="X124" s="125">
        <f t="shared" si="1818"/>
        <v>1726833</v>
      </c>
      <c r="Y124" s="125">
        <f t="shared" ref="Y124" si="1933">IFERROR(X124/Q124,"-")</f>
        <v>642.90134028294858</v>
      </c>
      <c r="Z124" s="125">
        <f t="shared" ref="Z124" si="1934">IFERROR(CL124/Q124,"-")</f>
        <v>1185</v>
      </c>
      <c r="AA124" s="125">
        <f t="shared" si="1820"/>
        <v>61110198</v>
      </c>
      <c r="AB124" s="125">
        <f t="shared" ref="AB124" si="1935">IFERROR(AA124/R124,"-")</f>
        <v>1619.8859642147117</v>
      </c>
      <c r="AC124" s="125">
        <f t="shared" ref="AC124" si="1936">IFERROR(CM124/R124,"-")</f>
        <v>3416</v>
      </c>
      <c r="AD124" s="125">
        <f t="shared" si="1822"/>
        <v>75581680</v>
      </c>
      <c r="AE124" s="125">
        <f t="shared" ref="AE124" si="1937">IFERROR(AD124/S124,"-")</f>
        <v>4328.3518497308442</v>
      </c>
      <c r="AF124" s="125">
        <f t="shared" ref="AF124" si="1938">IFERROR(CN124/S124,"-")</f>
        <v>9909</v>
      </c>
      <c r="AG124" s="125">
        <f t="shared" si="1824"/>
        <v>5829039</v>
      </c>
      <c r="AH124" s="125">
        <f t="shared" ref="AH124" si="1939">IFERROR(AG124/T124,"-")</f>
        <v>9136.4247648902819</v>
      </c>
      <c r="AI124" s="125">
        <f t="shared" ref="AI124" si="1940">IFERROR(CO124/T124,"-")</f>
        <v>20979</v>
      </c>
      <c r="AJ124" s="125">
        <f t="shared" si="1885"/>
        <v>3803</v>
      </c>
      <c r="AK124" s="125">
        <f t="shared" si="1885"/>
        <v>356</v>
      </c>
      <c r="AL124" s="125">
        <f t="shared" si="1885"/>
        <v>1297</v>
      </c>
      <c r="AM124" s="125">
        <f t="shared" si="1885"/>
        <v>4539</v>
      </c>
      <c r="AN124" s="125">
        <f t="shared" si="1885"/>
        <v>484</v>
      </c>
      <c r="AO124" s="125">
        <f t="shared" si="1885"/>
        <v>1666</v>
      </c>
      <c r="AP124" s="125">
        <f t="shared" si="1885"/>
        <v>22</v>
      </c>
      <c r="AQ124" s="125">
        <f t="shared" si="1885"/>
        <v>37564</v>
      </c>
      <c r="AR124" s="125">
        <f t="shared" si="1885"/>
        <v>3244</v>
      </c>
      <c r="AS124" s="125">
        <f t="shared" si="1885"/>
        <v>24848</v>
      </c>
      <c r="AT124" s="125">
        <f t="shared" si="1886"/>
        <v>65656</v>
      </c>
      <c r="AU124" s="125">
        <f t="shared" si="1886"/>
        <v>9771</v>
      </c>
      <c r="AV124" s="125">
        <f t="shared" si="1886"/>
        <v>7671</v>
      </c>
      <c r="AW124" s="125">
        <f t="shared" si="1886"/>
        <v>6098</v>
      </c>
      <c r="AX124" s="125">
        <f t="shared" si="1886"/>
        <v>4835</v>
      </c>
      <c r="AY124" s="125">
        <f t="shared" si="1886"/>
        <v>51736</v>
      </c>
      <c r="AZ124" s="125">
        <f t="shared" si="1886"/>
        <v>43814</v>
      </c>
      <c r="BA124" s="125">
        <f t="shared" si="1886"/>
        <v>24980</v>
      </c>
      <c r="BB124" s="125">
        <f t="shared" si="1886"/>
        <v>18772</v>
      </c>
      <c r="BC124" s="125">
        <f t="shared" si="1886"/>
        <v>908</v>
      </c>
      <c r="BD124" s="125">
        <f t="shared" si="1886"/>
        <v>672</v>
      </c>
      <c r="BE124" s="122">
        <f t="shared" si="1886"/>
        <v>377</v>
      </c>
      <c r="BF124" s="122">
        <f t="shared" si="1886"/>
        <v>135714</v>
      </c>
      <c r="BG124" s="122">
        <f t="shared" ref="BG124" si="1941">IFERROR(BF124/BE124,"-")</f>
        <v>359.9840848806366</v>
      </c>
      <c r="BH124" s="122">
        <f t="shared" ref="BH124" si="1942">IFERROR(CP124/BE124,"-")</f>
        <v>606</v>
      </c>
      <c r="BI124" s="122">
        <f t="shared" si="1829"/>
        <v>2614</v>
      </c>
      <c r="BJ124" s="122">
        <f t="shared" si="1829"/>
        <v>121767</v>
      </c>
      <c r="BK124" s="122">
        <f t="shared" ref="BK124" si="1943">IFERROR(BJ124/BI124,"-")</f>
        <v>46.582631981637334</v>
      </c>
      <c r="BL124" s="122">
        <f t="shared" ref="BL124" si="1944">IFERROR(CQ124/BI124,"-")</f>
        <v>85</v>
      </c>
      <c r="BM124" s="122">
        <f t="shared" si="1889"/>
        <v>137</v>
      </c>
      <c r="BN124" s="122">
        <f t="shared" si="1889"/>
        <v>960</v>
      </c>
      <c r="BO124" s="122">
        <f t="shared" si="1889"/>
        <v>723</v>
      </c>
      <c r="BP124" s="122">
        <f t="shared" si="1889"/>
        <v>12</v>
      </c>
      <c r="BQ124" s="122">
        <f t="shared" si="1889"/>
        <v>930</v>
      </c>
      <c r="BR124" s="122">
        <f t="shared" si="1889"/>
        <v>6202501</v>
      </c>
      <c r="BS124" s="122">
        <f t="shared" ref="BS124" si="1945">IFERROR(BR124/BN124,"-")</f>
        <v>6460.9385416666664</v>
      </c>
      <c r="BT124" s="122">
        <f t="shared" ref="BT124" si="1946">IFERROR(CR124/BN124,"-")</f>
        <v>13831</v>
      </c>
      <c r="BU124" s="122">
        <f t="shared" si="1833"/>
        <v>5842555</v>
      </c>
      <c r="BV124" s="122">
        <f t="shared" ref="BV124" si="1947">IFERROR(BU124/BO124,"-")</f>
        <v>8080.9889349930845</v>
      </c>
      <c r="BW124" s="122">
        <f t="shared" ref="BW124" si="1948">IFERROR(CS124/BO124,"-")</f>
        <v>17408</v>
      </c>
      <c r="BX124" s="122">
        <f t="shared" si="1835"/>
        <v>85715</v>
      </c>
      <c r="BY124" s="122">
        <f t="shared" ref="BY124" si="1949">IFERROR(BX124/BP124,"-")</f>
        <v>7142.916666666667</v>
      </c>
      <c r="BZ124" s="122">
        <f t="shared" ref="BZ124" si="1950">IFERROR(CT124/BP124,"-")</f>
        <v>16493</v>
      </c>
      <c r="CA124" s="122">
        <f t="shared" si="1837"/>
        <v>8496783</v>
      </c>
      <c r="CB124" s="122">
        <f t="shared" ref="CB124" si="1951">IFERROR(CA124/BQ124,"-")</f>
        <v>9136.3258064516122</v>
      </c>
      <c r="CC124" s="126">
        <f t="shared" ref="CC124" si="1952">IFERROR(CU124/BQ124,"-")</f>
        <v>19594</v>
      </c>
      <c r="CD124" s="126">
        <f t="shared" ref="CD124" si="1953">MONTH(1&amp;C124)</f>
        <v>9</v>
      </c>
      <c r="CE124" s="166">
        <f t="shared" ref="CE124" si="1954">LEFT($B124,4)+IF(CD124&lt;4,1,0)</f>
        <v>2018</v>
      </c>
      <c r="CF124" s="167">
        <f t="shared" si="1840"/>
        <v>43344</v>
      </c>
      <c r="CG124" s="168">
        <f t="shared" si="1841"/>
        <v>30</v>
      </c>
      <c r="CH124" s="126">
        <f t="shared" si="1895"/>
        <v>154982</v>
      </c>
      <c r="CI124" s="126">
        <f t="shared" si="1895"/>
        <v>929892</v>
      </c>
      <c r="CJ124" s="126">
        <f t="shared" si="1895"/>
        <v>3564586</v>
      </c>
      <c r="CK124" s="126">
        <f t="shared" si="1895"/>
        <v>3312633</v>
      </c>
      <c r="CL124" s="126">
        <f t="shared" si="1895"/>
        <v>3182910</v>
      </c>
      <c r="CM124" s="126">
        <f t="shared" si="1895"/>
        <v>128868600</v>
      </c>
      <c r="CN124" s="126">
        <f t="shared" si="1895"/>
        <v>173030958</v>
      </c>
      <c r="CO124" s="126">
        <f t="shared" si="1895"/>
        <v>13384602</v>
      </c>
      <c r="CP124" s="126">
        <f t="shared" si="1895"/>
        <v>228462</v>
      </c>
      <c r="CQ124" s="126">
        <f t="shared" si="1895"/>
        <v>222190</v>
      </c>
      <c r="CR124" s="126">
        <f t="shared" si="1895"/>
        <v>13277760</v>
      </c>
      <c r="CS124" s="126">
        <f t="shared" si="1895"/>
        <v>12585984</v>
      </c>
      <c r="CT124" s="126">
        <f t="shared" si="1895"/>
        <v>197916</v>
      </c>
      <c r="CU124" s="126">
        <f t="shared" si="1895"/>
        <v>18222420</v>
      </c>
      <c r="CV124" s="169"/>
      <c r="CW124" s="128"/>
      <c r="CX124" s="128"/>
      <c r="CY124" s="128"/>
      <c r="CZ124" s="128"/>
      <c r="DA124" s="128"/>
    </row>
    <row r="125" spans="1:105" x14ac:dyDescent="0.2">
      <c r="A125" s="123" t="str">
        <f t="shared" ref="A125" si="1955">B125&amp;C125&amp;D125</f>
        <v>2018-19OCTOBERY59</v>
      </c>
      <c r="B125" s="97" t="str">
        <f t="shared" si="1926"/>
        <v>2018-19</v>
      </c>
      <c r="C125" s="35" t="s">
        <v>765</v>
      </c>
      <c r="D125" s="124" t="str">
        <f t="shared" si="1861"/>
        <v>Y59</v>
      </c>
      <c r="E125" s="124" t="str">
        <f t="shared" si="1861"/>
        <v>South West</v>
      </c>
      <c r="F125" s="124" t="str">
        <f t="shared" ref="F125" si="1956">D125</f>
        <v>Y59</v>
      </c>
      <c r="H125" s="125">
        <f t="shared" si="1815"/>
        <v>105833</v>
      </c>
      <c r="I125" s="125">
        <f t="shared" si="1815"/>
        <v>79122</v>
      </c>
      <c r="J125" s="125">
        <f t="shared" si="1815"/>
        <v>377197</v>
      </c>
      <c r="K125" s="122">
        <f t="shared" ref="K125" si="1957">IFERROR(J125/I125,"-")</f>
        <v>4.767283435706883</v>
      </c>
      <c r="L125" s="125">
        <f t="shared" ref="L125" si="1958">IFERROR(CH125/I125,"-")</f>
        <v>2</v>
      </c>
      <c r="M125" s="125">
        <f t="shared" ref="M125" si="1959">IFERROR(CI125/I125,"-")</f>
        <v>19</v>
      </c>
      <c r="N125" s="125">
        <f t="shared" ref="N125" si="1960">IFERROR(CJ125/I125,"-")</f>
        <v>57</v>
      </c>
      <c r="O125" s="125">
        <f t="shared" si="1879"/>
        <v>71641</v>
      </c>
      <c r="P125" s="125">
        <f t="shared" si="1879"/>
        <v>4554</v>
      </c>
      <c r="Q125" s="125">
        <f t="shared" si="1879"/>
        <v>2855</v>
      </c>
      <c r="R125" s="125">
        <f t="shared" si="1879"/>
        <v>38797</v>
      </c>
      <c r="S125" s="125">
        <f t="shared" si="1879"/>
        <v>17883</v>
      </c>
      <c r="T125" s="125">
        <f t="shared" si="1879"/>
        <v>665</v>
      </c>
      <c r="U125" s="125">
        <f t="shared" si="1879"/>
        <v>1920246</v>
      </c>
      <c r="V125" s="125">
        <f t="shared" ref="V125" si="1961">IFERROR(U125/P125,"-")</f>
        <v>421.66139657444006</v>
      </c>
      <c r="W125" s="125">
        <f t="shared" ref="W125" si="1962">IFERROR(CK125/P125,"-")</f>
        <v>761</v>
      </c>
      <c r="X125" s="125">
        <f t="shared" si="1818"/>
        <v>1931963</v>
      </c>
      <c r="Y125" s="125">
        <f t="shared" ref="Y125" si="1963">IFERROR(X125/Q125,"-")</f>
        <v>676.69457092819619</v>
      </c>
      <c r="Z125" s="125">
        <f t="shared" ref="Z125" si="1964">IFERROR(CL125/Q125,"-")</f>
        <v>1251</v>
      </c>
      <c r="AA125" s="125">
        <f t="shared" si="1820"/>
        <v>63066115</v>
      </c>
      <c r="AB125" s="125">
        <f t="shared" ref="AB125" si="1965">IFERROR(AA125/R125,"-")</f>
        <v>1625.5410212129805</v>
      </c>
      <c r="AC125" s="125">
        <f t="shared" ref="AC125" si="1966">IFERROR(CM125/R125,"-")</f>
        <v>3392</v>
      </c>
      <c r="AD125" s="125">
        <f t="shared" si="1822"/>
        <v>76516939</v>
      </c>
      <c r="AE125" s="125">
        <f t="shared" ref="AE125" si="1967">IFERROR(AD125/S125,"-")</f>
        <v>4278.7529497287924</v>
      </c>
      <c r="AF125" s="125">
        <f t="shared" ref="AF125" si="1968">IFERROR(CN125/S125,"-")</f>
        <v>9839</v>
      </c>
      <c r="AG125" s="125">
        <f t="shared" si="1824"/>
        <v>5585838</v>
      </c>
      <c r="AH125" s="125">
        <f t="shared" ref="AH125" si="1969">IFERROR(AG125/T125,"-")</f>
        <v>8399.7563909774435</v>
      </c>
      <c r="AI125" s="125">
        <f t="shared" ref="AI125" si="1970">IFERROR(CO125/T125,"-")</f>
        <v>18556</v>
      </c>
      <c r="AJ125" s="125">
        <f t="shared" si="1885"/>
        <v>3990</v>
      </c>
      <c r="AK125" s="125">
        <f t="shared" si="1885"/>
        <v>349</v>
      </c>
      <c r="AL125" s="125">
        <f t="shared" si="1885"/>
        <v>1332</v>
      </c>
      <c r="AM125" s="125">
        <f t="shared" si="1885"/>
        <v>4975</v>
      </c>
      <c r="AN125" s="125">
        <f t="shared" si="1885"/>
        <v>552</v>
      </c>
      <c r="AO125" s="125">
        <f t="shared" si="1885"/>
        <v>1757</v>
      </c>
      <c r="AP125" s="125">
        <f t="shared" si="1885"/>
        <v>26</v>
      </c>
      <c r="AQ125" s="125">
        <f t="shared" si="1885"/>
        <v>38620</v>
      </c>
      <c r="AR125" s="125">
        <f t="shared" si="1885"/>
        <v>3579</v>
      </c>
      <c r="AS125" s="125">
        <f t="shared" si="1885"/>
        <v>25452</v>
      </c>
      <c r="AT125" s="125">
        <f t="shared" si="1886"/>
        <v>67651</v>
      </c>
      <c r="AU125" s="125">
        <f t="shared" si="1886"/>
        <v>10135</v>
      </c>
      <c r="AV125" s="125">
        <f t="shared" si="1886"/>
        <v>7879</v>
      </c>
      <c r="AW125" s="125">
        <f t="shared" si="1886"/>
        <v>6479</v>
      </c>
      <c r="AX125" s="125">
        <f t="shared" si="1886"/>
        <v>5101</v>
      </c>
      <c r="AY125" s="125">
        <f t="shared" si="1886"/>
        <v>52571</v>
      </c>
      <c r="AZ125" s="125">
        <f t="shared" si="1886"/>
        <v>44734</v>
      </c>
      <c r="BA125" s="125">
        <f t="shared" si="1886"/>
        <v>25106</v>
      </c>
      <c r="BB125" s="125">
        <f t="shared" si="1886"/>
        <v>19122</v>
      </c>
      <c r="BC125" s="125">
        <f t="shared" si="1886"/>
        <v>925</v>
      </c>
      <c r="BD125" s="125">
        <f t="shared" si="1886"/>
        <v>691</v>
      </c>
      <c r="BE125" s="122">
        <f t="shared" si="1886"/>
        <v>384</v>
      </c>
      <c r="BF125" s="122">
        <f t="shared" si="1886"/>
        <v>129482</v>
      </c>
      <c r="BG125" s="122">
        <f t="shared" ref="BG125" si="1971">IFERROR(BF125/BE125,"-")</f>
        <v>337.19270833333331</v>
      </c>
      <c r="BH125" s="122">
        <f t="shared" ref="BH125" si="1972">IFERROR(CP125/BE125,"-")</f>
        <v>616</v>
      </c>
      <c r="BI125" s="122">
        <f t="shared" si="1829"/>
        <v>2787</v>
      </c>
      <c r="BJ125" s="122">
        <f t="shared" si="1829"/>
        <v>132581</v>
      </c>
      <c r="BK125" s="122">
        <f t="shared" ref="BK125" si="1973">IFERROR(BJ125/BI125,"-")</f>
        <v>47.571223537854323</v>
      </c>
      <c r="BL125" s="122">
        <f t="shared" ref="BL125" si="1974">IFERROR(CQ125/BI125,"-")</f>
        <v>86</v>
      </c>
      <c r="BM125" s="122">
        <f t="shared" si="1889"/>
        <v>172</v>
      </c>
      <c r="BN125" s="122">
        <f t="shared" si="1889"/>
        <v>914</v>
      </c>
      <c r="BO125" s="122">
        <f t="shared" si="1889"/>
        <v>739</v>
      </c>
      <c r="BP125" s="122">
        <f t="shared" si="1889"/>
        <v>16</v>
      </c>
      <c r="BQ125" s="122">
        <f t="shared" si="1889"/>
        <v>1141</v>
      </c>
      <c r="BR125" s="122">
        <f t="shared" si="1889"/>
        <v>6077947</v>
      </c>
      <c r="BS125" s="122">
        <f t="shared" ref="BS125" si="1975">IFERROR(BR125/BN125,"-")</f>
        <v>6649.8326039387312</v>
      </c>
      <c r="BT125" s="122">
        <f t="shared" ref="BT125" si="1976">IFERROR(CR125/BN125,"-")</f>
        <v>14103</v>
      </c>
      <c r="BU125" s="122">
        <f t="shared" si="1833"/>
        <v>6103281</v>
      </c>
      <c r="BV125" s="122">
        <f t="shared" ref="BV125" si="1977">IFERROR(BU125/BO125,"-")</f>
        <v>8258.8376184032477</v>
      </c>
      <c r="BW125" s="122">
        <f t="shared" ref="BW125" si="1978">IFERROR(CS125/BO125,"-")</f>
        <v>17201</v>
      </c>
      <c r="BX125" s="122">
        <f t="shared" si="1835"/>
        <v>132943</v>
      </c>
      <c r="BY125" s="122">
        <f t="shared" ref="BY125" si="1979">IFERROR(BX125/BP125,"-")</f>
        <v>8308.9375</v>
      </c>
      <c r="BZ125" s="122">
        <f t="shared" ref="BZ125" si="1980">IFERROR(CT125/BP125,"-")</f>
        <v>22635</v>
      </c>
      <c r="CA125" s="122">
        <f t="shared" si="1837"/>
        <v>11334216</v>
      </c>
      <c r="CB125" s="122">
        <f t="shared" ref="CB125" si="1981">IFERROR(CA125/BQ125,"-")</f>
        <v>9933.5810692375107</v>
      </c>
      <c r="CC125" s="126">
        <f t="shared" ref="CC125" si="1982">IFERROR(CU125/BQ125,"-")</f>
        <v>21178</v>
      </c>
      <c r="CD125" s="126">
        <f t="shared" ref="CD125" si="1983">MONTH(1&amp;C125)</f>
        <v>10</v>
      </c>
      <c r="CE125" s="166">
        <f t="shared" ref="CE125" si="1984">LEFT($B125,4)+IF(CD125&lt;4,1,0)</f>
        <v>2018</v>
      </c>
      <c r="CF125" s="167">
        <f t="shared" si="1840"/>
        <v>43374</v>
      </c>
      <c r="CG125" s="168">
        <f t="shared" si="1841"/>
        <v>31</v>
      </c>
      <c r="CH125" s="126">
        <f t="shared" si="1895"/>
        <v>158244</v>
      </c>
      <c r="CI125" s="126">
        <f t="shared" si="1895"/>
        <v>1503318</v>
      </c>
      <c r="CJ125" s="126">
        <f t="shared" si="1895"/>
        <v>4509954</v>
      </c>
      <c r="CK125" s="126">
        <f t="shared" si="1895"/>
        <v>3465594</v>
      </c>
      <c r="CL125" s="126">
        <f t="shared" si="1895"/>
        <v>3571605</v>
      </c>
      <c r="CM125" s="126">
        <f t="shared" si="1895"/>
        <v>131599424</v>
      </c>
      <c r="CN125" s="126">
        <f t="shared" si="1895"/>
        <v>175950837</v>
      </c>
      <c r="CO125" s="126">
        <f t="shared" si="1895"/>
        <v>12339740</v>
      </c>
      <c r="CP125" s="126">
        <f t="shared" si="1895"/>
        <v>236544</v>
      </c>
      <c r="CQ125" s="126">
        <f t="shared" si="1895"/>
        <v>239682</v>
      </c>
      <c r="CR125" s="126">
        <f t="shared" si="1895"/>
        <v>12890142</v>
      </c>
      <c r="CS125" s="126">
        <f t="shared" si="1895"/>
        <v>12711539</v>
      </c>
      <c r="CT125" s="126">
        <f t="shared" si="1895"/>
        <v>362160</v>
      </c>
      <c r="CU125" s="126">
        <f t="shared" si="1895"/>
        <v>24164098</v>
      </c>
      <c r="CV125" s="169"/>
      <c r="CW125" s="128"/>
      <c r="CX125" s="128"/>
      <c r="CY125" s="128"/>
      <c r="CZ125" s="128"/>
      <c r="DA125" s="128"/>
    </row>
    <row r="126" spans="1:105" x14ac:dyDescent="0.2">
      <c r="A126" s="123" t="str">
        <f t="shared" ref="A126" si="1985">B126&amp;C126&amp;D126</f>
        <v>2018-19NOVEMBERY59</v>
      </c>
      <c r="B126" s="97" t="str">
        <f t="shared" si="1926"/>
        <v>2018-19</v>
      </c>
      <c r="C126" s="35" t="s">
        <v>771</v>
      </c>
      <c r="D126" s="124" t="str">
        <f t="shared" si="1861"/>
        <v>Y59</v>
      </c>
      <c r="E126" s="124" t="str">
        <f t="shared" si="1861"/>
        <v>South West</v>
      </c>
      <c r="F126" s="124" t="str">
        <f t="shared" ref="F126" si="1986">D126</f>
        <v>Y59</v>
      </c>
      <c r="H126" s="125">
        <f t="shared" si="1815"/>
        <v>107352</v>
      </c>
      <c r="I126" s="125">
        <f t="shared" si="1815"/>
        <v>79619</v>
      </c>
      <c r="J126" s="125">
        <f t="shared" si="1815"/>
        <v>345654</v>
      </c>
      <c r="K126" s="122">
        <f t="shared" ref="K126" si="1987">IFERROR(J126/I126,"-")</f>
        <v>4.3413506826260067</v>
      </c>
      <c r="L126" s="125">
        <f t="shared" ref="L126" si="1988">IFERROR(CH126/I126,"-")</f>
        <v>2</v>
      </c>
      <c r="M126" s="125">
        <f t="shared" ref="M126" si="1989">IFERROR(CI126/I126,"-")</f>
        <v>15</v>
      </c>
      <c r="N126" s="125">
        <f t="shared" ref="N126" si="1990">IFERROR(CJ126/I126,"-")</f>
        <v>51</v>
      </c>
      <c r="O126" s="125">
        <f t="shared" si="1879"/>
        <v>72114</v>
      </c>
      <c r="P126" s="125">
        <f t="shared" si="1879"/>
        <v>4439</v>
      </c>
      <c r="Q126" s="125">
        <f t="shared" si="1879"/>
        <v>2786</v>
      </c>
      <c r="R126" s="125">
        <f t="shared" si="1879"/>
        <v>39948</v>
      </c>
      <c r="S126" s="125">
        <f t="shared" si="1879"/>
        <v>17515</v>
      </c>
      <c r="T126" s="125">
        <f t="shared" si="1879"/>
        <v>636</v>
      </c>
      <c r="U126" s="125">
        <f t="shared" si="1879"/>
        <v>1855769</v>
      </c>
      <c r="V126" s="125">
        <f t="shared" ref="V126" si="1991">IFERROR(U126/P126,"-")</f>
        <v>418.0601486821356</v>
      </c>
      <c r="W126" s="125">
        <f t="shared" ref="W126" si="1992">IFERROR(CK126/P126,"-")</f>
        <v>764</v>
      </c>
      <c r="X126" s="125">
        <f t="shared" si="1818"/>
        <v>1925782</v>
      </c>
      <c r="Y126" s="125">
        <f t="shared" ref="Y126" si="1993">IFERROR(X126/Q126,"-")</f>
        <v>691.23546302943294</v>
      </c>
      <c r="Z126" s="125">
        <f t="shared" ref="Z126" si="1994">IFERROR(CL126/Q126,"-")</f>
        <v>1286</v>
      </c>
      <c r="AA126" s="125">
        <f t="shared" si="1820"/>
        <v>67532214</v>
      </c>
      <c r="AB126" s="125">
        <f t="shared" ref="AB126" si="1995">IFERROR(AA126/R126,"-")</f>
        <v>1690.5030039050766</v>
      </c>
      <c r="AC126" s="125">
        <f t="shared" ref="AC126" si="1996">IFERROR(CM126/R126,"-")</f>
        <v>3555</v>
      </c>
      <c r="AD126" s="125">
        <f t="shared" si="1822"/>
        <v>78062848</v>
      </c>
      <c r="AE126" s="125">
        <f t="shared" ref="AE126" si="1997">IFERROR(AD126/S126,"-")</f>
        <v>4456.913959463317</v>
      </c>
      <c r="AF126" s="125">
        <f t="shared" ref="AF126" si="1998">IFERROR(CN126/S126,"-")</f>
        <v>10318</v>
      </c>
      <c r="AG126" s="125">
        <f t="shared" si="1824"/>
        <v>4615262</v>
      </c>
      <c r="AH126" s="125">
        <f t="shared" ref="AH126" si="1999">IFERROR(AG126/T126,"-")</f>
        <v>7256.701257861635</v>
      </c>
      <c r="AI126" s="125">
        <f t="shared" ref="AI126" si="2000">IFERROR(CO126/T126,"-")</f>
        <v>15460</v>
      </c>
      <c r="AJ126" s="125">
        <f t="shared" si="1885"/>
        <v>4155</v>
      </c>
      <c r="AK126" s="125">
        <f t="shared" si="1885"/>
        <v>463</v>
      </c>
      <c r="AL126" s="125">
        <f t="shared" si="1885"/>
        <v>1543</v>
      </c>
      <c r="AM126" s="125">
        <f t="shared" si="1885"/>
        <v>5052</v>
      </c>
      <c r="AN126" s="125">
        <f t="shared" si="1885"/>
        <v>517</v>
      </c>
      <c r="AO126" s="125">
        <f t="shared" si="1885"/>
        <v>1632</v>
      </c>
      <c r="AP126" s="125">
        <f t="shared" si="1885"/>
        <v>21</v>
      </c>
      <c r="AQ126" s="125">
        <f t="shared" si="1885"/>
        <v>38731</v>
      </c>
      <c r="AR126" s="125">
        <f t="shared" si="1885"/>
        <v>3529</v>
      </c>
      <c r="AS126" s="125">
        <f t="shared" si="1885"/>
        <v>25699</v>
      </c>
      <c r="AT126" s="125">
        <f t="shared" si="1886"/>
        <v>67959</v>
      </c>
      <c r="AU126" s="125">
        <f t="shared" si="1886"/>
        <v>10135</v>
      </c>
      <c r="AV126" s="125">
        <f t="shared" si="1886"/>
        <v>7776</v>
      </c>
      <c r="AW126" s="125">
        <f t="shared" si="1886"/>
        <v>6378</v>
      </c>
      <c r="AX126" s="125">
        <f t="shared" si="1886"/>
        <v>4946</v>
      </c>
      <c r="AY126" s="125">
        <f t="shared" si="1886"/>
        <v>54625</v>
      </c>
      <c r="AZ126" s="125">
        <f t="shared" si="1886"/>
        <v>46123</v>
      </c>
      <c r="BA126" s="125">
        <f t="shared" si="1886"/>
        <v>25069</v>
      </c>
      <c r="BB126" s="125">
        <f t="shared" si="1886"/>
        <v>18726</v>
      </c>
      <c r="BC126" s="125">
        <f t="shared" si="1886"/>
        <v>858</v>
      </c>
      <c r="BD126" s="125">
        <f t="shared" si="1886"/>
        <v>671</v>
      </c>
      <c r="BE126" s="122">
        <f t="shared" si="1886"/>
        <v>392</v>
      </c>
      <c r="BF126" s="122">
        <f t="shared" si="1886"/>
        <v>130746</v>
      </c>
      <c r="BG126" s="122">
        <f t="shared" ref="BG126" si="2001">IFERROR(BF126/BE126,"-")</f>
        <v>333.53571428571428</v>
      </c>
      <c r="BH126" s="122">
        <f t="shared" ref="BH126" si="2002">IFERROR(CP126/BE126,"-")</f>
        <v>583</v>
      </c>
      <c r="BI126" s="122">
        <f t="shared" si="1829"/>
        <v>2690</v>
      </c>
      <c r="BJ126" s="122">
        <f t="shared" si="1829"/>
        <v>121881</v>
      </c>
      <c r="BK126" s="122">
        <f t="shared" ref="BK126" si="2003">IFERROR(BJ126/BI126,"-")</f>
        <v>45.3089219330855</v>
      </c>
      <c r="BL126" s="122">
        <f t="shared" ref="BL126" si="2004">IFERROR(CQ126/BI126,"-")</f>
        <v>81</v>
      </c>
      <c r="BM126" s="122">
        <f t="shared" si="1889"/>
        <v>149</v>
      </c>
      <c r="BN126" s="122">
        <f t="shared" si="1889"/>
        <v>864</v>
      </c>
      <c r="BO126" s="122">
        <f t="shared" si="1889"/>
        <v>652</v>
      </c>
      <c r="BP126" s="122">
        <f t="shared" si="1889"/>
        <v>12</v>
      </c>
      <c r="BQ126" s="122">
        <f t="shared" si="1889"/>
        <v>1177</v>
      </c>
      <c r="BR126" s="122">
        <f t="shared" si="1889"/>
        <v>5539114</v>
      </c>
      <c r="BS126" s="122">
        <f t="shared" ref="BS126" si="2005">IFERROR(BR126/BN126,"-")</f>
        <v>6411.0115740740739</v>
      </c>
      <c r="BT126" s="122">
        <f t="shared" ref="BT126" si="2006">IFERROR(CR126/BN126,"-")</f>
        <v>13359</v>
      </c>
      <c r="BU126" s="122">
        <f t="shared" si="1833"/>
        <v>5221585</v>
      </c>
      <c r="BV126" s="122">
        <f t="shared" ref="BV126" si="2007">IFERROR(BU126/BO126,"-")</f>
        <v>8008.5659509202451</v>
      </c>
      <c r="BW126" s="122">
        <f t="shared" ref="BW126" si="2008">IFERROR(CS126/BO126,"-")</f>
        <v>15578</v>
      </c>
      <c r="BX126" s="122">
        <f t="shared" si="1835"/>
        <v>158206</v>
      </c>
      <c r="BY126" s="122">
        <f t="shared" ref="BY126" si="2009">IFERROR(BX126/BP126,"-")</f>
        <v>13183.833333333334</v>
      </c>
      <c r="BZ126" s="122">
        <f t="shared" ref="BZ126" si="2010">IFERROR(CT126/BP126,"-")</f>
        <v>18984</v>
      </c>
      <c r="CA126" s="122">
        <f t="shared" si="1837"/>
        <v>12183270</v>
      </c>
      <c r="CB126" s="122">
        <f t="shared" ref="CB126" si="2011">IFERROR(CA126/BQ126,"-")</f>
        <v>10351.121495327103</v>
      </c>
      <c r="CC126" s="126">
        <f t="shared" ref="CC126" si="2012">IFERROR(CU126/BQ126,"-")</f>
        <v>20688</v>
      </c>
      <c r="CD126" s="126">
        <f t="shared" ref="CD126" si="2013">MONTH(1&amp;C126)</f>
        <v>11</v>
      </c>
      <c r="CE126" s="166">
        <f t="shared" ref="CE126" si="2014">LEFT($B126,4)+IF(CD126&lt;4,1,0)</f>
        <v>2018</v>
      </c>
      <c r="CF126" s="167">
        <f t="shared" si="1840"/>
        <v>43405</v>
      </c>
      <c r="CG126" s="168">
        <f t="shared" si="1841"/>
        <v>30</v>
      </c>
      <c r="CH126" s="126">
        <f t="shared" si="1895"/>
        <v>159238</v>
      </c>
      <c r="CI126" s="126">
        <f t="shared" si="1895"/>
        <v>1194285</v>
      </c>
      <c r="CJ126" s="126">
        <f t="shared" si="1895"/>
        <v>4060569</v>
      </c>
      <c r="CK126" s="126">
        <f t="shared" si="1895"/>
        <v>3391396</v>
      </c>
      <c r="CL126" s="126">
        <f t="shared" si="1895"/>
        <v>3582796</v>
      </c>
      <c r="CM126" s="126">
        <f t="shared" si="1895"/>
        <v>142015140</v>
      </c>
      <c r="CN126" s="126">
        <f t="shared" si="1895"/>
        <v>180719770</v>
      </c>
      <c r="CO126" s="126">
        <f t="shared" si="1895"/>
        <v>9832560</v>
      </c>
      <c r="CP126" s="126">
        <f t="shared" si="1895"/>
        <v>228536</v>
      </c>
      <c r="CQ126" s="126">
        <f t="shared" si="1895"/>
        <v>217890</v>
      </c>
      <c r="CR126" s="126">
        <f t="shared" si="1895"/>
        <v>11542176</v>
      </c>
      <c r="CS126" s="126">
        <f t="shared" si="1895"/>
        <v>10156856</v>
      </c>
      <c r="CT126" s="126">
        <f t="shared" si="1895"/>
        <v>227808</v>
      </c>
      <c r="CU126" s="126">
        <f t="shared" si="1895"/>
        <v>24349776</v>
      </c>
      <c r="CV126" s="169"/>
      <c r="CW126" s="128"/>
      <c r="CX126" s="128"/>
      <c r="CY126" s="128"/>
      <c r="CZ126" s="128"/>
      <c r="DA126" s="128"/>
    </row>
    <row r="127" spans="1:105" x14ac:dyDescent="0.2">
      <c r="A127" s="123" t="str">
        <f t="shared" ref="A127" si="2015">B127&amp;C127&amp;D127</f>
        <v>2018-19DECEMBERY59</v>
      </c>
      <c r="B127" s="97" t="str">
        <f t="shared" si="1926"/>
        <v>2018-19</v>
      </c>
      <c r="C127" s="35" t="s">
        <v>776</v>
      </c>
      <c r="D127" s="124" t="str">
        <f t="shared" si="1861"/>
        <v>Y59</v>
      </c>
      <c r="E127" s="124" t="str">
        <f t="shared" si="1861"/>
        <v>South West</v>
      </c>
      <c r="F127" s="124" t="str">
        <f t="shared" ref="F127" si="2016">D127</f>
        <v>Y59</v>
      </c>
      <c r="H127" s="125">
        <f t="shared" si="1815"/>
        <v>111365</v>
      </c>
      <c r="I127" s="125">
        <f t="shared" si="1815"/>
        <v>81873</v>
      </c>
      <c r="J127" s="125">
        <f t="shared" si="1815"/>
        <v>425251</v>
      </c>
      <c r="K127" s="122">
        <f t="shared" ref="K127" si="2017">IFERROR(J127/I127,"-")</f>
        <v>5.194032220634397</v>
      </c>
      <c r="L127" s="125">
        <f t="shared" ref="L127" si="2018">IFERROR(CH127/I127,"-")</f>
        <v>2</v>
      </c>
      <c r="M127" s="125">
        <f t="shared" ref="M127" si="2019">IFERROR(CI127/I127,"-")</f>
        <v>22</v>
      </c>
      <c r="N127" s="125">
        <f t="shared" ref="N127" si="2020">IFERROR(CJ127/I127,"-")</f>
        <v>63</v>
      </c>
      <c r="O127" s="125">
        <f t="shared" si="1879"/>
        <v>77325</v>
      </c>
      <c r="P127" s="125">
        <f t="shared" si="1879"/>
        <v>4488</v>
      </c>
      <c r="Q127" s="125">
        <f t="shared" si="1879"/>
        <v>2773</v>
      </c>
      <c r="R127" s="125">
        <f t="shared" si="1879"/>
        <v>42924</v>
      </c>
      <c r="S127" s="125">
        <f t="shared" si="1879"/>
        <v>18884</v>
      </c>
      <c r="T127" s="125">
        <f t="shared" si="1879"/>
        <v>1371</v>
      </c>
      <c r="U127" s="125">
        <f t="shared" si="1879"/>
        <v>1835070</v>
      </c>
      <c r="V127" s="125">
        <f t="shared" ref="V127" si="2021">IFERROR(U127/P127,"-")</f>
        <v>408.88368983957218</v>
      </c>
      <c r="W127" s="125">
        <f t="shared" ref="W127" si="2022">IFERROR(CK127/P127,"-")</f>
        <v>738</v>
      </c>
      <c r="X127" s="125">
        <f t="shared" si="1818"/>
        <v>1835531</v>
      </c>
      <c r="Y127" s="125">
        <f t="shared" ref="Y127" si="2023">IFERROR(X127/Q127,"-")</f>
        <v>661.92967904796251</v>
      </c>
      <c r="Z127" s="125">
        <f t="shared" ref="Z127" si="2024">IFERROR(CL127/Q127,"-")</f>
        <v>1241</v>
      </c>
      <c r="AA127" s="125">
        <f t="shared" si="1820"/>
        <v>70557150</v>
      </c>
      <c r="AB127" s="125">
        <f t="shared" ref="AB127" si="2025">IFERROR(AA127/R127,"-")</f>
        <v>1643.7692200167739</v>
      </c>
      <c r="AC127" s="125">
        <f t="shared" ref="AC127" si="2026">IFERROR(CM127/R127,"-")</f>
        <v>3488</v>
      </c>
      <c r="AD127" s="125">
        <f t="shared" si="1822"/>
        <v>79421275</v>
      </c>
      <c r="AE127" s="125">
        <f t="shared" ref="AE127" si="2027">IFERROR(AD127/S127,"-")</f>
        <v>4205.7442808726964</v>
      </c>
      <c r="AF127" s="125">
        <f t="shared" ref="AF127" si="2028">IFERROR(CN127/S127,"-")</f>
        <v>9787</v>
      </c>
      <c r="AG127" s="125">
        <f t="shared" si="1824"/>
        <v>8295771</v>
      </c>
      <c r="AH127" s="125">
        <f t="shared" ref="AH127" si="2029">IFERROR(AG127/T127,"-")</f>
        <v>6050.8905908096276</v>
      </c>
      <c r="AI127" s="125">
        <f t="shared" ref="AI127" si="2030">IFERROR(CO127/T127,"-")</f>
        <v>13221</v>
      </c>
      <c r="AJ127" s="125">
        <f t="shared" si="1885"/>
        <v>4368</v>
      </c>
      <c r="AK127" s="125">
        <f t="shared" si="1885"/>
        <v>486</v>
      </c>
      <c r="AL127" s="125">
        <f t="shared" si="1885"/>
        <v>1711</v>
      </c>
      <c r="AM127" s="125">
        <f t="shared" si="1885"/>
        <v>5075</v>
      </c>
      <c r="AN127" s="125">
        <f t="shared" si="1885"/>
        <v>504</v>
      </c>
      <c r="AO127" s="125">
        <f t="shared" si="1885"/>
        <v>1667</v>
      </c>
      <c r="AP127" s="125">
        <f t="shared" si="1885"/>
        <v>13</v>
      </c>
      <c r="AQ127" s="125">
        <f t="shared" si="1885"/>
        <v>41373</v>
      </c>
      <c r="AR127" s="125">
        <f t="shared" si="1885"/>
        <v>3660</v>
      </c>
      <c r="AS127" s="125">
        <f t="shared" si="1885"/>
        <v>27924</v>
      </c>
      <c r="AT127" s="125">
        <f t="shared" si="1886"/>
        <v>72957</v>
      </c>
      <c r="AU127" s="125">
        <f t="shared" si="1886"/>
        <v>10118</v>
      </c>
      <c r="AV127" s="125">
        <f t="shared" si="1886"/>
        <v>7776</v>
      </c>
      <c r="AW127" s="125">
        <f t="shared" si="1886"/>
        <v>6320</v>
      </c>
      <c r="AX127" s="125">
        <f t="shared" si="1886"/>
        <v>4896</v>
      </c>
      <c r="AY127" s="125">
        <f t="shared" si="1886"/>
        <v>58111</v>
      </c>
      <c r="AZ127" s="125">
        <f t="shared" si="1886"/>
        <v>49291</v>
      </c>
      <c r="BA127" s="125">
        <f t="shared" si="1886"/>
        <v>26775</v>
      </c>
      <c r="BB127" s="125">
        <f t="shared" si="1886"/>
        <v>20151</v>
      </c>
      <c r="BC127" s="125">
        <f t="shared" si="1886"/>
        <v>1849</v>
      </c>
      <c r="BD127" s="125">
        <f t="shared" si="1886"/>
        <v>1440</v>
      </c>
      <c r="BE127" s="122">
        <f t="shared" si="1886"/>
        <v>420</v>
      </c>
      <c r="BF127" s="122">
        <f t="shared" si="1886"/>
        <v>143394</v>
      </c>
      <c r="BG127" s="122">
        <f t="shared" ref="BG127" si="2031">IFERROR(BF127/BE127,"-")</f>
        <v>341.41428571428571</v>
      </c>
      <c r="BH127" s="122">
        <f t="shared" ref="BH127" si="2032">IFERROR(CP127/BE127,"-")</f>
        <v>606</v>
      </c>
      <c r="BI127" s="122">
        <f t="shared" si="1829"/>
        <v>2653</v>
      </c>
      <c r="BJ127" s="122">
        <f t="shared" si="1829"/>
        <v>118344</v>
      </c>
      <c r="BK127" s="122">
        <f t="shared" ref="BK127" si="2033">IFERROR(BJ127/BI127,"-")</f>
        <v>44.607614021862041</v>
      </c>
      <c r="BL127" s="122">
        <f t="shared" ref="BL127" si="2034">IFERROR(CQ127/BI127,"-")</f>
        <v>83</v>
      </c>
      <c r="BM127" s="122">
        <f t="shared" si="1889"/>
        <v>178</v>
      </c>
      <c r="BN127" s="122">
        <f t="shared" si="1889"/>
        <v>934</v>
      </c>
      <c r="BO127" s="122">
        <f t="shared" si="1889"/>
        <v>738</v>
      </c>
      <c r="BP127" s="122">
        <f t="shared" si="1889"/>
        <v>19</v>
      </c>
      <c r="BQ127" s="122">
        <f t="shared" si="1889"/>
        <v>1236</v>
      </c>
      <c r="BR127" s="122">
        <f t="shared" si="1889"/>
        <v>5812300</v>
      </c>
      <c r="BS127" s="122">
        <f t="shared" ref="BS127" si="2035">IFERROR(BR127/BN127,"-")</f>
        <v>6223.0192719486085</v>
      </c>
      <c r="BT127" s="122">
        <f t="shared" ref="BT127" si="2036">IFERROR(CR127/BN127,"-")</f>
        <v>12346</v>
      </c>
      <c r="BU127" s="122">
        <f t="shared" si="1833"/>
        <v>5584052</v>
      </c>
      <c r="BV127" s="122">
        <f t="shared" ref="BV127" si="2037">IFERROR(BU127/BO127,"-")</f>
        <v>7566.4661246612468</v>
      </c>
      <c r="BW127" s="122">
        <f t="shared" ref="BW127" si="2038">IFERROR(CS127/BO127,"-")</f>
        <v>15894</v>
      </c>
      <c r="BX127" s="122">
        <f t="shared" si="1835"/>
        <v>167181</v>
      </c>
      <c r="BY127" s="122">
        <f t="shared" ref="BY127" si="2039">IFERROR(BX127/BP127,"-")</f>
        <v>8799</v>
      </c>
      <c r="BZ127" s="122">
        <f t="shared" ref="BZ127" si="2040">IFERROR(CT127/BP127,"-")</f>
        <v>17371</v>
      </c>
      <c r="CA127" s="122">
        <f t="shared" si="1837"/>
        <v>11336604</v>
      </c>
      <c r="CB127" s="122">
        <f t="shared" ref="CB127" si="2041">IFERROR(CA127/BQ127,"-")</f>
        <v>9172.0097087378635</v>
      </c>
      <c r="CC127" s="126">
        <f t="shared" ref="CC127" si="2042">IFERROR(CU127/BQ127,"-")</f>
        <v>19346</v>
      </c>
      <c r="CD127" s="126">
        <f t="shared" ref="CD127" si="2043">MONTH(1&amp;C127)</f>
        <v>12</v>
      </c>
      <c r="CE127" s="166">
        <f t="shared" ref="CE127" si="2044">LEFT($B127,4)+IF(CD127&lt;4,1,0)</f>
        <v>2018</v>
      </c>
      <c r="CF127" s="167">
        <f t="shared" si="1840"/>
        <v>43435</v>
      </c>
      <c r="CG127" s="168">
        <f t="shared" si="1841"/>
        <v>31</v>
      </c>
      <c r="CH127" s="126">
        <f t="shared" si="1895"/>
        <v>163746</v>
      </c>
      <c r="CI127" s="126">
        <f t="shared" si="1895"/>
        <v>1801206</v>
      </c>
      <c r="CJ127" s="126">
        <f t="shared" si="1895"/>
        <v>5157999</v>
      </c>
      <c r="CK127" s="126">
        <f t="shared" si="1895"/>
        <v>3312144</v>
      </c>
      <c r="CL127" s="126">
        <f t="shared" si="1895"/>
        <v>3441293</v>
      </c>
      <c r="CM127" s="126">
        <f t="shared" si="1895"/>
        <v>149718912</v>
      </c>
      <c r="CN127" s="126">
        <f t="shared" si="1895"/>
        <v>184817708</v>
      </c>
      <c r="CO127" s="126">
        <f t="shared" si="1895"/>
        <v>18125991</v>
      </c>
      <c r="CP127" s="126">
        <f t="shared" si="1895"/>
        <v>254520</v>
      </c>
      <c r="CQ127" s="126">
        <f t="shared" si="1895"/>
        <v>220199</v>
      </c>
      <c r="CR127" s="126">
        <f t="shared" si="1895"/>
        <v>11531164</v>
      </c>
      <c r="CS127" s="126">
        <f t="shared" si="1895"/>
        <v>11729772</v>
      </c>
      <c r="CT127" s="126">
        <f t="shared" si="1895"/>
        <v>330049</v>
      </c>
      <c r="CU127" s="126">
        <f t="shared" si="1895"/>
        <v>23911656</v>
      </c>
      <c r="CV127" s="169"/>
      <c r="CW127" s="128"/>
      <c r="CX127" s="128"/>
      <c r="CY127" s="128"/>
      <c r="CZ127" s="128"/>
      <c r="DA127" s="128"/>
    </row>
    <row r="128" spans="1:105" x14ac:dyDescent="0.2">
      <c r="A128" s="123" t="str">
        <f t="shared" ref="A128" si="2045">B128&amp;C128&amp;D128</f>
        <v>2018-19JANUARYY59</v>
      </c>
      <c r="B128" s="97" t="str">
        <f t="shared" si="1926"/>
        <v>2018-19</v>
      </c>
      <c r="C128" s="35" t="s">
        <v>814</v>
      </c>
      <c r="D128" s="124" t="str">
        <f t="shared" si="1861"/>
        <v>Y59</v>
      </c>
      <c r="E128" s="124" t="str">
        <f t="shared" si="1861"/>
        <v>South West</v>
      </c>
      <c r="F128" s="124" t="str">
        <f t="shared" ref="F128" si="2046">D128</f>
        <v>Y59</v>
      </c>
      <c r="H128" s="125">
        <f t="shared" si="1815"/>
        <v>111444</v>
      </c>
      <c r="I128" s="125">
        <f t="shared" si="1815"/>
        <v>85070</v>
      </c>
      <c r="J128" s="125">
        <f t="shared" si="1815"/>
        <v>436436</v>
      </c>
      <c r="K128" s="122">
        <f t="shared" ref="K128" si="2047">IFERROR(J128/I128,"-")</f>
        <v>5.1303162101798518</v>
      </c>
      <c r="L128" s="125">
        <f t="shared" ref="L128" si="2048">IFERROR(CH128/I128,"-")</f>
        <v>2</v>
      </c>
      <c r="M128" s="125">
        <f t="shared" ref="M128" si="2049">IFERROR(CI128/I128,"-")</f>
        <v>23</v>
      </c>
      <c r="N128" s="125">
        <f t="shared" ref="N128" si="2050">IFERROR(CJ128/I128,"-")</f>
        <v>61</v>
      </c>
      <c r="O128" s="125">
        <f t="shared" si="1879"/>
        <v>76634</v>
      </c>
      <c r="P128" s="125">
        <f t="shared" si="1879"/>
        <v>4256</v>
      </c>
      <c r="Q128" s="125">
        <f t="shared" si="1879"/>
        <v>2651</v>
      </c>
      <c r="R128" s="125">
        <f t="shared" si="1879"/>
        <v>42606</v>
      </c>
      <c r="S128" s="125">
        <f t="shared" si="1879"/>
        <v>18353</v>
      </c>
      <c r="T128" s="125">
        <f t="shared" si="1879"/>
        <v>1628</v>
      </c>
      <c r="U128" s="125">
        <f t="shared" si="1879"/>
        <v>1719788</v>
      </c>
      <c r="V128" s="125">
        <f t="shared" ref="V128" si="2051">IFERROR(U128/P128,"-")</f>
        <v>404.08552631578948</v>
      </c>
      <c r="W128" s="125">
        <f t="shared" ref="W128" si="2052">IFERROR(CK128/P128,"-")</f>
        <v>721</v>
      </c>
      <c r="X128" s="125">
        <f t="shared" si="1818"/>
        <v>1739566</v>
      </c>
      <c r="Y128" s="125">
        <f t="shared" ref="Y128" si="2053">IFERROR(X128/Q128,"-")</f>
        <v>656.19238023387402</v>
      </c>
      <c r="Z128" s="125">
        <f t="shared" ref="Z128" si="2054">IFERROR(CL128/Q128,"-")</f>
        <v>1190</v>
      </c>
      <c r="AA128" s="125">
        <f t="shared" si="1820"/>
        <v>74967082</v>
      </c>
      <c r="AB128" s="125">
        <f t="shared" ref="AB128" si="2055">IFERROR(AA128/R128,"-")</f>
        <v>1759.5428343425808</v>
      </c>
      <c r="AC128" s="125">
        <f t="shared" ref="AC128" si="2056">IFERROR(CM128/R128,"-")</f>
        <v>3705</v>
      </c>
      <c r="AD128" s="125">
        <f t="shared" si="1822"/>
        <v>86219678</v>
      </c>
      <c r="AE128" s="125">
        <f t="shared" ref="AE128" si="2057">IFERROR(AD128/S128,"-")</f>
        <v>4697.8520132948288</v>
      </c>
      <c r="AF128" s="125">
        <f t="shared" ref="AF128" si="2058">IFERROR(CN128/S128,"-")</f>
        <v>10703</v>
      </c>
      <c r="AG128" s="125">
        <f t="shared" si="1824"/>
        <v>10149619</v>
      </c>
      <c r="AH128" s="125">
        <f t="shared" ref="AH128" si="2059">IFERROR(AG128/T128,"-")</f>
        <v>6234.4097051597055</v>
      </c>
      <c r="AI128" s="125">
        <f t="shared" ref="AI128" si="2060">IFERROR(CO128/T128,"-")</f>
        <v>13941</v>
      </c>
      <c r="AJ128" s="125">
        <f t="shared" si="1885"/>
        <v>4730</v>
      </c>
      <c r="AK128" s="125">
        <f t="shared" si="1885"/>
        <v>533</v>
      </c>
      <c r="AL128" s="125">
        <f t="shared" si="1885"/>
        <v>1822</v>
      </c>
      <c r="AM128" s="125">
        <f t="shared" si="1885"/>
        <v>5358</v>
      </c>
      <c r="AN128" s="125">
        <f t="shared" si="1885"/>
        <v>590</v>
      </c>
      <c r="AO128" s="125">
        <f t="shared" si="1885"/>
        <v>1785</v>
      </c>
      <c r="AP128" s="125">
        <f t="shared" si="1885"/>
        <v>17</v>
      </c>
      <c r="AQ128" s="125">
        <f t="shared" si="1885"/>
        <v>41127</v>
      </c>
      <c r="AR128" s="125">
        <f t="shared" si="1885"/>
        <v>3865</v>
      </c>
      <c r="AS128" s="125">
        <f t="shared" si="1885"/>
        <v>26912</v>
      </c>
      <c r="AT128" s="125">
        <f t="shared" si="1886"/>
        <v>71904</v>
      </c>
      <c r="AU128" s="125">
        <f t="shared" si="1886"/>
        <v>9864</v>
      </c>
      <c r="AV128" s="125">
        <f t="shared" si="1886"/>
        <v>7647</v>
      </c>
      <c r="AW128" s="125">
        <f t="shared" si="1886"/>
        <v>6115</v>
      </c>
      <c r="AX128" s="125">
        <f t="shared" si="1886"/>
        <v>4802</v>
      </c>
      <c r="AY128" s="125">
        <f t="shared" si="1886"/>
        <v>58072</v>
      </c>
      <c r="AZ128" s="125">
        <f t="shared" si="1886"/>
        <v>49093</v>
      </c>
      <c r="BA128" s="125">
        <f t="shared" si="1886"/>
        <v>26502</v>
      </c>
      <c r="BB128" s="125">
        <f t="shared" si="1886"/>
        <v>19620</v>
      </c>
      <c r="BC128" s="125">
        <f t="shared" si="1886"/>
        <v>2157</v>
      </c>
      <c r="BD128" s="125">
        <f t="shared" si="1886"/>
        <v>1699</v>
      </c>
      <c r="BE128" s="122">
        <f t="shared" si="1886"/>
        <v>451</v>
      </c>
      <c r="BF128" s="122">
        <f t="shared" si="1886"/>
        <v>155644</v>
      </c>
      <c r="BG128" s="122">
        <f t="shared" ref="BG128" si="2061">IFERROR(BF128/BE128,"-")</f>
        <v>345.10864745011088</v>
      </c>
      <c r="BH128" s="122">
        <f t="shared" ref="BH128" si="2062">IFERROR(CP128/BE128,"-")</f>
        <v>612</v>
      </c>
      <c r="BI128" s="122">
        <f t="shared" si="1829"/>
        <v>2513</v>
      </c>
      <c r="BJ128" s="122">
        <f t="shared" si="1829"/>
        <v>103780</v>
      </c>
      <c r="BK128" s="122">
        <f t="shared" ref="BK128" si="2063">IFERROR(BJ128/BI128,"-")</f>
        <v>41.29725427775567</v>
      </c>
      <c r="BL128" s="122">
        <f t="shared" ref="BL128" si="2064">IFERROR(CQ128/BI128,"-")</f>
        <v>75</v>
      </c>
      <c r="BM128" s="122">
        <f t="shared" si="1889"/>
        <v>166</v>
      </c>
      <c r="BN128" s="122">
        <f t="shared" si="1889"/>
        <v>1065</v>
      </c>
      <c r="BO128" s="122">
        <f t="shared" si="1889"/>
        <v>765</v>
      </c>
      <c r="BP128" s="122">
        <f t="shared" si="1889"/>
        <v>15</v>
      </c>
      <c r="BQ128" s="122">
        <f t="shared" si="1889"/>
        <v>1133</v>
      </c>
      <c r="BR128" s="122">
        <f t="shared" si="1889"/>
        <v>7084439</v>
      </c>
      <c r="BS128" s="122">
        <f t="shared" ref="BS128" si="2065">IFERROR(BR128/BN128,"-")</f>
        <v>6652.0553990610333</v>
      </c>
      <c r="BT128" s="122">
        <f t="shared" ref="BT128" si="2066">IFERROR(CR128/BN128,"-")</f>
        <v>13999</v>
      </c>
      <c r="BU128" s="122">
        <f t="shared" si="1833"/>
        <v>6327387</v>
      </c>
      <c r="BV128" s="122">
        <f t="shared" ref="BV128" si="2067">IFERROR(BU128/BO128,"-")</f>
        <v>8271.0941176470587</v>
      </c>
      <c r="BW128" s="122">
        <f t="shared" ref="BW128" si="2068">IFERROR(CS128/BO128,"-")</f>
        <v>16984</v>
      </c>
      <c r="BX128" s="122">
        <f t="shared" si="1835"/>
        <v>111325</v>
      </c>
      <c r="BY128" s="122">
        <f t="shared" ref="BY128" si="2069">IFERROR(BX128/BP128,"-")</f>
        <v>7421.666666666667</v>
      </c>
      <c r="BZ128" s="122">
        <f t="shared" ref="BZ128" si="2070">IFERROR(CT128/BP128,"-")</f>
        <v>16962</v>
      </c>
      <c r="CA128" s="122">
        <f t="shared" si="1837"/>
        <v>12130412</v>
      </c>
      <c r="CB128" s="122">
        <f t="shared" ref="CB128" si="2071">IFERROR(CA128/BQ128,"-")</f>
        <v>10706.453662842012</v>
      </c>
      <c r="CC128" s="126">
        <f t="shared" ref="CC128" si="2072">IFERROR(CU128/BQ128,"-")</f>
        <v>21081</v>
      </c>
      <c r="CD128" s="126">
        <f t="shared" ref="CD128" si="2073">MONTH(1&amp;C128)</f>
        <v>1</v>
      </c>
      <c r="CE128" s="166">
        <f t="shared" ref="CE128" si="2074">LEFT($B128,4)+IF(CD128&lt;4,1,0)</f>
        <v>2019</v>
      </c>
      <c r="CF128" s="167">
        <f t="shared" si="1840"/>
        <v>43466</v>
      </c>
      <c r="CG128" s="168">
        <f t="shared" si="1841"/>
        <v>31</v>
      </c>
      <c r="CH128" s="126">
        <f t="shared" si="1895"/>
        <v>170140</v>
      </c>
      <c r="CI128" s="126">
        <f t="shared" si="1895"/>
        <v>1956610</v>
      </c>
      <c r="CJ128" s="126">
        <f t="shared" si="1895"/>
        <v>5189270</v>
      </c>
      <c r="CK128" s="126">
        <f t="shared" si="1895"/>
        <v>3068576</v>
      </c>
      <c r="CL128" s="126">
        <f t="shared" si="1895"/>
        <v>3154690</v>
      </c>
      <c r="CM128" s="126">
        <f t="shared" si="1895"/>
        <v>157855230</v>
      </c>
      <c r="CN128" s="126">
        <f t="shared" si="1895"/>
        <v>196432159</v>
      </c>
      <c r="CO128" s="126">
        <f t="shared" si="1895"/>
        <v>22695948</v>
      </c>
      <c r="CP128" s="126">
        <f t="shared" si="1895"/>
        <v>276012</v>
      </c>
      <c r="CQ128" s="126">
        <f t="shared" si="1895"/>
        <v>188475</v>
      </c>
      <c r="CR128" s="126">
        <f t="shared" si="1895"/>
        <v>14908935</v>
      </c>
      <c r="CS128" s="126">
        <f t="shared" si="1895"/>
        <v>12992760</v>
      </c>
      <c r="CT128" s="126">
        <f t="shared" si="1895"/>
        <v>254430</v>
      </c>
      <c r="CU128" s="126">
        <f t="shared" si="1895"/>
        <v>23884773</v>
      </c>
      <c r="CV128" s="169"/>
      <c r="CW128" s="128"/>
      <c r="CX128" s="128"/>
      <c r="CY128" s="128"/>
      <c r="CZ128" s="128"/>
      <c r="DA128" s="128"/>
    </row>
    <row r="129" spans="1:105" x14ac:dyDescent="0.2">
      <c r="A129" s="123" t="str">
        <f t="shared" ref="A129" si="2075">B129&amp;C129&amp;D129</f>
        <v>2018-19FEBRUARYY59</v>
      </c>
      <c r="B129" s="97" t="str">
        <f t="shared" si="1926"/>
        <v>2018-19</v>
      </c>
      <c r="C129" s="35" t="s">
        <v>819</v>
      </c>
      <c r="D129" s="124" t="str">
        <f t="shared" si="1861"/>
        <v>Y59</v>
      </c>
      <c r="E129" s="124" t="str">
        <f t="shared" si="1861"/>
        <v>South West</v>
      </c>
      <c r="F129" s="124" t="str">
        <f t="shared" ref="F129" si="2076">D129</f>
        <v>Y59</v>
      </c>
      <c r="H129" s="125">
        <f t="shared" si="1815"/>
        <v>100874</v>
      </c>
      <c r="I129" s="125">
        <f t="shared" si="1815"/>
        <v>75607</v>
      </c>
      <c r="J129" s="125">
        <f t="shared" si="1815"/>
        <v>414992</v>
      </c>
      <c r="K129" s="122">
        <f t="shared" ref="K129" si="2077">IFERROR(J129/I129,"-")</f>
        <v>5.4888039467245093</v>
      </c>
      <c r="L129" s="125">
        <f t="shared" ref="L129" si="2078">IFERROR(CH129/I129,"-")</f>
        <v>2</v>
      </c>
      <c r="M129" s="125">
        <f t="shared" ref="M129" si="2079">IFERROR(CI129/I129,"-")</f>
        <v>26</v>
      </c>
      <c r="N129" s="125">
        <f t="shared" ref="N129" si="2080">IFERROR(CJ129/I129,"-")</f>
        <v>63</v>
      </c>
      <c r="O129" s="125">
        <f t="shared" si="1879"/>
        <v>68796</v>
      </c>
      <c r="P129" s="125">
        <f t="shared" si="1879"/>
        <v>3938</v>
      </c>
      <c r="Q129" s="125">
        <f t="shared" si="1879"/>
        <v>2440</v>
      </c>
      <c r="R129" s="125">
        <f t="shared" si="1879"/>
        <v>37741</v>
      </c>
      <c r="S129" s="125">
        <f t="shared" si="1879"/>
        <v>16811</v>
      </c>
      <c r="T129" s="125">
        <f t="shared" si="1879"/>
        <v>1409</v>
      </c>
      <c r="U129" s="125">
        <f t="shared" si="1879"/>
        <v>1659779</v>
      </c>
      <c r="V129" s="125">
        <f t="shared" ref="V129" si="2081">IFERROR(U129/P129,"-")</f>
        <v>421.47765363128491</v>
      </c>
      <c r="W129" s="125">
        <f t="shared" ref="W129" si="2082">IFERROR(CK129/P129,"-")</f>
        <v>768</v>
      </c>
      <c r="X129" s="125">
        <f t="shared" si="1818"/>
        <v>1666827</v>
      </c>
      <c r="Y129" s="125">
        <f t="shared" ref="Y129" si="2083">IFERROR(X129/Q129,"-")</f>
        <v>683.12581967213112</v>
      </c>
      <c r="Z129" s="125">
        <f t="shared" ref="Z129" si="2084">IFERROR(CL129/Q129,"-")</f>
        <v>1249</v>
      </c>
      <c r="AA129" s="125">
        <f t="shared" si="1820"/>
        <v>68034004</v>
      </c>
      <c r="AB129" s="125">
        <f t="shared" ref="AB129" si="2085">IFERROR(AA129/R129,"-")</f>
        <v>1802.6550435865504</v>
      </c>
      <c r="AC129" s="125">
        <f t="shared" ref="AC129" si="2086">IFERROR(CM129/R129,"-")</f>
        <v>3813</v>
      </c>
      <c r="AD129" s="125">
        <f t="shared" si="1822"/>
        <v>77819343</v>
      </c>
      <c r="AE129" s="125">
        <f t="shared" ref="AE129" si="2087">IFERROR(AD129/S129,"-")</f>
        <v>4629.0728094699898</v>
      </c>
      <c r="AF129" s="125">
        <f t="shared" ref="AF129" si="2088">IFERROR(CN129/S129,"-")</f>
        <v>10685</v>
      </c>
      <c r="AG129" s="125">
        <f t="shared" si="1824"/>
        <v>8669278</v>
      </c>
      <c r="AH129" s="125">
        <f t="shared" ref="AH129" si="2089">IFERROR(AG129/T129,"-")</f>
        <v>6152.7877927608233</v>
      </c>
      <c r="AI129" s="125">
        <f t="shared" ref="AI129" si="2090">IFERROR(CO129/T129,"-")</f>
        <v>13258</v>
      </c>
      <c r="AJ129" s="125">
        <f t="shared" si="1885"/>
        <v>4562</v>
      </c>
      <c r="AK129" s="125">
        <f t="shared" si="1885"/>
        <v>564</v>
      </c>
      <c r="AL129" s="125">
        <f t="shared" si="1885"/>
        <v>1623</v>
      </c>
      <c r="AM129" s="125">
        <f t="shared" si="1885"/>
        <v>4076</v>
      </c>
      <c r="AN129" s="125">
        <f t="shared" si="1885"/>
        <v>563</v>
      </c>
      <c r="AO129" s="125">
        <f t="shared" si="1885"/>
        <v>1812</v>
      </c>
      <c r="AP129" s="125">
        <f t="shared" si="1885"/>
        <v>6</v>
      </c>
      <c r="AQ129" s="125">
        <f t="shared" si="1885"/>
        <v>36179</v>
      </c>
      <c r="AR129" s="125">
        <f t="shared" si="1885"/>
        <v>3303</v>
      </c>
      <c r="AS129" s="125">
        <f t="shared" si="1885"/>
        <v>24752</v>
      </c>
      <c r="AT129" s="125">
        <f t="shared" si="1886"/>
        <v>64234</v>
      </c>
      <c r="AU129" s="125">
        <f t="shared" si="1886"/>
        <v>8831</v>
      </c>
      <c r="AV129" s="125">
        <f t="shared" si="1886"/>
        <v>6903</v>
      </c>
      <c r="AW129" s="125">
        <f t="shared" si="1886"/>
        <v>5506</v>
      </c>
      <c r="AX129" s="125">
        <f t="shared" si="1886"/>
        <v>4346</v>
      </c>
      <c r="AY129" s="125">
        <f t="shared" si="1886"/>
        <v>51218</v>
      </c>
      <c r="AZ129" s="125">
        <f t="shared" si="1886"/>
        <v>43295</v>
      </c>
      <c r="BA129" s="125">
        <f t="shared" si="1886"/>
        <v>24111</v>
      </c>
      <c r="BB129" s="125">
        <f t="shared" si="1886"/>
        <v>18008</v>
      </c>
      <c r="BC129" s="125">
        <f t="shared" si="1886"/>
        <v>1884</v>
      </c>
      <c r="BD129" s="125">
        <f t="shared" si="1886"/>
        <v>1469</v>
      </c>
      <c r="BE129" s="122">
        <f t="shared" si="1886"/>
        <v>394</v>
      </c>
      <c r="BF129" s="122">
        <f t="shared" si="1886"/>
        <v>130854</v>
      </c>
      <c r="BG129" s="122">
        <f t="shared" ref="BG129" si="2091">IFERROR(BF129/BE129,"-")</f>
        <v>332.11675126903555</v>
      </c>
      <c r="BH129" s="122">
        <f t="shared" ref="BH129" si="2092">IFERROR(CP129/BE129,"-")</f>
        <v>555</v>
      </c>
      <c r="BI129" s="122">
        <f t="shared" si="1829"/>
        <v>2344</v>
      </c>
      <c r="BJ129" s="122">
        <f t="shared" si="1829"/>
        <v>91145</v>
      </c>
      <c r="BK129" s="122">
        <f t="shared" ref="BK129" si="2093">IFERROR(BJ129/BI129,"-")</f>
        <v>38.88438566552901</v>
      </c>
      <c r="BL129" s="122">
        <f t="shared" ref="BL129" si="2094">IFERROR(CQ129/BI129,"-")</f>
        <v>66</v>
      </c>
      <c r="BM129" s="122">
        <f t="shared" si="1889"/>
        <v>157</v>
      </c>
      <c r="BN129" s="122">
        <f t="shared" si="1889"/>
        <v>750</v>
      </c>
      <c r="BO129" s="122">
        <f t="shared" si="1889"/>
        <v>630</v>
      </c>
      <c r="BP129" s="122">
        <f t="shared" si="1889"/>
        <v>10</v>
      </c>
      <c r="BQ129" s="122">
        <f t="shared" si="1889"/>
        <v>980</v>
      </c>
      <c r="BR129" s="122">
        <f t="shared" si="1889"/>
        <v>5107671</v>
      </c>
      <c r="BS129" s="122">
        <f t="shared" ref="BS129" si="2095">IFERROR(BR129/BN129,"-")</f>
        <v>6810.2280000000001</v>
      </c>
      <c r="BT129" s="122">
        <f t="shared" ref="BT129" si="2096">IFERROR(CR129/BN129,"-")</f>
        <v>14486</v>
      </c>
      <c r="BU129" s="122">
        <f t="shared" si="1833"/>
        <v>5028390</v>
      </c>
      <c r="BV129" s="122">
        <f t="shared" ref="BV129" si="2097">IFERROR(BU129/BO129,"-")</f>
        <v>7981.5714285714284</v>
      </c>
      <c r="BW129" s="122">
        <f t="shared" ref="BW129" si="2098">IFERROR(CS129/BO129,"-")</f>
        <v>16208</v>
      </c>
      <c r="BX129" s="122">
        <f t="shared" si="1835"/>
        <v>86068</v>
      </c>
      <c r="BY129" s="122">
        <f t="shared" ref="BY129" si="2099">IFERROR(BX129/BP129,"-")</f>
        <v>8606.7999999999993</v>
      </c>
      <c r="BZ129" s="122">
        <f t="shared" ref="BZ129" si="2100">IFERROR(CT129/BP129,"-")</f>
        <v>14154</v>
      </c>
      <c r="CA129" s="122">
        <f t="shared" si="1837"/>
        <v>9780301</v>
      </c>
      <c r="CB129" s="122">
        <f t="shared" ref="CB129" si="2101">IFERROR(CA129/BQ129,"-")</f>
        <v>9979.8989795918369</v>
      </c>
      <c r="CC129" s="126">
        <f t="shared" ref="CC129" si="2102">IFERROR(CU129/BQ129,"-")</f>
        <v>21251</v>
      </c>
      <c r="CD129" s="126">
        <f t="shared" ref="CD129" si="2103">MONTH(1&amp;C129)</f>
        <v>2</v>
      </c>
      <c r="CE129" s="166">
        <f t="shared" ref="CE129" si="2104">LEFT($B129,4)+IF(CD129&lt;4,1,0)</f>
        <v>2019</v>
      </c>
      <c r="CF129" s="167">
        <f t="shared" si="1840"/>
        <v>43497</v>
      </c>
      <c r="CG129" s="168">
        <f t="shared" si="1841"/>
        <v>28</v>
      </c>
      <c r="CH129" s="126">
        <f t="shared" si="1895"/>
        <v>151214</v>
      </c>
      <c r="CI129" s="126">
        <f t="shared" si="1895"/>
        <v>1965782</v>
      </c>
      <c r="CJ129" s="126">
        <f t="shared" si="1895"/>
        <v>4763241</v>
      </c>
      <c r="CK129" s="126">
        <f t="shared" si="1895"/>
        <v>3024384</v>
      </c>
      <c r="CL129" s="126">
        <f t="shared" si="1895"/>
        <v>3047560</v>
      </c>
      <c r="CM129" s="126">
        <f t="shared" si="1895"/>
        <v>143906433</v>
      </c>
      <c r="CN129" s="126">
        <f t="shared" si="1895"/>
        <v>179625535</v>
      </c>
      <c r="CO129" s="126">
        <f t="shared" si="1895"/>
        <v>18680522</v>
      </c>
      <c r="CP129" s="126">
        <f t="shared" si="1895"/>
        <v>218670</v>
      </c>
      <c r="CQ129" s="126">
        <f t="shared" si="1895"/>
        <v>154704</v>
      </c>
      <c r="CR129" s="126">
        <f t="shared" si="1895"/>
        <v>10864500</v>
      </c>
      <c r="CS129" s="126">
        <f t="shared" si="1895"/>
        <v>10211040</v>
      </c>
      <c r="CT129" s="126">
        <f t="shared" si="1895"/>
        <v>141540</v>
      </c>
      <c r="CU129" s="126">
        <f t="shared" si="1895"/>
        <v>20825980</v>
      </c>
      <c r="CV129" s="169"/>
      <c r="CW129" s="128"/>
      <c r="CX129" s="128"/>
      <c r="CY129" s="128"/>
      <c r="CZ129" s="128"/>
      <c r="DA129" s="128"/>
    </row>
    <row r="130" spans="1:105" x14ac:dyDescent="0.2">
      <c r="A130" s="123" t="str">
        <f t="shared" ref="A130" si="2105">B130&amp;C130&amp;D130</f>
        <v>2018-19MARCHY59</v>
      </c>
      <c r="B130" s="97" t="str">
        <f t="shared" si="1926"/>
        <v>2018-19</v>
      </c>
      <c r="C130" s="35" t="s">
        <v>820</v>
      </c>
      <c r="D130" s="124" t="str">
        <f t="shared" si="1861"/>
        <v>Y59</v>
      </c>
      <c r="E130" s="124" t="str">
        <f t="shared" si="1861"/>
        <v>South West</v>
      </c>
      <c r="F130" s="124" t="str">
        <f t="shared" ref="F130" si="2106">D130</f>
        <v>Y59</v>
      </c>
      <c r="H130" s="125">
        <f t="shared" si="1815"/>
        <v>110200</v>
      </c>
      <c r="I130" s="125">
        <f t="shared" si="1815"/>
        <v>83304</v>
      </c>
      <c r="J130" s="125">
        <f t="shared" si="1815"/>
        <v>427001</v>
      </c>
      <c r="K130" s="122">
        <f t="shared" ref="K130" si="2107">IFERROR(J130/I130,"-")</f>
        <v>5.1258162873331417</v>
      </c>
      <c r="L130" s="125">
        <f t="shared" ref="L130" si="2108">IFERROR(CH130/I130,"-")</f>
        <v>2</v>
      </c>
      <c r="M130" s="125">
        <f t="shared" ref="M130" si="2109">IFERROR(CI130/I130,"-")</f>
        <v>24</v>
      </c>
      <c r="N130" s="125">
        <f t="shared" ref="N130" si="2110">IFERROR(CJ130/I130,"-")</f>
        <v>59</v>
      </c>
      <c r="O130" s="125">
        <f t="shared" si="1879"/>
        <v>75291</v>
      </c>
      <c r="P130" s="125">
        <f t="shared" si="1879"/>
        <v>4415</v>
      </c>
      <c r="Q130" s="125">
        <f t="shared" si="1879"/>
        <v>2744</v>
      </c>
      <c r="R130" s="125">
        <f t="shared" si="1879"/>
        <v>41075</v>
      </c>
      <c r="S130" s="125">
        <f t="shared" si="1879"/>
        <v>18728</v>
      </c>
      <c r="T130" s="125">
        <f t="shared" si="1879"/>
        <v>1424</v>
      </c>
      <c r="U130" s="125">
        <f t="shared" si="1879"/>
        <v>1796545</v>
      </c>
      <c r="V130" s="125">
        <f t="shared" ref="V130" si="2111">IFERROR(U130/P130,"-")</f>
        <v>406.91845979614948</v>
      </c>
      <c r="W130" s="125">
        <f t="shared" ref="W130" si="2112">IFERROR(CK130/P130,"-")</f>
        <v>735</v>
      </c>
      <c r="X130" s="125">
        <f t="shared" si="1818"/>
        <v>1771383</v>
      </c>
      <c r="Y130" s="125">
        <f t="shared" ref="Y130" si="2113">IFERROR(X130/Q130,"-")</f>
        <v>645.54774052478137</v>
      </c>
      <c r="Z130" s="125">
        <f t="shared" ref="Z130" si="2114">IFERROR(CL130/Q130,"-")</f>
        <v>1253</v>
      </c>
      <c r="AA130" s="125">
        <f t="shared" si="1820"/>
        <v>73252344</v>
      </c>
      <c r="AB130" s="125">
        <f t="shared" ref="AB130" si="2115">IFERROR(AA130/R130,"-")</f>
        <v>1783.3802556299452</v>
      </c>
      <c r="AC130" s="125">
        <f t="shared" ref="AC130" si="2116">IFERROR(CM130/R130,"-")</f>
        <v>3739</v>
      </c>
      <c r="AD130" s="125">
        <f t="shared" si="1822"/>
        <v>84430183</v>
      </c>
      <c r="AE130" s="125">
        <f t="shared" ref="AE130" si="2117">IFERROR(AD130/S130,"-")</f>
        <v>4508.2327530969669</v>
      </c>
      <c r="AF130" s="125">
        <f t="shared" ref="AF130" si="2118">IFERROR(CN130/S130,"-")</f>
        <v>10553</v>
      </c>
      <c r="AG130" s="125">
        <f t="shared" si="1824"/>
        <v>8668587</v>
      </c>
      <c r="AH130" s="125">
        <f t="shared" ref="AH130" si="2119">IFERROR(AG130/T130,"-")</f>
        <v>6087.490870786517</v>
      </c>
      <c r="AI130" s="125">
        <f t="shared" ref="AI130" si="2120">IFERROR(CO130/T130,"-")</f>
        <v>13314</v>
      </c>
      <c r="AJ130" s="125">
        <f t="shared" si="1885"/>
        <v>4869</v>
      </c>
      <c r="AK130" s="125">
        <f t="shared" si="1885"/>
        <v>599</v>
      </c>
      <c r="AL130" s="125">
        <f t="shared" si="1885"/>
        <v>1682</v>
      </c>
      <c r="AM130" s="125">
        <f t="shared" si="1885"/>
        <v>3903</v>
      </c>
      <c r="AN130" s="125">
        <f t="shared" si="1885"/>
        <v>681</v>
      </c>
      <c r="AO130" s="125">
        <f t="shared" si="1885"/>
        <v>1907</v>
      </c>
      <c r="AP130" s="125">
        <f t="shared" si="1885"/>
        <v>7</v>
      </c>
      <c r="AQ130" s="125">
        <f t="shared" si="1885"/>
        <v>39908</v>
      </c>
      <c r="AR130" s="125">
        <f t="shared" si="1885"/>
        <v>3580</v>
      </c>
      <c r="AS130" s="125">
        <f t="shared" si="1885"/>
        <v>26934</v>
      </c>
      <c r="AT130" s="125">
        <f t="shared" si="1886"/>
        <v>70422</v>
      </c>
      <c r="AU130" s="125">
        <f t="shared" si="1886"/>
        <v>9989</v>
      </c>
      <c r="AV130" s="125">
        <f t="shared" si="1886"/>
        <v>7751</v>
      </c>
      <c r="AW130" s="125">
        <f t="shared" si="1886"/>
        <v>6270</v>
      </c>
      <c r="AX130" s="125">
        <f t="shared" si="1886"/>
        <v>4903</v>
      </c>
      <c r="AY130" s="125">
        <f t="shared" si="1886"/>
        <v>56044</v>
      </c>
      <c r="AZ130" s="125">
        <f t="shared" si="1886"/>
        <v>47410</v>
      </c>
      <c r="BA130" s="125">
        <f t="shared" si="1886"/>
        <v>26682</v>
      </c>
      <c r="BB130" s="125">
        <f t="shared" si="1886"/>
        <v>20106</v>
      </c>
      <c r="BC130" s="125">
        <f t="shared" si="1886"/>
        <v>1878</v>
      </c>
      <c r="BD130" s="125">
        <f t="shared" si="1886"/>
        <v>1493</v>
      </c>
      <c r="BE130" s="122">
        <f t="shared" si="1886"/>
        <v>422</v>
      </c>
      <c r="BF130" s="122">
        <f t="shared" si="1886"/>
        <v>151740</v>
      </c>
      <c r="BG130" s="122">
        <f t="shared" ref="BG130" si="2121">IFERROR(BF130/BE130,"-")</f>
        <v>359.57345971563979</v>
      </c>
      <c r="BH130" s="122">
        <f t="shared" ref="BH130" si="2122">IFERROR(CP130/BE130,"-")</f>
        <v>578</v>
      </c>
      <c r="BI130" s="122">
        <f t="shared" si="1829"/>
        <v>2685</v>
      </c>
      <c r="BJ130" s="122">
        <f t="shared" si="1829"/>
        <v>102239</v>
      </c>
      <c r="BK130" s="122">
        <f t="shared" ref="BK130" si="2123">IFERROR(BJ130/BI130,"-")</f>
        <v>38.077839851024208</v>
      </c>
      <c r="BL130" s="122">
        <f t="shared" ref="BL130" si="2124">IFERROR(CQ130/BI130,"-")</f>
        <v>67</v>
      </c>
      <c r="BM130" s="122">
        <f t="shared" si="1889"/>
        <v>175</v>
      </c>
      <c r="BN130" s="122">
        <f t="shared" si="1889"/>
        <v>878</v>
      </c>
      <c r="BO130" s="122">
        <f t="shared" si="1889"/>
        <v>734</v>
      </c>
      <c r="BP130" s="122">
        <f t="shared" si="1889"/>
        <v>12</v>
      </c>
      <c r="BQ130" s="122">
        <f t="shared" si="1889"/>
        <v>1034</v>
      </c>
      <c r="BR130" s="122">
        <f t="shared" si="1889"/>
        <v>5388919</v>
      </c>
      <c r="BS130" s="122">
        <f t="shared" ref="BS130" si="2125">IFERROR(BR130/BN130,"-")</f>
        <v>6137.7209567198179</v>
      </c>
      <c r="BT130" s="122">
        <f t="shared" ref="BT130" si="2126">IFERROR(CR130/BN130,"-")</f>
        <v>13133</v>
      </c>
      <c r="BU130" s="122">
        <f t="shared" si="1833"/>
        <v>5989959</v>
      </c>
      <c r="BV130" s="122">
        <f t="shared" ref="BV130" si="2127">IFERROR(BU130/BO130,"-")</f>
        <v>8160.707084468665</v>
      </c>
      <c r="BW130" s="122">
        <f t="shared" ref="BW130" si="2128">IFERROR(CS130/BO130,"-")</f>
        <v>16818</v>
      </c>
      <c r="BX130" s="122">
        <f t="shared" si="1835"/>
        <v>59672</v>
      </c>
      <c r="BY130" s="122">
        <f t="shared" ref="BY130" si="2129">IFERROR(BX130/BP130,"-")</f>
        <v>4972.666666666667</v>
      </c>
      <c r="BZ130" s="122">
        <f t="shared" ref="BZ130" si="2130">IFERROR(CT130/BP130,"-")</f>
        <v>9223</v>
      </c>
      <c r="CA130" s="122">
        <f t="shared" si="1837"/>
        <v>10763393</v>
      </c>
      <c r="CB130" s="122">
        <f t="shared" ref="CB130" si="2131">IFERROR(CA130/BQ130,"-")</f>
        <v>10409.470986460348</v>
      </c>
      <c r="CC130" s="126">
        <f t="shared" ref="CC130" si="2132">IFERROR(CU130/BQ130,"-")</f>
        <v>21476</v>
      </c>
      <c r="CD130" s="126">
        <f t="shared" ref="CD130" si="2133">MONTH(1&amp;C130)</f>
        <v>3</v>
      </c>
      <c r="CE130" s="166">
        <f t="shared" ref="CE130" si="2134">LEFT($B130,4)+IF(CD130&lt;4,1,0)</f>
        <v>2019</v>
      </c>
      <c r="CF130" s="167">
        <f t="shared" si="1840"/>
        <v>43525</v>
      </c>
      <c r="CG130" s="168">
        <f t="shared" si="1841"/>
        <v>31</v>
      </c>
      <c r="CH130" s="126">
        <f t="shared" si="1895"/>
        <v>166608</v>
      </c>
      <c r="CI130" s="126">
        <f t="shared" si="1895"/>
        <v>1999296</v>
      </c>
      <c r="CJ130" s="126">
        <f t="shared" si="1895"/>
        <v>4914936</v>
      </c>
      <c r="CK130" s="126">
        <f t="shared" si="1895"/>
        <v>3245025</v>
      </c>
      <c r="CL130" s="126">
        <f t="shared" si="1895"/>
        <v>3438232</v>
      </c>
      <c r="CM130" s="126">
        <f t="shared" si="1895"/>
        <v>153579425</v>
      </c>
      <c r="CN130" s="126">
        <f t="shared" si="1895"/>
        <v>197636584</v>
      </c>
      <c r="CO130" s="126">
        <f t="shared" si="1895"/>
        <v>18959136</v>
      </c>
      <c r="CP130" s="126">
        <f t="shared" si="1895"/>
        <v>243916</v>
      </c>
      <c r="CQ130" s="126">
        <f t="shared" si="1895"/>
        <v>179895</v>
      </c>
      <c r="CR130" s="126">
        <f t="shared" si="1895"/>
        <v>11530774</v>
      </c>
      <c r="CS130" s="126">
        <f t="shared" si="1895"/>
        <v>12344412</v>
      </c>
      <c r="CT130" s="126">
        <f t="shared" si="1895"/>
        <v>110676</v>
      </c>
      <c r="CU130" s="126">
        <f t="shared" si="1895"/>
        <v>22206184</v>
      </c>
      <c r="CV130" s="169"/>
      <c r="CW130" s="128"/>
      <c r="CX130" s="128"/>
      <c r="CY130" s="128"/>
      <c r="CZ130" s="128"/>
      <c r="DA130" s="128"/>
    </row>
    <row r="131" spans="1:105" x14ac:dyDescent="0.2">
      <c r="A131" s="123"/>
      <c r="D131" s="124"/>
      <c r="E131" s="124"/>
      <c r="F131" s="124"/>
      <c r="H131" s="125"/>
      <c r="I131" s="125"/>
      <c r="J131" s="125"/>
      <c r="K131" s="122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6"/>
      <c r="CD131" s="126"/>
      <c r="CE131" s="126"/>
      <c r="CF131" s="173"/>
      <c r="CG131" s="168"/>
      <c r="CH131" s="126"/>
      <c r="CI131" s="126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69"/>
      <c r="CW131" s="128"/>
      <c r="CX131" s="128"/>
      <c r="CY131" s="128"/>
      <c r="CZ131" s="128"/>
      <c r="DA131" s="128"/>
    </row>
    <row r="132" spans="1:105" x14ac:dyDescent="0.2">
      <c r="A132" s="113"/>
      <c r="B132" s="97" t="s">
        <v>791</v>
      </c>
      <c r="C132" s="37"/>
      <c r="D132" s="37"/>
      <c r="E132" s="37"/>
      <c r="F132" s="37"/>
      <c r="G132" s="37"/>
      <c r="H132" s="45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43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107"/>
      <c r="CD132" s="107"/>
      <c r="CE132" s="174"/>
      <c r="CF132" s="175"/>
      <c r="CG132" s="172"/>
      <c r="CW132" s="114"/>
      <c r="CX132" s="114"/>
      <c r="CY132" s="114"/>
      <c r="CZ132" s="114"/>
      <c r="DA132" s="114"/>
    </row>
    <row r="133" spans="1:105" x14ac:dyDescent="0.2">
      <c r="A133" s="140" t="str">
        <f>B133&amp;C133&amp;F133</f>
        <v>2017-18AUGUSTR1F</v>
      </c>
      <c r="B133" s="134" t="s">
        <v>680</v>
      </c>
      <c r="C133" s="135" t="s">
        <v>681</v>
      </c>
      <c r="D133" s="141" t="str">
        <f t="shared" ref="D133:D196" si="2135">INDEX($CY$14:$CZ$24,MATCH($F133,Area_Code,0),2)</f>
        <v>Y58</v>
      </c>
      <c r="E133" s="141" t="str">
        <f t="shared" ref="E133:E196" si="2136">INDEX($CY$8:$DA$12,MATCH($D133,Reg_Code,0),3)</f>
        <v>South East</v>
      </c>
      <c r="F133" s="142" t="s">
        <v>682</v>
      </c>
      <c r="G133" s="142" t="s">
        <v>683</v>
      </c>
      <c r="H133" s="139">
        <v>0</v>
      </c>
      <c r="I133" s="139">
        <v>0</v>
      </c>
      <c r="J133" s="139">
        <v>0</v>
      </c>
      <c r="K133" s="139">
        <v>0</v>
      </c>
      <c r="L133" s="139">
        <v>0</v>
      </c>
      <c r="M133" s="139">
        <v>0</v>
      </c>
      <c r="N133" s="139">
        <v>0</v>
      </c>
      <c r="O133" s="139">
        <v>0</v>
      </c>
      <c r="P133" s="139">
        <v>0</v>
      </c>
      <c r="Q133" s="139">
        <v>0</v>
      </c>
      <c r="R133" s="139">
        <v>0</v>
      </c>
      <c r="S133" s="139">
        <v>0</v>
      </c>
      <c r="T133" s="139">
        <v>0</v>
      </c>
      <c r="U133" s="139">
        <v>0</v>
      </c>
      <c r="V133" s="139">
        <v>0</v>
      </c>
      <c r="W133" s="139">
        <v>0</v>
      </c>
      <c r="X133" s="139">
        <v>0</v>
      </c>
      <c r="Y133" s="139">
        <v>0</v>
      </c>
      <c r="Z133" s="139">
        <v>0</v>
      </c>
      <c r="AA133" s="139">
        <v>0</v>
      </c>
      <c r="AB133" s="139">
        <v>0</v>
      </c>
      <c r="AC133" s="139">
        <v>0</v>
      </c>
      <c r="AD133" s="139">
        <v>0</v>
      </c>
      <c r="AE133" s="139">
        <v>0</v>
      </c>
      <c r="AF133" s="139">
        <v>0</v>
      </c>
      <c r="AG133" s="139">
        <v>0</v>
      </c>
      <c r="AH133" s="139">
        <v>0</v>
      </c>
      <c r="AI133" s="139">
        <v>0</v>
      </c>
      <c r="AJ133" s="139">
        <v>0</v>
      </c>
      <c r="AK133" s="139">
        <v>0</v>
      </c>
      <c r="AL133" s="139">
        <v>0</v>
      </c>
      <c r="AM133" s="139">
        <v>0</v>
      </c>
      <c r="AN133" s="139">
        <v>0</v>
      </c>
      <c r="AO133" s="139">
        <v>0</v>
      </c>
      <c r="AP133" s="139">
        <v>0</v>
      </c>
      <c r="AQ133" s="139">
        <v>0</v>
      </c>
      <c r="AR133" s="139">
        <v>0</v>
      </c>
      <c r="AS133" s="139">
        <v>0</v>
      </c>
      <c r="AT133" s="139">
        <v>0</v>
      </c>
      <c r="AU133" s="139">
        <v>0</v>
      </c>
      <c r="AV133" s="139">
        <v>0</v>
      </c>
      <c r="AW133" s="139">
        <v>0</v>
      </c>
      <c r="AX133" s="139">
        <v>0</v>
      </c>
      <c r="AY133" s="139">
        <v>0</v>
      </c>
      <c r="AZ133" s="139">
        <v>0</v>
      </c>
      <c r="BA133" s="139">
        <v>0</v>
      </c>
      <c r="BB133" s="139">
        <v>0</v>
      </c>
      <c r="BC133" s="139">
        <v>0</v>
      </c>
      <c r="BD133" s="139">
        <v>0</v>
      </c>
      <c r="BE133" s="139">
        <v>0</v>
      </c>
      <c r="BF133" s="139">
        <v>0</v>
      </c>
      <c r="BG133" s="139">
        <v>0</v>
      </c>
      <c r="BH133" s="139">
        <v>0</v>
      </c>
      <c r="BI133" s="139">
        <v>0</v>
      </c>
      <c r="BJ133" s="139">
        <v>0</v>
      </c>
      <c r="BK133" s="139">
        <v>0</v>
      </c>
      <c r="BL133" s="139">
        <v>0</v>
      </c>
      <c r="BM133" s="139">
        <v>0</v>
      </c>
      <c r="BN133" s="139">
        <v>0</v>
      </c>
      <c r="BO133" s="139">
        <v>0</v>
      </c>
      <c r="BP133" s="139">
        <v>0</v>
      </c>
      <c r="BQ133" s="139">
        <v>0</v>
      </c>
      <c r="BR133" s="139">
        <v>0</v>
      </c>
      <c r="BS133" s="139">
        <v>0</v>
      </c>
      <c r="BT133" s="139">
        <v>0</v>
      </c>
      <c r="BU133" s="139">
        <v>0</v>
      </c>
      <c r="BV133" s="139">
        <v>0</v>
      </c>
      <c r="BW133" s="139">
        <v>0</v>
      </c>
      <c r="BX133" s="139">
        <v>0</v>
      </c>
      <c r="BY133" s="139">
        <v>0</v>
      </c>
      <c r="BZ133" s="139">
        <v>0</v>
      </c>
      <c r="CA133" s="139">
        <v>0</v>
      </c>
      <c r="CB133" s="139">
        <v>0</v>
      </c>
      <c r="CC133" s="176">
        <v>0</v>
      </c>
      <c r="CD133" s="138">
        <f t="shared" ref="CD133:CD164" si="2137">MONTH(1&amp;C133)</f>
        <v>8</v>
      </c>
      <c r="CE133" s="166">
        <f>LEFT($B133,4)+IF(CD133&lt;4,1,0)</f>
        <v>2017</v>
      </c>
      <c r="CF133" s="167">
        <f>DATE($CE133,$CD133,1)</f>
        <v>42948</v>
      </c>
      <c r="CG133" s="168">
        <f>DAY(DATE($CE133,$CD133+1,1)-1)</f>
        <v>31</v>
      </c>
      <c r="CH133" s="138">
        <f>$I133*L133</f>
        <v>0</v>
      </c>
      <c r="CI133" s="138">
        <f t="shared" ref="CI133" si="2138">$I133*M133</f>
        <v>0</v>
      </c>
      <c r="CJ133" s="138">
        <f>$I133*N133</f>
        <v>0</v>
      </c>
      <c r="CK133" s="138">
        <f>P133*W133</f>
        <v>0</v>
      </c>
      <c r="CL133" s="138">
        <f>Q133*Z133</f>
        <v>0</v>
      </c>
      <c r="CM133" s="138">
        <f>R133*AC133</f>
        <v>0</v>
      </c>
      <c r="CN133" s="138">
        <f>S133*AF133</f>
        <v>0</v>
      </c>
      <c r="CO133" s="138">
        <f>T133*AI133</f>
        <v>0</v>
      </c>
      <c r="CP133" s="138">
        <f>BE133*BH133</f>
        <v>0</v>
      </c>
      <c r="CQ133" s="138">
        <f>BI133*BL133</f>
        <v>0</v>
      </c>
      <c r="CR133" s="138">
        <f>BN133*BT133</f>
        <v>0</v>
      </c>
      <c r="CS133" s="138">
        <f>BO133*BW133</f>
        <v>0</v>
      </c>
      <c r="CT133" s="138">
        <f>BP133*BZ133</f>
        <v>0</v>
      </c>
      <c r="CU133" s="138">
        <f>BQ133*CC133</f>
        <v>0</v>
      </c>
      <c r="CV133" s="169"/>
    </row>
    <row r="134" spans="1:105" x14ac:dyDescent="0.2">
      <c r="A134" s="123" t="str">
        <f t="shared" ref="A134:A187" si="2139">B134&amp;C134&amp;F134</f>
        <v>2017-18AUGUSTRRU</v>
      </c>
      <c r="B134" s="97" t="s">
        <v>680</v>
      </c>
      <c r="C134" s="35" t="s">
        <v>681</v>
      </c>
      <c r="D134" s="124" t="str">
        <f t="shared" si="2135"/>
        <v>Y56</v>
      </c>
      <c r="E134" s="124" t="str">
        <f t="shared" si="2136"/>
        <v>London</v>
      </c>
      <c r="F134" s="109" t="s">
        <v>685</v>
      </c>
      <c r="G134" s="109" t="s">
        <v>686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0</v>
      </c>
      <c r="AC134" s="110">
        <v>0</v>
      </c>
      <c r="AD134" s="110">
        <v>0</v>
      </c>
      <c r="AE134" s="110">
        <v>0</v>
      </c>
      <c r="AF134" s="110">
        <v>0</v>
      </c>
      <c r="AG134" s="110">
        <v>0</v>
      </c>
      <c r="AH134" s="110">
        <v>0</v>
      </c>
      <c r="AI134" s="110">
        <v>0</v>
      </c>
      <c r="AJ134" s="110">
        <v>0</v>
      </c>
      <c r="AK134" s="110">
        <v>0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0</v>
      </c>
      <c r="AT134" s="110">
        <v>0</v>
      </c>
      <c r="AU134" s="110">
        <v>0</v>
      </c>
      <c r="AV134" s="110">
        <v>0</v>
      </c>
      <c r="AW134" s="110">
        <v>0</v>
      </c>
      <c r="AX134" s="110">
        <v>0</v>
      </c>
      <c r="AY134" s="110">
        <v>0</v>
      </c>
      <c r="AZ134" s="110">
        <v>0</v>
      </c>
      <c r="BA134" s="110">
        <v>0</v>
      </c>
      <c r="BB134" s="110">
        <v>0</v>
      </c>
      <c r="BC134" s="110">
        <v>0</v>
      </c>
      <c r="BD134" s="110">
        <v>0</v>
      </c>
      <c r="BE134" s="110">
        <v>0</v>
      </c>
      <c r="BF134" s="110">
        <v>0</v>
      </c>
      <c r="BG134" s="110">
        <v>0</v>
      </c>
      <c r="BH134" s="110">
        <v>0</v>
      </c>
      <c r="BI134" s="110">
        <v>0</v>
      </c>
      <c r="BJ134" s="110">
        <v>0</v>
      </c>
      <c r="BK134" s="110">
        <v>0</v>
      </c>
      <c r="BL134" s="110">
        <v>0</v>
      </c>
      <c r="BM134" s="110">
        <v>0</v>
      </c>
      <c r="BN134" s="110">
        <v>0</v>
      </c>
      <c r="BO134" s="110">
        <v>0</v>
      </c>
      <c r="BP134" s="110">
        <v>0</v>
      </c>
      <c r="BQ134" s="110">
        <v>0</v>
      </c>
      <c r="BR134" s="110">
        <v>0</v>
      </c>
      <c r="BS134" s="110">
        <v>0</v>
      </c>
      <c r="BT134" s="110">
        <v>0</v>
      </c>
      <c r="BU134" s="110">
        <v>0</v>
      </c>
      <c r="BV134" s="110">
        <v>0</v>
      </c>
      <c r="BW134" s="110">
        <v>0</v>
      </c>
      <c r="BX134" s="110">
        <v>0</v>
      </c>
      <c r="BY134" s="110">
        <v>0</v>
      </c>
      <c r="BZ134" s="110">
        <v>0</v>
      </c>
      <c r="CA134" s="110">
        <v>0</v>
      </c>
      <c r="CB134" s="110">
        <v>0</v>
      </c>
      <c r="CC134" s="177">
        <v>0</v>
      </c>
      <c r="CD134" s="126">
        <f t="shared" si="2137"/>
        <v>8</v>
      </c>
      <c r="CE134" s="166">
        <f t="shared" ref="CE134:CE197" si="2140">LEFT($B134,4)+IF(CD134&lt;4,1,0)</f>
        <v>2017</v>
      </c>
      <c r="CF134" s="167">
        <f t="shared" ref="CF134:CF197" si="2141">DATE($CE134,$CD134,1)</f>
        <v>42948</v>
      </c>
      <c r="CG134" s="168">
        <f t="shared" ref="CG134:CG197" si="2142">DAY(DATE($CE134,$CD134+1,1)-1)</f>
        <v>31</v>
      </c>
      <c r="CH134" s="126">
        <f t="shared" ref="CH134:CH197" si="2143">$I134*L134</f>
        <v>0</v>
      </c>
      <c r="CI134" s="126">
        <f t="shared" ref="CI134:CI197" si="2144">$I134*M134</f>
        <v>0</v>
      </c>
      <c r="CJ134" s="126">
        <f t="shared" ref="CJ134:CJ197" si="2145">$I134*N134</f>
        <v>0</v>
      </c>
      <c r="CK134" s="126">
        <f t="shared" ref="CK134:CK197" si="2146">P134*W134</f>
        <v>0</v>
      </c>
      <c r="CL134" s="126">
        <f t="shared" ref="CL134:CL197" si="2147">Q134*Z134</f>
        <v>0</v>
      </c>
      <c r="CM134" s="126">
        <f t="shared" ref="CM134:CM197" si="2148">R134*AC134</f>
        <v>0</v>
      </c>
      <c r="CN134" s="126">
        <f t="shared" ref="CN134:CN197" si="2149">S134*AF134</f>
        <v>0</v>
      </c>
      <c r="CO134" s="126">
        <f t="shared" ref="CO134:CO197" si="2150">T134*AI134</f>
        <v>0</v>
      </c>
      <c r="CP134" s="126">
        <f>BE134*BH134</f>
        <v>0</v>
      </c>
      <c r="CQ134" s="126">
        <f>BI134*BL134</f>
        <v>0</v>
      </c>
      <c r="CR134" s="126">
        <f>BN134*BT134</f>
        <v>0</v>
      </c>
      <c r="CS134" s="126">
        <f>BO134*BW134</f>
        <v>0</v>
      </c>
      <c r="CT134" s="126">
        <f>BP134*BZ134</f>
        <v>0</v>
      </c>
      <c r="CU134" s="126">
        <f>BQ134*CC134</f>
        <v>0</v>
      </c>
      <c r="CV134" s="169"/>
    </row>
    <row r="135" spans="1:105" x14ac:dyDescent="0.2">
      <c r="A135" s="123" t="str">
        <f t="shared" si="2139"/>
        <v>2017-18AUGUSTRX6</v>
      </c>
      <c r="B135" s="97" t="s">
        <v>680</v>
      </c>
      <c r="C135" s="35" t="s">
        <v>681</v>
      </c>
      <c r="D135" s="124" t="str">
        <f t="shared" si="2135"/>
        <v>Y54</v>
      </c>
      <c r="E135" s="124" t="str">
        <f t="shared" si="2136"/>
        <v>North</v>
      </c>
      <c r="F135" s="109" t="s">
        <v>688</v>
      </c>
      <c r="G135" s="109" t="s">
        <v>689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0">
        <v>0</v>
      </c>
      <c r="V135" s="110">
        <v>0</v>
      </c>
      <c r="W135" s="110">
        <v>0</v>
      </c>
      <c r="X135" s="110">
        <v>0</v>
      </c>
      <c r="Y135" s="110">
        <v>0</v>
      </c>
      <c r="Z135" s="110">
        <v>0</v>
      </c>
      <c r="AA135" s="110">
        <v>0</v>
      </c>
      <c r="AB135" s="110">
        <v>0</v>
      </c>
      <c r="AC135" s="110">
        <v>0</v>
      </c>
      <c r="AD135" s="110">
        <v>0</v>
      </c>
      <c r="AE135" s="110">
        <v>0</v>
      </c>
      <c r="AF135" s="110">
        <v>0</v>
      </c>
      <c r="AG135" s="110">
        <v>0</v>
      </c>
      <c r="AH135" s="110">
        <v>0</v>
      </c>
      <c r="AI135" s="110">
        <v>0</v>
      </c>
      <c r="AJ135" s="110">
        <v>0</v>
      </c>
      <c r="AK135" s="110">
        <v>0</v>
      </c>
      <c r="AL135" s="110">
        <v>0</v>
      </c>
      <c r="AM135" s="110">
        <v>0</v>
      </c>
      <c r="AN135" s="110">
        <v>0</v>
      </c>
      <c r="AO135" s="110">
        <v>0</v>
      </c>
      <c r="AP135" s="110">
        <v>0</v>
      </c>
      <c r="AQ135" s="110">
        <v>0</v>
      </c>
      <c r="AR135" s="110">
        <v>0</v>
      </c>
      <c r="AS135" s="110">
        <v>0</v>
      </c>
      <c r="AT135" s="110">
        <v>0</v>
      </c>
      <c r="AU135" s="110">
        <v>0</v>
      </c>
      <c r="AV135" s="110">
        <v>0</v>
      </c>
      <c r="AW135" s="110">
        <v>0</v>
      </c>
      <c r="AX135" s="110">
        <v>0</v>
      </c>
      <c r="AY135" s="110">
        <v>0</v>
      </c>
      <c r="AZ135" s="110">
        <v>0</v>
      </c>
      <c r="BA135" s="110">
        <v>0</v>
      </c>
      <c r="BB135" s="110">
        <v>0</v>
      </c>
      <c r="BC135" s="110">
        <v>0</v>
      </c>
      <c r="BD135" s="110">
        <v>0</v>
      </c>
      <c r="BE135" s="110">
        <v>0</v>
      </c>
      <c r="BF135" s="110">
        <v>0</v>
      </c>
      <c r="BG135" s="110">
        <v>0</v>
      </c>
      <c r="BH135" s="110">
        <v>0</v>
      </c>
      <c r="BI135" s="110">
        <v>0</v>
      </c>
      <c r="BJ135" s="110">
        <v>0</v>
      </c>
      <c r="BK135" s="110">
        <v>0</v>
      </c>
      <c r="BL135" s="110">
        <v>0</v>
      </c>
      <c r="BM135" s="110">
        <v>0</v>
      </c>
      <c r="BN135" s="110">
        <v>0</v>
      </c>
      <c r="BO135" s="110">
        <v>0</v>
      </c>
      <c r="BP135" s="110">
        <v>0</v>
      </c>
      <c r="BQ135" s="110">
        <v>0</v>
      </c>
      <c r="BR135" s="110">
        <v>0</v>
      </c>
      <c r="BS135" s="110">
        <v>0</v>
      </c>
      <c r="BT135" s="110">
        <v>0</v>
      </c>
      <c r="BU135" s="110">
        <v>0</v>
      </c>
      <c r="BV135" s="110">
        <v>0</v>
      </c>
      <c r="BW135" s="110">
        <v>0</v>
      </c>
      <c r="BX135" s="110">
        <v>0</v>
      </c>
      <c r="BY135" s="110">
        <v>0</v>
      </c>
      <c r="BZ135" s="110">
        <v>0</v>
      </c>
      <c r="CA135" s="110">
        <v>0</v>
      </c>
      <c r="CB135" s="110">
        <v>0</v>
      </c>
      <c r="CC135" s="177">
        <v>0</v>
      </c>
      <c r="CD135" s="126">
        <f t="shared" si="2137"/>
        <v>8</v>
      </c>
      <c r="CE135" s="166">
        <f t="shared" si="2140"/>
        <v>2017</v>
      </c>
      <c r="CF135" s="167">
        <f t="shared" si="2141"/>
        <v>42948</v>
      </c>
      <c r="CG135" s="168">
        <f t="shared" si="2142"/>
        <v>31</v>
      </c>
      <c r="CH135" s="126">
        <f t="shared" si="2143"/>
        <v>0</v>
      </c>
      <c r="CI135" s="126">
        <f t="shared" si="2144"/>
        <v>0</v>
      </c>
      <c r="CJ135" s="126">
        <f t="shared" si="2145"/>
        <v>0</v>
      </c>
      <c r="CK135" s="126">
        <f t="shared" si="2146"/>
        <v>0</v>
      </c>
      <c r="CL135" s="126">
        <f t="shared" si="2147"/>
        <v>0</v>
      </c>
      <c r="CM135" s="126">
        <f t="shared" si="2148"/>
        <v>0</v>
      </c>
      <c r="CN135" s="126">
        <f t="shared" si="2149"/>
        <v>0</v>
      </c>
      <c r="CO135" s="126">
        <f t="shared" si="2150"/>
        <v>0</v>
      </c>
      <c r="CP135" s="126">
        <f t="shared" ref="CP135:CP198" si="2151">BE135*BH135</f>
        <v>0</v>
      </c>
      <c r="CQ135" s="126">
        <f t="shared" ref="CQ135:CQ198" si="2152">BI135*BL135</f>
        <v>0</v>
      </c>
      <c r="CR135" s="126">
        <f t="shared" ref="CR135:CR198" si="2153">BN135*BT135</f>
        <v>0</v>
      </c>
      <c r="CS135" s="126">
        <f t="shared" ref="CS135:CS198" si="2154">BO135*BW135</f>
        <v>0</v>
      </c>
      <c r="CT135" s="126">
        <f t="shared" ref="CT135:CT198" si="2155">BP135*BZ135</f>
        <v>0</v>
      </c>
      <c r="CU135" s="126">
        <f t="shared" ref="CU135:CU198" si="2156">BQ135*CC135</f>
        <v>0</v>
      </c>
      <c r="CV135" s="169"/>
    </row>
    <row r="136" spans="1:105" x14ac:dyDescent="0.2">
      <c r="A136" s="123" t="str">
        <f t="shared" si="2139"/>
        <v>2017-18AUGUSTRX7</v>
      </c>
      <c r="B136" s="97" t="s">
        <v>680</v>
      </c>
      <c r="C136" s="35" t="s">
        <v>681</v>
      </c>
      <c r="D136" s="124" t="str">
        <f t="shared" si="2135"/>
        <v>Y54</v>
      </c>
      <c r="E136" s="124" t="str">
        <f t="shared" si="2136"/>
        <v>North</v>
      </c>
      <c r="F136" s="109" t="s">
        <v>690</v>
      </c>
      <c r="G136" s="109" t="s">
        <v>691</v>
      </c>
      <c r="H136" s="110">
        <v>99343</v>
      </c>
      <c r="I136" s="110">
        <v>75832</v>
      </c>
      <c r="J136" s="110">
        <v>1466629</v>
      </c>
      <c r="K136" s="110">
        <v>19.340502690000001</v>
      </c>
      <c r="L136" s="110">
        <v>1</v>
      </c>
      <c r="M136" s="110">
        <v>98</v>
      </c>
      <c r="N136" s="110">
        <v>203</v>
      </c>
      <c r="O136" s="110">
        <v>0</v>
      </c>
      <c r="P136" s="110">
        <v>5973</v>
      </c>
      <c r="Q136" s="110">
        <v>4181</v>
      </c>
      <c r="R136" s="110">
        <v>37433</v>
      </c>
      <c r="S136" s="110">
        <v>18239</v>
      </c>
      <c r="T136" s="110">
        <v>2359</v>
      </c>
      <c r="U136" s="110">
        <v>3627802</v>
      </c>
      <c r="V136" s="110">
        <v>607.36681734000001</v>
      </c>
      <c r="W136" s="110">
        <v>959</v>
      </c>
      <c r="X136" s="110">
        <v>3926783</v>
      </c>
      <c r="Y136" s="110">
        <v>939.19708204000005</v>
      </c>
      <c r="Z136" s="110">
        <v>1765</v>
      </c>
      <c r="AA136" s="110">
        <v>54641393</v>
      </c>
      <c r="AB136" s="110">
        <v>1459.7118318</v>
      </c>
      <c r="AC136" s="110">
        <v>3354</v>
      </c>
      <c r="AD136" s="110">
        <v>46719293</v>
      </c>
      <c r="AE136" s="110">
        <v>2561.5051812000002</v>
      </c>
      <c r="AF136" s="110">
        <v>5849</v>
      </c>
      <c r="AG136" s="110">
        <v>11918626</v>
      </c>
      <c r="AH136" s="110">
        <v>5052.4061043000002</v>
      </c>
      <c r="AI136" s="110">
        <v>9261</v>
      </c>
      <c r="AJ136" s="110">
        <v>0</v>
      </c>
      <c r="AK136" s="110">
        <v>0</v>
      </c>
      <c r="AL136" s="110">
        <v>0</v>
      </c>
      <c r="AM136" s="110">
        <v>0</v>
      </c>
      <c r="AN136" s="110">
        <v>0</v>
      </c>
      <c r="AO136" s="110">
        <v>0</v>
      </c>
      <c r="AP136" s="110">
        <v>0</v>
      </c>
      <c r="AQ136" s="110">
        <v>47271</v>
      </c>
      <c r="AR136" s="110">
        <v>5598</v>
      </c>
      <c r="AS136" s="110">
        <v>17661</v>
      </c>
      <c r="AT136" s="110">
        <v>70530</v>
      </c>
      <c r="AU136" s="110">
        <v>12125</v>
      </c>
      <c r="AV136" s="110">
        <v>10524</v>
      </c>
      <c r="AW136" s="110">
        <v>8474</v>
      </c>
      <c r="AX136" s="110">
        <v>7508</v>
      </c>
      <c r="AY136" s="110">
        <v>52232</v>
      </c>
      <c r="AZ136" s="110">
        <v>44938</v>
      </c>
      <c r="BA136" s="110">
        <v>26150</v>
      </c>
      <c r="BB136" s="110">
        <v>20740</v>
      </c>
      <c r="BC136" s="110">
        <v>3367</v>
      </c>
      <c r="BD136" s="110">
        <v>2579</v>
      </c>
      <c r="BE136" s="110">
        <v>0</v>
      </c>
      <c r="BF136" s="110">
        <v>0</v>
      </c>
      <c r="BG136" s="110">
        <v>0</v>
      </c>
      <c r="BH136" s="110">
        <v>0</v>
      </c>
      <c r="BI136" s="110">
        <v>1355</v>
      </c>
      <c r="BJ136" s="110">
        <v>55934</v>
      </c>
      <c r="BK136" s="110">
        <v>41.279704797000001</v>
      </c>
      <c r="BL136" s="110">
        <v>94</v>
      </c>
      <c r="BM136" s="110">
        <v>192</v>
      </c>
      <c r="BN136" s="110">
        <v>2722</v>
      </c>
      <c r="BO136" s="110">
        <v>1314</v>
      </c>
      <c r="BP136" s="110">
        <v>100</v>
      </c>
      <c r="BQ136" s="110">
        <v>895</v>
      </c>
      <c r="BR136" s="110">
        <v>11920690</v>
      </c>
      <c r="BS136" s="110">
        <v>4379.3864805000003</v>
      </c>
      <c r="BT136" s="110">
        <v>8741</v>
      </c>
      <c r="BU136" s="110">
        <v>6173884</v>
      </c>
      <c r="BV136" s="110">
        <v>4698.5418569000003</v>
      </c>
      <c r="BW136" s="110">
        <v>10027</v>
      </c>
      <c r="BX136" s="110">
        <v>559592</v>
      </c>
      <c r="BY136" s="110">
        <v>5595.92</v>
      </c>
      <c r="BZ136" s="110">
        <v>12455</v>
      </c>
      <c r="CA136" s="110">
        <v>4816254</v>
      </c>
      <c r="CB136" s="110">
        <v>5381.2893855000002</v>
      </c>
      <c r="CC136" s="177">
        <v>12379</v>
      </c>
      <c r="CD136" s="126">
        <f t="shared" si="2137"/>
        <v>8</v>
      </c>
      <c r="CE136" s="166">
        <f t="shared" si="2140"/>
        <v>2017</v>
      </c>
      <c r="CF136" s="167">
        <f t="shared" si="2141"/>
        <v>42948</v>
      </c>
      <c r="CG136" s="168">
        <f t="shared" si="2142"/>
        <v>31</v>
      </c>
      <c r="CH136" s="126">
        <f t="shared" si="2143"/>
        <v>75832</v>
      </c>
      <c r="CI136" s="126">
        <f t="shared" si="2144"/>
        <v>7431536</v>
      </c>
      <c r="CJ136" s="126">
        <f t="shared" si="2145"/>
        <v>15393896</v>
      </c>
      <c r="CK136" s="126">
        <f t="shared" si="2146"/>
        <v>5728107</v>
      </c>
      <c r="CL136" s="126">
        <f t="shared" si="2147"/>
        <v>7379465</v>
      </c>
      <c r="CM136" s="126">
        <f t="shared" si="2148"/>
        <v>125550282</v>
      </c>
      <c r="CN136" s="126">
        <f t="shared" si="2149"/>
        <v>106679911</v>
      </c>
      <c r="CO136" s="126">
        <f t="shared" si="2150"/>
        <v>21846699</v>
      </c>
      <c r="CP136" s="126">
        <f t="shared" si="2151"/>
        <v>0</v>
      </c>
      <c r="CQ136" s="126">
        <f t="shared" si="2152"/>
        <v>127370</v>
      </c>
      <c r="CR136" s="126">
        <f t="shared" si="2153"/>
        <v>23793002</v>
      </c>
      <c r="CS136" s="126">
        <f t="shared" si="2154"/>
        <v>13175478</v>
      </c>
      <c r="CT136" s="126">
        <f t="shared" si="2155"/>
        <v>1245500</v>
      </c>
      <c r="CU136" s="126">
        <f t="shared" si="2156"/>
        <v>11079205</v>
      </c>
      <c r="CV136" s="169"/>
    </row>
    <row r="137" spans="1:105" x14ac:dyDescent="0.2">
      <c r="A137" s="123" t="str">
        <f t="shared" si="2139"/>
        <v>2017-18AUGUSTRX8</v>
      </c>
      <c r="B137" s="97" t="s">
        <v>680</v>
      </c>
      <c r="C137" s="35" t="s">
        <v>681</v>
      </c>
      <c r="D137" s="124" t="str">
        <f t="shared" si="2135"/>
        <v>Y54</v>
      </c>
      <c r="E137" s="124" t="str">
        <f t="shared" si="2136"/>
        <v>North</v>
      </c>
      <c r="F137" s="109" t="s">
        <v>692</v>
      </c>
      <c r="G137" s="109" t="s">
        <v>693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  <c r="N137" s="110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0</v>
      </c>
      <c r="Y137" s="110">
        <v>0</v>
      </c>
      <c r="Z137" s="110">
        <v>0</v>
      </c>
      <c r="AA137" s="110">
        <v>0</v>
      </c>
      <c r="AB137" s="110">
        <v>0</v>
      </c>
      <c r="AC137" s="110">
        <v>0</v>
      </c>
      <c r="AD137" s="110">
        <v>0</v>
      </c>
      <c r="AE137" s="110">
        <v>0</v>
      </c>
      <c r="AF137" s="110">
        <v>0</v>
      </c>
      <c r="AG137" s="110">
        <v>0</v>
      </c>
      <c r="AH137" s="110">
        <v>0</v>
      </c>
      <c r="AI137" s="110">
        <v>0</v>
      </c>
      <c r="AJ137" s="110">
        <v>0</v>
      </c>
      <c r="AK137" s="110">
        <v>0</v>
      </c>
      <c r="AL137" s="110">
        <v>0</v>
      </c>
      <c r="AM137" s="110">
        <v>0</v>
      </c>
      <c r="AN137" s="110">
        <v>0</v>
      </c>
      <c r="AO137" s="110">
        <v>0</v>
      </c>
      <c r="AP137" s="110">
        <v>0</v>
      </c>
      <c r="AQ137" s="110">
        <v>0</v>
      </c>
      <c r="AR137" s="110">
        <v>0</v>
      </c>
      <c r="AS137" s="110">
        <v>0</v>
      </c>
      <c r="AT137" s="110">
        <v>0</v>
      </c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  <c r="AZ137" s="110">
        <v>0</v>
      </c>
      <c r="BA137" s="110">
        <v>0</v>
      </c>
      <c r="BB137" s="110">
        <v>0</v>
      </c>
      <c r="BC137" s="110">
        <v>0</v>
      </c>
      <c r="BD137" s="110">
        <v>0</v>
      </c>
      <c r="BE137" s="110">
        <v>0</v>
      </c>
      <c r="BF137" s="110">
        <v>0</v>
      </c>
      <c r="BG137" s="110">
        <v>0</v>
      </c>
      <c r="BH137" s="110">
        <v>0</v>
      </c>
      <c r="BI137" s="110">
        <v>0</v>
      </c>
      <c r="BJ137" s="110">
        <v>0</v>
      </c>
      <c r="BK137" s="110">
        <v>0</v>
      </c>
      <c r="BL137" s="110">
        <v>0</v>
      </c>
      <c r="BM137" s="110">
        <v>0</v>
      </c>
      <c r="BN137" s="110">
        <v>0</v>
      </c>
      <c r="BO137" s="110">
        <v>0</v>
      </c>
      <c r="BP137" s="110">
        <v>0</v>
      </c>
      <c r="BQ137" s="110">
        <v>0</v>
      </c>
      <c r="BR137" s="110">
        <v>0</v>
      </c>
      <c r="BS137" s="110">
        <v>0</v>
      </c>
      <c r="BT137" s="110">
        <v>0</v>
      </c>
      <c r="BU137" s="110">
        <v>0</v>
      </c>
      <c r="BV137" s="110">
        <v>0</v>
      </c>
      <c r="BW137" s="110">
        <v>0</v>
      </c>
      <c r="BX137" s="110">
        <v>0</v>
      </c>
      <c r="BY137" s="110">
        <v>0</v>
      </c>
      <c r="BZ137" s="110">
        <v>0</v>
      </c>
      <c r="CA137" s="110">
        <v>0</v>
      </c>
      <c r="CB137" s="110">
        <v>0</v>
      </c>
      <c r="CC137" s="177">
        <v>0</v>
      </c>
      <c r="CD137" s="126">
        <f t="shared" si="2137"/>
        <v>8</v>
      </c>
      <c r="CE137" s="166">
        <f t="shared" si="2140"/>
        <v>2017</v>
      </c>
      <c r="CF137" s="167">
        <f t="shared" si="2141"/>
        <v>42948</v>
      </c>
      <c r="CG137" s="168">
        <f t="shared" si="2142"/>
        <v>31</v>
      </c>
      <c r="CH137" s="126">
        <f t="shared" si="2143"/>
        <v>0</v>
      </c>
      <c r="CI137" s="126">
        <f t="shared" si="2144"/>
        <v>0</v>
      </c>
      <c r="CJ137" s="126">
        <f t="shared" si="2145"/>
        <v>0</v>
      </c>
      <c r="CK137" s="126">
        <f t="shared" si="2146"/>
        <v>0</v>
      </c>
      <c r="CL137" s="126">
        <f t="shared" si="2147"/>
        <v>0</v>
      </c>
      <c r="CM137" s="126">
        <f t="shared" si="2148"/>
        <v>0</v>
      </c>
      <c r="CN137" s="126">
        <f t="shared" si="2149"/>
        <v>0</v>
      </c>
      <c r="CO137" s="126">
        <f t="shared" si="2150"/>
        <v>0</v>
      </c>
      <c r="CP137" s="126">
        <f t="shared" si="2151"/>
        <v>0</v>
      </c>
      <c r="CQ137" s="126">
        <f t="shared" si="2152"/>
        <v>0</v>
      </c>
      <c r="CR137" s="126">
        <f t="shared" si="2153"/>
        <v>0</v>
      </c>
      <c r="CS137" s="126">
        <f t="shared" si="2154"/>
        <v>0</v>
      </c>
      <c r="CT137" s="126">
        <f t="shared" si="2155"/>
        <v>0</v>
      </c>
      <c r="CU137" s="126">
        <f t="shared" si="2156"/>
        <v>0</v>
      </c>
      <c r="CV137" s="169"/>
    </row>
    <row r="138" spans="1:105" x14ac:dyDescent="0.2">
      <c r="A138" s="123" t="str">
        <f t="shared" si="2139"/>
        <v>2017-18AUGUSTRX9</v>
      </c>
      <c r="B138" s="97" t="s">
        <v>680</v>
      </c>
      <c r="C138" s="35" t="s">
        <v>681</v>
      </c>
      <c r="D138" s="124" t="str">
        <f t="shared" si="2135"/>
        <v>Y55</v>
      </c>
      <c r="E138" s="124" t="str">
        <f t="shared" si="2136"/>
        <v>Midlands and East</v>
      </c>
      <c r="F138" s="109" t="s">
        <v>695</v>
      </c>
      <c r="G138" s="109" t="s">
        <v>696</v>
      </c>
      <c r="H138" s="110">
        <v>78197</v>
      </c>
      <c r="I138" s="110">
        <v>65196</v>
      </c>
      <c r="J138" s="110">
        <v>330364</v>
      </c>
      <c r="K138" s="110">
        <v>5</v>
      </c>
      <c r="L138" s="110">
        <v>2</v>
      </c>
      <c r="M138" s="110">
        <v>37</v>
      </c>
      <c r="N138" s="110">
        <v>105</v>
      </c>
      <c r="O138" s="110">
        <v>58813</v>
      </c>
      <c r="P138" s="110">
        <v>4260</v>
      </c>
      <c r="Q138" s="110">
        <v>2750</v>
      </c>
      <c r="R138" s="110">
        <v>30513</v>
      </c>
      <c r="S138" s="110">
        <v>13988</v>
      </c>
      <c r="T138" s="110">
        <v>251</v>
      </c>
      <c r="U138" s="110">
        <v>2043438</v>
      </c>
      <c r="V138" s="110">
        <v>480</v>
      </c>
      <c r="W138" s="110">
        <v>845</v>
      </c>
      <c r="X138" s="110">
        <v>3120718</v>
      </c>
      <c r="Y138" s="110">
        <v>1135</v>
      </c>
      <c r="Z138" s="110">
        <v>2607</v>
      </c>
      <c r="AA138" s="110">
        <v>42873166</v>
      </c>
      <c r="AB138" s="110">
        <v>1405</v>
      </c>
      <c r="AC138" s="110">
        <v>2986</v>
      </c>
      <c r="AD138" s="110">
        <v>51297861</v>
      </c>
      <c r="AE138" s="110">
        <v>3667</v>
      </c>
      <c r="AF138" s="110">
        <v>8696</v>
      </c>
      <c r="AG138" s="110">
        <v>831404</v>
      </c>
      <c r="AH138" s="110">
        <v>3312</v>
      </c>
      <c r="AI138" s="110">
        <v>8303</v>
      </c>
      <c r="AJ138" s="110">
        <v>6083</v>
      </c>
      <c r="AK138" s="110">
        <v>0</v>
      </c>
      <c r="AL138" s="110">
        <v>2714</v>
      </c>
      <c r="AM138" s="110">
        <v>7</v>
      </c>
      <c r="AN138" s="110">
        <v>0</v>
      </c>
      <c r="AO138" s="110">
        <v>3369</v>
      </c>
      <c r="AP138" s="110">
        <v>13</v>
      </c>
      <c r="AQ138" s="110">
        <v>36658</v>
      </c>
      <c r="AR138" s="110">
        <v>761</v>
      </c>
      <c r="AS138" s="110">
        <v>15311</v>
      </c>
      <c r="AT138" s="110">
        <v>52730</v>
      </c>
      <c r="AU138" s="110">
        <v>7979</v>
      </c>
      <c r="AV138" s="110">
        <v>6604</v>
      </c>
      <c r="AW138" s="110">
        <v>5321</v>
      </c>
      <c r="AX138" s="110">
        <v>4491</v>
      </c>
      <c r="AY138" s="110">
        <v>38992</v>
      </c>
      <c r="AZ138" s="110">
        <v>34260</v>
      </c>
      <c r="BA138" s="110">
        <v>18479</v>
      </c>
      <c r="BB138" s="110">
        <v>14916</v>
      </c>
      <c r="BC138" s="110">
        <v>316</v>
      </c>
      <c r="BD138" s="110">
        <v>261</v>
      </c>
      <c r="BE138" s="110">
        <v>0</v>
      </c>
      <c r="BF138" s="110">
        <v>0</v>
      </c>
      <c r="BG138" s="110">
        <v>0</v>
      </c>
      <c r="BH138" s="110">
        <v>0</v>
      </c>
      <c r="BI138" s="110">
        <v>0</v>
      </c>
      <c r="BJ138" s="110">
        <v>0</v>
      </c>
      <c r="BK138" s="110">
        <v>0</v>
      </c>
      <c r="BL138" s="110">
        <v>0</v>
      </c>
      <c r="BM138" s="110">
        <v>0</v>
      </c>
      <c r="BN138" s="110">
        <v>950</v>
      </c>
      <c r="BO138" s="110">
        <v>1061</v>
      </c>
      <c r="BP138" s="110">
        <v>8</v>
      </c>
      <c r="BQ138" s="110">
        <v>1699</v>
      </c>
      <c r="BR138" s="110">
        <v>5110633</v>
      </c>
      <c r="BS138" s="110">
        <v>5380</v>
      </c>
      <c r="BT138" s="110">
        <v>10208</v>
      </c>
      <c r="BU138" s="110">
        <v>8059250</v>
      </c>
      <c r="BV138" s="110">
        <v>7596</v>
      </c>
      <c r="BW138" s="110">
        <v>13348</v>
      </c>
      <c r="BX138" s="110">
        <v>91873</v>
      </c>
      <c r="BY138" s="110">
        <v>11484</v>
      </c>
      <c r="BZ138" s="110">
        <v>14577</v>
      </c>
      <c r="CA138" s="110">
        <v>20475613</v>
      </c>
      <c r="CB138" s="110">
        <v>12052</v>
      </c>
      <c r="CC138" s="177">
        <v>21964</v>
      </c>
      <c r="CD138" s="126">
        <f t="shared" si="2137"/>
        <v>8</v>
      </c>
      <c r="CE138" s="166">
        <f t="shared" si="2140"/>
        <v>2017</v>
      </c>
      <c r="CF138" s="167">
        <f t="shared" si="2141"/>
        <v>42948</v>
      </c>
      <c r="CG138" s="168">
        <f t="shared" si="2142"/>
        <v>31</v>
      </c>
      <c r="CH138" s="126">
        <f t="shared" si="2143"/>
        <v>130392</v>
      </c>
      <c r="CI138" s="126">
        <f t="shared" si="2144"/>
        <v>2412252</v>
      </c>
      <c r="CJ138" s="126">
        <f t="shared" si="2145"/>
        <v>6845580</v>
      </c>
      <c r="CK138" s="126">
        <f t="shared" si="2146"/>
        <v>3599700</v>
      </c>
      <c r="CL138" s="126">
        <f t="shared" si="2147"/>
        <v>7169250</v>
      </c>
      <c r="CM138" s="126">
        <f t="shared" si="2148"/>
        <v>91111818</v>
      </c>
      <c r="CN138" s="126">
        <f t="shared" si="2149"/>
        <v>121639648</v>
      </c>
      <c r="CO138" s="126">
        <f t="shared" si="2150"/>
        <v>2084053</v>
      </c>
      <c r="CP138" s="126">
        <f t="shared" si="2151"/>
        <v>0</v>
      </c>
      <c r="CQ138" s="126">
        <f t="shared" si="2152"/>
        <v>0</v>
      </c>
      <c r="CR138" s="126">
        <f t="shared" si="2153"/>
        <v>9697600</v>
      </c>
      <c r="CS138" s="126">
        <f t="shared" si="2154"/>
        <v>14162228</v>
      </c>
      <c r="CT138" s="126">
        <f t="shared" si="2155"/>
        <v>116616</v>
      </c>
      <c r="CU138" s="126">
        <f t="shared" si="2156"/>
        <v>37316836</v>
      </c>
      <c r="CV138" s="169"/>
    </row>
    <row r="139" spans="1:105" x14ac:dyDescent="0.2">
      <c r="A139" s="123" t="str">
        <f t="shared" si="2139"/>
        <v>2017-18AUGUSTRYA</v>
      </c>
      <c r="B139" s="97" t="s">
        <v>680</v>
      </c>
      <c r="C139" s="35" t="s">
        <v>681</v>
      </c>
      <c r="D139" s="124" t="str">
        <f t="shared" si="2135"/>
        <v>Y55</v>
      </c>
      <c r="E139" s="124" t="str">
        <f t="shared" si="2136"/>
        <v>Midlands and East</v>
      </c>
      <c r="F139" s="109" t="s">
        <v>697</v>
      </c>
      <c r="G139" s="109" t="s">
        <v>698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  <c r="N139" s="110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10">
        <v>0</v>
      </c>
      <c r="V139" s="110">
        <v>0</v>
      </c>
      <c r="W139" s="110">
        <v>0</v>
      </c>
      <c r="X139" s="110">
        <v>0</v>
      </c>
      <c r="Y139" s="110">
        <v>0</v>
      </c>
      <c r="Z139" s="110">
        <v>0</v>
      </c>
      <c r="AA139" s="110">
        <v>0</v>
      </c>
      <c r="AB139" s="110">
        <v>0</v>
      </c>
      <c r="AC139" s="110">
        <v>0</v>
      </c>
      <c r="AD139" s="110">
        <v>0</v>
      </c>
      <c r="AE139" s="110">
        <v>0</v>
      </c>
      <c r="AF139" s="110">
        <v>0</v>
      </c>
      <c r="AG139" s="110">
        <v>0</v>
      </c>
      <c r="AH139" s="110">
        <v>0</v>
      </c>
      <c r="AI139" s="110">
        <v>0</v>
      </c>
      <c r="AJ139" s="110">
        <v>0</v>
      </c>
      <c r="AK139" s="110">
        <v>0</v>
      </c>
      <c r="AL139" s="110">
        <v>0</v>
      </c>
      <c r="AM139" s="110">
        <v>0</v>
      </c>
      <c r="AN139" s="110">
        <v>0</v>
      </c>
      <c r="AO139" s="110">
        <v>0</v>
      </c>
      <c r="AP139" s="110">
        <v>0</v>
      </c>
      <c r="AQ139" s="110">
        <v>0</v>
      </c>
      <c r="AR139" s="110">
        <v>0</v>
      </c>
      <c r="AS139" s="110">
        <v>0</v>
      </c>
      <c r="AT139" s="110">
        <v>0</v>
      </c>
      <c r="AU139" s="110">
        <v>0</v>
      </c>
      <c r="AV139" s="110">
        <v>0</v>
      </c>
      <c r="AW139" s="110">
        <v>0</v>
      </c>
      <c r="AX139" s="110">
        <v>0</v>
      </c>
      <c r="AY139" s="110">
        <v>0</v>
      </c>
      <c r="AZ139" s="110">
        <v>0</v>
      </c>
      <c r="BA139" s="110">
        <v>0</v>
      </c>
      <c r="BB139" s="110">
        <v>0</v>
      </c>
      <c r="BC139" s="110">
        <v>0</v>
      </c>
      <c r="BD139" s="110">
        <v>0</v>
      </c>
      <c r="BE139" s="110">
        <v>0</v>
      </c>
      <c r="BF139" s="110">
        <v>0</v>
      </c>
      <c r="BG139" s="110">
        <v>0</v>
      </c>
      <c r="BH139" s="110">
        <v>0</v>
      </c>
      <c r="BI139" s="110">
        <v>0</v>
      </c>
      <c r="BJ139" s="110">
        <v>0</v>
      </c>
      <c r="BK139" s="110">
        <v>0</v>
      </c>
      <c r="BL139" s="110">
        <v>0</v>
      </c>
      <c r="BM139" s="110">
        <v>0</v>
      </c>
      <c r="BN139" s="110">
        <v>0</v>
      </c>
      <c r="BO139" s="110">
        <v>0</v>
      </c>
      <c r="BP139" s="110">
        <v>0</v>
      </c>
      <c r="BQ139" s="110">
        <v>0</v>
      </c>
      <c r="BR139" s="110">
        <v>0</v>
      </c>
      <c r="BS139" s="110">
        <v>0</v>
      </c>
      <c r="BT139" s="110">
        <v>0</v>
      </c>
      <c r="BU139" s="110">
        <v>0</v>
      </c>
      <c r="BV139" s="110">
        <v>0</v>
      </c>
      <c r="BW139" s="110">
        <v>0</v>
      </c>
      <c r="BX139" s="110">
        <v>0</v>
      </c>
      <c r="BY139" s="110">
        <v>0</v>
      </c>
      <c r="BZ139" s="110">
        <v>0</v>
      </c>
      <c r="CA139" s="110">
        <v>0</v>
      </c>
      <c r="CB139" s="110">
        <v>0</v>
      </c>
      <c r="CC139" s="177">
        <v>0</v>
      </c>
      <c r="CD139" s="126">
        <f t="shared" si="2137"/>
        <v>8</v>
      </c>
      <c r="CE139" s="166">
        <f t="shared" si="2140"/>
        <v>2017</v>
      </c>
      <c r="CF139" s="167">
        <f t="shared" si="2141"/>
        <v>42948</v>
      </c>
      <c r="CG139" s="168">
        <f t="shared" si="2142"/>
        <v>31</v>
      </c>
      <c r="CH139" s="126">
        <f t="shared" si="2143"/>
        <v>0</v>
      </c>
      <c r="CI139" s="126">
        <f t="shared" si="2144"/>
        <v>0</v>
      </c>
      <c r="CJ139" s="126">
        <f t="shared" si="2145"/>
        <v>0</v>
      </c>
      <c r="CK139" s="126">
        <f t="shared" si="2146"/>
        <v>0</v>
      </c>
      <c r="CL139" s="126">
        <f t="shared" si="2147"/>
        <v>0</v>
      </c>
      <c r="CM139" s="126">
        <f t="shared" si="2148"/>
        <v>0</v>
      </c>
      <c r="CN139" s="126">
        <f t="shared" si="2149"/>
        <v>0</v>
      </c>
      <c r="CO139" s="126">
        <f t="shared" si="2150"/>
        <v>0</v>
      </c>
      <c r="CP139" s="126">
        <f t="shared" si="2151"/>
        <v>0</v>
      </c>
      <c r="CQ139" s="126">
        <f t="shared" si="2152"/>
        <v>0</v>
      </c>
      <c r="CR139" s="126">
        <f t="shared" si="2153"/>
        <v>0</v>
      </c>
      <c r="CS139" s="126">
        <f t="shared" si="2154"/>
        <v>0</v>
      </c>
      <c r="CT139" s="126">
        <f t="shared" si="2155"/>
        <v>0</v>
      </c>
      <c r="CU139" s="126">
        <f t="shared" si="2156"/>
        <v>0</v>
      </c>
      <c r="CV139" s="169"/>
    </row>
    <row r="140" spans="1:105" x14ac:dyDescent="0.2">
      <c r="A140" s="123" t="str">
        <f t="shared" si="2139"/>
        <v>2017-18AUGUSTRYC</v>
      </c>
      <c r="B140" s="97" t="s">
        <v>680</v>
      </c>
      <c r="C140" s="35" t="s">
        <v>681</v>
      </c>
      <c r="D140" s="124" t="str">
        <f t="shared" si="2135"/>
        <v>Y55</v>
      </c>
      <c r="E140" s="124" t="str">
        <f t="shared" si="2136"/>
        <v>Midlands and East</v>
      </c>
      <c r="F140" s="109" t="s">
        <v>699</v>
      </c>
      <c r="G140" s="109" t="s">
        <v>700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  <c r="N140" s="110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10">
        <v>0</v>
      </c>
      <c r="V140" s="110">
        <v>0</v>
      </c>
      <c r="W140" s="110">
        <v>0</v>
      </c>
      <c r="X140" s="110">
        <v>0</v>
      </c>
      <c r="Y140" s="110">
        <v>0</v>
      </c>
      <c r="Z140" s="110">
        <v>0</v>
      </c>
      <c r="AA140" s="110">
        <v>0</v>
      </c>
      <c r="AB140" s="110">
        <v>0</v>
      </c>
      <c r="AC140" s="110">
        <v>0</v>
      </c>
      <c r="AD140" s="110">
        <v>0</v>
      </c>
      <c r="AE140" s="110">
        <v>0</v>
      </c>
      <c r="AF140" s="110">
        <v>0</v>
      </c>
      <c r="AG140" s="110">
        <v>0</v>
      </c>
      <c r="AH140" s="110">
        <v>0</v>
      </c>
      <c r="AI140" s="110">
        <v>0</v>
      </c>
      <c r="AJ140" s="110">
        <v>0</v>
      </c>
      <c r="AK140" s="110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10">
        <v>0</v>
      </c>
      <c r="AU140" s="110">
        <v>0</v>
      </c>
      <c r="AV140" s="110">
        <v>0</v>
      </c>
      <c r="AW140" s="110">
        <v>0</v>
      </c>
      <c r="AX140" s="110">
        <v>0</v>
      </c>
      <c r="AY140" s="110">
        <v>0</v>
      </c>
      <c r="AZ140" s="110">
        <v>0</v>
      </c>
      <c r="BA140" s="110">
        <v>0</v>
      </c>
      <c r="BB140" s="110">
        <v>0</v>
      </c>
      <c r="BC140" s="110">
        <v>0</v>
      </c>
      <c r="BD140" s="110">
        <v>0</v>
      </c>
      <c r="BE140" s="110">
        <v>0</v>
      </c>
      <c r="BF140" s="110">
        <v>0</v>
      </c>
      <c r="BG140" s="110">
        <v>0</v>
      </c>
      <c r="BH140" s="110">
        <v>0</v>
      </c>
      <c r="BI140" s="110">
        <v>0</v>
      </c>
      <c r="BJ140" s="110">
        <v>0</v>
      </c>
      <c r="BK140" s="110">
        <v>0</v>
      </c>
      <c r="BL140" s="110">
        <v>0</v>
      </c>
      <c r="BM140" s="110">
        <v>0</v>
      </c>
      <c r="BN140" s="110">
        <v>0</v>
      </c>
      <c r="BO140" s="110">
        <v>0</v>
      </c>
      <c r="BP140" s="110">
        <v>0</v>
      </c>
      <c r="BQ140" s="110">
        <v>0</v>
      </c>
      <c r="BR140" s="110">
        <v>0</v>
      </c>
      <c r="BS140" s="110">
        <v>0</v>
      </c>
      <c r="BT140" s="110">
        <v>0</v>
      </c>
      <c r="BU140" s="110">
        <v>0</v>
      </c>
      <c r="BV140" s="110">
        <v>0</v>
      </c>
      <c r="BW140" s="110">
        <v>0</v>
      </c>
      <c r="BX140" s="110">
        <v>0</v>
      </c>
      <c r="BY140" s="110">
        <v>0</v>
      </c>
      <c r="BZ140" s="110">
        <v>0</v>
      </c>
      <c r="CA140" s="110">
        <v>0</v>
      </c>
      <c r="CB140" s="110">
        <v>0</v>
      </c>
      <c r="CC140" s="177">
        <v>0</v>
      </c>
      <c r="CD140" s="126">
        <f t="shared" si="2137"/>
        <v>8</v>
      </c>
      <c r="CE140" s="166">
        <f t="shared" si="2140"/>
        <v>2017</v>
      </c>
      <c r="CF140" s="167">
        <f t="shared" si="2141"/>
        <v>42948</v>
      </c>
      <c r="CG140" s="168">
        <f t="shared" si="2142"/>
        <v>31</v>
      </c>
      <c r="CH140" s="126">
        <f t="shared" si="2143"/>
        <v>0</v>
      </c>
      <c r="CI140" s="126">
        <f t="shared" si="2144"/>
        <v>0</v>
      </c>
      <c r="CJ140" s="126">
        <f t="shared" si="2145"/>
        <v>0</v>
      </c>
      <c r="CK140" s="126">
        <f t="shared" si="2146"/>
        <v>0</v>
      </c>
      <c r="CL140" s="126">
        <f t="shared" si="2147"/>
        <v>0</v>
      </c>
      <c r="CM140" s="126">
        <f t="shared" si="2148"/>
        <v>0</v>
      </c>
      <c r="CN140" s="126">
        <f t="shared" si="2149"/>
        <v>0</v>
      </c>
      <c r="CO140" s="126">
        <f t="shared" si="2150"/>
        <v>0</v>
      </c>
      <c r="CP140" s="126">
        <f t="shared" si="2151"/>
        <v>0</v>
      </c>
      <c r="CQ140" s="126">
        <f t="shared" si="2152"/>
        <v>0</v>
      </c>
      <c r="CR140" s="126">
        <f t="shared" si="2153"/>
        <v>0</v>
      </c>
      <c r="CS140" s="126">
        <f t="shared" si="2154"/>
        <v>0</v>
      </c>
      <c r="CT140" s="126">
        <f t="shared" si="2155"/>
        <v>0</v>
      </c>
      <c r="CU140" s="126">
        <f t="shared" si="2156"/>
        <v>0</v>
      </c>
      <c r="CV140" s="169"/>
    </row>
    <row r="141" spans="1:105" x14ac:dyDescent="0.2">
      <c r="A141" s="123" t="str">
        <f t="shared" si="2139"/>
        <v>2017-18AUGUSTRYD</v>
      </c>
      <c r="B141" s="97" t="s">
        <v>680</v>
      </c>
      <c r="C141" s="35" t="s">
        <v>681</v>
      </c>
      <c r="D141" s="124" t="str">
        <f t="shared" si="2135"/>
        <v>Y58</v>
      </c>
      <c r="E141" s="124" t="str">
        <f t="shared" si="2136"/>
        <v>South East</v>
      </c>
      <c r="F141" s="109" t="s">
        <v>701</v>
      </c>
      <c r="G141" s="109" t="s">
        <v>702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  <c r="N141" s="110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10">
        <v>0</v>
      </c>
      <c r="V141" s="110">
        <v>0</v>
      </c>
      <c r="W141" s="110">
        <v>0</v>
      </c>
      <c r="X141" s="110">
        <v>0</v>
      </c>
      <c r="Y141" s="110">
        <v>0</v>
      </c>
      <c r="Z141" s="110">
        <v>0</v>
      </c>
      <c r="AA141" s="110">
        <v>0</v>
      </c>
      <c r="AB141" s="110">
        <v>0</v>
      </c>
      <c r="AC141" s="110">
        <v>0</v>
      </c>
      <c r="AD141" s="110">
        <v>0</v>
      </c>
      <c r="AE141" s="110">
        <v>0</v>
      </c>
      <c r="AF141" s="110">
        <v>0</v>
      </c>
      <c r="AG141" s="110">
        <v>0</v>
      </c>
      <c r="AH141" s="110">
        <v>0</v>
      </c>
      <c r="AI141" s="110">
        <v>0</v>
      </c>
      <c r="AJ141" s="110">
        <v>0</v>
      </c>
      <c r="AK141" s="110">
        <v>0</v>
      </c>
      <c r="AL141" s="110">
        <v>0</v>
      </c>
      <c r="AM141" s="110">
        <v>0</v>
      </c>
      <c r="AN141" s="110">
        <v>0</v>
      </c>
      <c r="AO141" s="110">
        <v>0</v>
      </c>
      <c r="AP141" s="110">
        <v>0</v>
      </c>
      <c r="AQ141" s="110">
        <v>0</v>
      </c>
      <c r="AR141" s="110">
        <v>0</v>
      </c>
      <c r="AS141" s="110">
        <v>0</v>
      </c>
      <c r="AT141" s="110">
        <v>0</v>
      </c>
      <c r="AU141" s="110">
        <v>0</v>
      </c>
      <c r="AV141" s="110">
        <v>0</v>
      </c>
      <c r="AW141" s="110">
        <v>0</v>
      </c>
      <c r="AX141" s="110">
        <v>0</v>
      </c>
      <c r="AY141" s="110">
        <v>0</v>
      </c>
      <c r="AZ141" s="110">
        <v>0</v>
      </c>
      <c r="BA141" s="110">
        <v>0</v>
      </c>
      <c r="BB141" s="110">
        <v>0</v>
      </c>
      <c r="BC141" s="110">
        <v>0</v>
      </c>
      <c r="BD141" s="110">
        <v>0</v>
      </c>
      <c r="BE141" s="110">
        <v>0</v>
      </c>
      <c r="BF141" s="110">
        <v>0</v>
      </c>
      <c r="BG141" s="110">
        <v>0</v>
      </c>
      <c r="BH141" s="110">
        <v>0</v>
      </c>
      <c r="BI141" s="110">
        <v>0</v>
      </c>
      <c r="BJ141" s="110">
        <v>0</v>
      </c>
      <c r="BK141" s="110">
        <v>0</v>
      </c>
      <c r="BL141" s="110">
        <v>0</v>
      </c>
      <c r="BM141" s="110">
        <v>0</v>
      </c>
      <c r="BN141" s="110">
        <v>0</v>
      </c>
      <c r="BO141" s="110">
        <v>0</v>
      </c>
      <c r="BP141" s="110">
        <v>0</v>
      </c>
      <c r="BQ141" s="110">
        <v>0</v>
      </c>
      <c r="BR141" s="110">
        <v>0</v>
      </c>
      <c r="BS141" s="110">
        <v>0</v>
      </c>
      <c r="BT141" s="110">
        <v>0</v>
      </c>
      <c r="BU141" s="110">
        <v>0</v>
      </c>
      <c r="BV141" s="110">
        <v>0</v>
      </c>
      <c r="BW141" s="110">
        <v>0</v>
      </c>
      <c r="BX141" s="110">
        <v>0</v>
      </c>
      <c r="BY141" s="110">
        <v>0</v>
      </c>
      <c r="BZ141" s="110">
        <v>0</v>
      </c>
      <c r="CA141" s="110">
        <v>0</v>
      </c>
      <c r="CB141" s="110">
        <v>0</v>
      </c>
      <c r="CC141" s="177">
        <v>0</v>
      </c>
      <c r="CD141" s="126">
        <f t="shared" si="2137"/>
        <v>8</v>
      </c>
      <c r="CE141" s="166">
        <f t="shared" si="2140"/>
        <v>2017</v>
      </c>
      <c r="CF141" s="167">
        <f t="shared" si="2141"/>
        <v>42948</v>
      </c>
      <c r="CG141" s="168">
        <f t="shared" si="2142"/>
        <v>31</v>
      </c>
      <c r="CH141" s="126">
        <f t="shared" si="2143"/>
        <v>0</v>
      </c>
      <c r="CI141" s="126">
        <f t="shared" si="2144"/>
        <v>0</v>
      </c>
      <c r="CJ141" s="126">
        <f t="shared" si="2145"/>
        <v>0</v>
      </c>
      <c r="CK141" s="126">
        <f t="shared" si="2146"/>
        <v>0</v>
      </c>
      <c r="CL141" s="126">
        <f t="shared" si="2147"/>
        <v>0</v>
      </c>
      <c r="CM141" s="126">
        <f t="shared" si="2148"/>
        <v>0</v>
      </c>
      <c r="CN141" s="126">
        <f t="shared" si="2149"/>
        <v>0</v>
      </c>
      <c r="CO141" s="126">
        <f t="shared" si="2150"/>
        <v>0</v>
      </c>
      <c r="CP141" s="126">
        <f t="shared" si="2151"/>
        <v>0</v>
      </c>
      <c r="CQ141" s="126">
        <f t="shared" si="2152"/>
        <v>0</v>
      </c>
      <c r="CR141" s="126">
        <f t="shared" si="2153"/>
        <v>0</v>
      </c>
      <c r="CS141" s="126">
        <f t="shared" si="2154"/>
        <v>0</v>
      </c>
      <c r="CT141" s="126">
        <f t="shared" si="2155"/>
        <v>0</v>
      </c>
      <c r="CU141" s="126">
        <f t="shared" si="2156"/>
        <v>0</v>
      </c>
      <c r="CV141" s="169"/>
    </row>
    <row r="142" spans="1:105" x14ac:dyDescent="0.2">
      <c r="A142" s="123" t="str">
        <f t="shared" si="2139"/>
        <v>2017-18AUGUSTRYE</v>
      </c>
      <c r="B142" s="97" t="s">
        <v>680</v>
      </c>
      <c r="C142" s="35" t="s">
        <v>681</v>
      </c>
      <c r="D142" s="124" t="str">
        <f t="shared" si="2135"/>
        <v>Y58</v>
      </c>
      <c r="E142" s="124" t="str">
        <f t="shared" si="2136"/>
        <v>South East</v>
      </c>
      <c r="F142" s="109" t="s">
        <v>703</v>
      </c>
      <c r="G142" s="109" t="s">
        <v>704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  <c r="N142" s="110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10">
        <v>0</v>
      </c>
      <c r="V142" s="110">
        <v>0</v>
      </c>
      <c r="W142" s="110">
        <v>0</v>
      </c>
      <c r="X142" s="110">
        <v>0</v>
      </c>
      <c r="Y142" s="110">
        <v>0</v>
      </c>
      <c r="Z142" s="110">
        <v>0</v>
      </c>
      <c r="AA142" s="110">
        <v>0</v>
      </c>
      <c r="AB142" s="110">
        <v>0</v>
      </c>
      <c r="AC142" s="110">
        <v>0</v>
      </c>
      <c r="AD142" s="110">
        <v>0</v>
      </c>
      <c r="AE142" s="110">
        <v>0</v>
      </c>
      <c r="AF142" s="110">
        <v>0</v>
      </c>
      <c r="AG142" s="110">
        <v>0</v>
      </c>
      <c r="AH142" s="110">
        <v>0</v>
      </c>
      <c r="AI142" s="110">
        <v>0</v>
      </c>
      <c r="AJ142" s="110">
        <v>0</v>
      </c>
      <c r="AK142" s="110">
        <v>0</v>
      </c>
      <c r="AL142" s="110">
        <v>0</v>
      </c>
      <c r="AM142" s="110">
        <v>0</v>
      </c>
      <c r="AN142" s="110">
        <v>0</v>
      </c>
      <c r="AO142" s="110">
        <v>0</v>
      </c>
      <c r="AP142" s="110">
        <v>0</v>
      </c>
      <c r="AQ142" s="110">
        <v>0</v>
      </c>
      <c r="AR142" s="110">
        <v>0</v>
      </c>
      <c r="AS142" s="110">
        <v>0</v>
      </c>
      <c r="AT142" s="110">
        <v>0</v>
      </c>
      <c r="AU142" s="110">
        <v>0</v>
      </c>
      <c r="AV142" s="110">
        <v>0</v>
      </c>
      <c r="AW142" s="110">
        <v>0</v>
      </c>
      <c r="AX142" s="110">
        <v>0</v>
      </c>
      <c r="AY142" s="110">
        <v>0</v>
      </c>
      <c r="AZ142" s="110">
        <v>0</v>
      </c>
      <c r="BA142" s="110">
        <v>0</v>
      </c>
      <c r="BB142" s="110">
        <v>0</v>
      </c>
      <c r="BC142" s="110">
        <v>0</v>
      </c>
      <c r="BD142" s="110">
        <v>0</v>
      </c>
      <c r="BE142" s="110">
        <v>0</v>
      </c>
      <c r="BF142" s="110">
        <v>0</v>
      </c>
      <c r="BG142" s="110">
        <v>0</v>
      </c>
      <c r="BH142" s="110">
        <v>0</v>
      </c>
      <c r="BI142" s="110">
        <v>0</v>
      </c>
      <c r="BJ142" s="110">
        <v>0</v>
      </c>
      <c r="BK142" s="110">
        <v>0</v>
      </c>
      <c r="BL142" s="110">
        <v>0</v>
      </c>
      <c r="BM142" s="110">
        <v>0</v>
      </c>
      <c r="BN142" s="110">
        <v>0</v>
      </c>
      <c r="BO142" s="110">
        <v>0</v>
      </c>
      <c r="BP142" s="110">
        <v>0</v>
      </c>
      <c r="BQ142" s="110">
        <v>0</v>
      </c>
      <c r="BR142" s="110">
        <v>0</v>
      </c>
      <c r="BS142" s="110">
        <v>0</v>
      </c>
      <c r="BT142" s="110">
        <v>0</v>
      </c>
      <c r="BU142" s="110">
        <v>0</v>
      </c>
      <c r="BV142" s="110">
        <v>0</v>
      </c>
      <c r="BW142" s="110">
        <v>0</v>
      </c>
      <c r="BX142" s="110">
        <v>0</v>
      </c>
      <c r="BY142" s="110">
        <v>0</v>
      </c>
      <c r="BZ142" s="110">
        <v>0</v>
      </c>
      <c r="CA142" s="110">
        <v>0</v>
      </c>
      <c r="CB142" s="110">
        <v>0</v>
      </c>
      <c r="CC142" s="177">
        <v>0</v>
      </c>
      <c r="CD142" s="126">
        <f t="shared" si="2137"/>
        <v>8</v>
      </c>
      <c r="CE142" s="166">
        <f t="shared" si="2140"/>
        <v>2017</v>
      </c>
      <c r="CF142" s="167">
        <f t="shared" si="2141"/>
        <v>42948</v>
      </c>
      <c r="CG142" s="168">
        <f t="shared" si="2142"/>
        <v>31</v>
      </c>
      <c r="CH142" s="126">
        <f t="shared" si="2143"/>
        <v>0</v>
      </c>
      <c r="CI142" s="126">
        <f t="shared" si="2144"/>
        <v>0</v>
      </c>
      <c r="CJ142" s="126">
        <f t="shared" si="2145"/>
        <v>0</v>
      </c>
      <c r="CK142" s="126">
        <f t="shared" si="2146"/>
        <v>0</v>
      </c>
      <c r="CL142" s="126">
        <f t="shared" si="2147"/>
        <v>0</v>
      </c>
      <c r="CM142" s="126">
        <f t="shared" si="2148"/>
        <v>0</v>
      </c>
      <c r="CN142" s="126">
        <f t="shared" si="2149"/>
        <v>0</v>
      </c>
      <c r="CO142" s="126">
        <f t="shared" si="2150"/>
        <v>0</v>
      </c>
      <c r="CP142" s="126">
        <f t="shared" si="2151"/>
        <v>0</v>
      </c>
      <c r="CQ142" s="126">
        <f t="shared" si="2152"/>
        <v>0</v>
      </c>
      <c r="CR142" s="126">
        <f t="shared" si="2153"/>
        <v>0</v>
      </c>
      <c r="CS142" s="126">
        <f t="shared" si="2154"/>
        <v>0</v>
      </c>
      <c r="CT142" s="126">
        <f t="shared" si="2155"/>
        <v>0</v>
      </c>
      <c r="CU142" s="126">
        <f t="shared" si="2156"/>
        <v>0</v>
      </c>
      <c r="CV142" s="169"/>
    </row>
    <row r="143" spans="1:105" x14ac:dyDescent="0.2">
      <c r="A143" s="123" t="str">
        <f t="shared" si="2139"/>
        <v>2017-18AUGUSTRYF</v>
      </c>
      <c r="B143" s="97" t="s">
        <v>680</v>
      </c>
      <c r="C143" s="35" t="s">
        <v>681</v>
      </c>
      <c r="D143" s="124" t="str">
        <f t="shared" si="2135"/>
        <v>Y59</v>
      </c>
      <c r="E143" s="124" t="str">
        <f t="shared" si="2136"/>
        <v>South West</v>
      </c>
      <c r="F143" s="109" t="s">
        <v>705</v>
      </c>
      <c r="G143" s="109" t="s">
        <v>706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  <c r="N143" s="110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10">
        <v>0</v>
      </c>
      <c r="V143" s="110">
        <v>0</v>
      </c>
      <c r="W143" s="110">
        <v>0</v>
      </c>
      <c r="X143" s="110">
        <v>0</v>
      </c>
      <c r="Y143" s="110">
        <v>0</v>
      </c>
      <c r="Z143" s="110">
        <v>0</v>
      </c>
      <c r="AA143" s="110">
        <v>0</v>
      </c>
      <c r="AB143" s="110">
        <v>0</v>
      </c>
      <c r="AC143" s="110">
        <v>0</v>
      </c>
      <c r="AD143" s="110">
        <v>0</v>
      </c>
      <c r="AE143" s="110">
        <v>0</v>
      </c>
      <c r="AF143" s="110">
        <v>0</v>
      </c>
      <c r="AG143" s="110">
        <v>0</v>
      </c>
      <c r="AH143" s="110">
        <v>0</v>
      </c>
      <c r="AI143" s="110">
        <v>0</v>
      </c>
      <c r="AJ143" s="110">
        <v>0</v>
      </c>
      <c r="AK143" s="110">
        <v>0</v>
      </c>
      <c r="AL143" s="110">
        <v>0</v>
      </c>
      <c r="AM143" s="110">
        <v>0</v>
      </c>
      <c r="AN143" s="110">
        <v>0</v>
      </c>
      <c r="AO143" s="110">
        <v>0</v>
      </c>
      <c r="AP143" s="110">
        <v>0</v>
      </c>
      <c r="AQ143" s="110">
        <v>0</v>
      </c>
      <c r="AR143" s="110">
        <v>0</v>
      </c>
      <c r="AS143" s="110">
        <v>0</v>
      </c>
      <c r="AT143" s="110">
        <v>0</v>
      </c>
      <c r="AU143" s="110">
        <v>0</v>
      </c>
      <c r="AV143" s="110">
        <v>0</v>
      </c>
      <c r="AW143" s="110">
        <v>0</v>
      </c>
      <c r="AX143" s="110">
        <v>0</v>
      </c>
      <c r="AY143" s="110">
        <v>0</v>
      </c>
      <c r="AZ143" s="110">
        <v>0</v>
      </c>
      <c r="BA143" s="110">
        <v>0</v>
      </c>
      <c r="BB143" s="110">
        <v>0</v>
      </c>
      <c r="BC143" s="110">
        <v>0</v>
      </c>
      <c r="BD143" s="110">
        <v>0</v>
      </c>
      <c r="BE143" s="110">
        <v>0</v>
      </c>
      <c r="BF143" s="110">
        <v>0</v>
      </c>
      <c r="BG143" s="110">
        <v>0</v>
      </c>
      <c r="BH143" s="110">
        <v>0</v>
      </c>
      <c r="BI143" s="110">
        <v>0</v>
      </c>
      <c r="BJ143" s="110">
        <v>0</v>
      </c>
      <c r="BK143" s="110">
        <v>0</v>
      </c>
      <c r="BL143" s="110">
        <v>0</v>
      </c>
      <c r="BM143" s="110">
        <v>0</v>
      </c>
      <c r="BN143" s="110">
        <v>0</v>
      </c>
      <c r="BO143" s="110">
        <v>0</v>
      </c>
      <c r="BP143" s="110">
        <v>0</v>
      </c>
      <c r="BQ143" s="110">
        <v>0</v>
      </c>
      <c r="BR143" s="110">
        <v>0</v>
      </c>
      <c r="BS143" s="110">
        <v>0</v>
      </c>
      <c r="BT143" s="110">
        <v>0</v>
      </c>
      <c r="BU143" s="110">
        <v>0</v>
      </c>
      <c r="BV143" s="110">
        <v>0</v>
      </c>
      <c r="BW143" s="110">
        <v>0</v>
      </c>
      <c r="BX143" s="110">
        <v>0</v>
      </c>
      <c r="BY143" s="110">
        <v>0</v>
      </c>
      <c r="BZ143" s="110">
        <v>0</v>
      </c>
      <c r="CA143" s="110">
        <v>0</v>
      </c>
      <c r="CB143" s="110">
        <v>0</v>
      </c>
      <c r="CC143" s="177">
        <v>0</v>
      </c>
      <c r="CD143" s="126">
        <f t="shared" si="2137"/>
        <v>8</v>
      </c>
      <c r="CE143" s="166">
        <f t="shared" si="2140"/>
        <v>2017</v>
      </c>
      <c r="CF143" s="167">
        <f t="shared" si="2141"/>
        <v>42948</v>
      </c>
      <c r="CG143" s="168">
        <f t="shared" si="2142"/>
        <v>31</v>
      </c>
      <c r="CH143" s="126">
        <f t="shared" si="2143"/>
        <v>0</v>
      </c>
      <c r="CI143" s="126">
        <f t="shared" si="2144"/>
        <v>0</v>
      </c>
      <c r="CJ143" s="126">
        <f t="shared" si="2145"/>
        <v>0</v>
      </c>
      <c r="CK143" s="126">
        <f t="shared" si="2146"/>
        <v>0</v>
      </c>
      <c r="CL143" s="126">
        <f t="shared" si="2147"/>
        <v>0</v>
      </c>
      <c r="CM143" s="126">
        <f t="shared" si="2148"/>
        <v>0</v>
      </c>
      <c r="CN143" s="126">
        <f t="shared" si="2149"/>
        <v>0</v>
      </c>
      <c r="CO143" s="126">
        <f t="shared" si="2150"/>
        <v>0</v>
      </c>
      <c r="CP143" s="126">
        <f t="shared" si="2151"/>
        <v>0</v>
      </c>
      <c r="CQ143" s="126">
        <f t="shared" si="2152"/>
        <v>0</v>
      </c>
      <c r="CR143" s="126">
        <f t="shared" si="2153"/>
        <v>0</v>
      </c>
      <c r="CS143" s="126">
        <f t="shared" si="2154"/>
        <v>0</v>
      </c>
      <c r="CT143" s="126">
        <f t="shared" si="2155"/>
        <v>0</v>
      </c>
      <c r="CU143" s="126">
        <f t="shared" si="2156"/>
        <v>0</v>
      </c>
      <c r="CV143" s="169"/>
    </row>
    <row r="144" spans="1:105" x14ac:dyDescent="0.2">
      <c r="A144" s="123" t="str">
        <f t="shared" si="2139"/>
        <v>2017-18SEPTEMBERR1F</v>
      </c>
      <c r="B144" s="97" t="s">
        <v>680</v>
      </c>
      <c r="C144" s="35" t="s">
        <v>707</v>
      </c>
      <c r="D144" s="124" t="str">
        <f t="shared" si="2135"/>
        <v>Y58</v>
      </c>
      <c r="E144" s="124" t="str">
        <f t="shared" si="2136"/>
        <v>South East</v>
      </c>
      <c r="F144" s="109" t="s">
        <v>682</v>
      </c>
      <c r="G144" s="109" t="s">
        <v>683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  <c r="N144" s="110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10">
        <v>0</v>
      </c>
      <c r="V144" s="110">
        <v>0</v>
      </c>
      <c r="W144" s="110">
        <v>0</v>
      </c>
      <c r="X144" s="110">
        <v>0</v>
      </c>
      <c r="Y144" s="110">
        <v>0</v>
      </c>
      <c r="Z144" s="110">
        <v>0</v>
      </c>
      <c r="AA144" s="110">
        <v>0</v>
      </c>
      <c r="AB144" s="110">
        <v>0</v>
      </c>
      <c r="AC144" s="110">
        <v>0</v>
      </c>
      <c r="AD144" s="110">
        <v>0</v>
      </c>
      <c r="AE144" s="110">
        <v>0</v>
      </c>
      <c r="AF144" s="110">
        <v>0</v>
      </c>
      <c r="AG144" s="110">
        <v>0</v>
      </c>
      <c r="AH144" s="110">
        <v>0</v>
      </c>
      <c r="AI144" s="110">
        <v>0</v>
      </c>
      <c r="AJ144" s="110">
        <v>0</v>
      </c>
      <c r="AK144" s="110">
        <v>0</v>
      </c>
      <c r="AL144" s="110">
        <v>0</v>
      </c>
      <c r="AM144" s="110">
        <v>0</v>
      </c>
      <c r="AN144" s="110">
        <v>0</v>
      </c>
      <c r="AO144" s="110">
        <v>0</v>
      </c>
      <c r="AP144" s="110">
        <v>0</v>
      </c>
      <c r="AQ144" s="110">
        <v>0</v>
      </c>
      <c r="AR144" s="110">
        <v>0</v>
      </c>
      <c r="AS144" s="110">
        <v>0</v>
      </c>
      <c r="AT144" s="110">
        <v>0</v>
      </c>
      <c r="AU144" s="110">
        <v>0</v>
      </c>
      <c r="AV144" s="110">
        <v>0</v>
      </c>
      <c r="AW144" s="110">
        <v>0</v>
      </c>
      <c r="AX144" s="110">
        <v>0</v>
      </c>
      <c r="AY144" s="110">
        <v>0</v>
      </c>
      <c r="AZ144" s="110">
        <v>0</v>
      </c>
      <c r="BA144" s="110">
        <v>0</v>
      </c>
      <c r="BB144" s="110">
        <v>0</v>
      </c>
      <c r="BC144" s="110">
        <v>0</v>
      </c>
      <c r="BD144" s="110">
        <v>0</v>
      </c>
      <c r="BE144" s="110">
        <v>0</v>
      </c>
      <c r="BF144" s="110">
        <v>0</v>
      </c>
      <c r="BG144" s="110">
        <v>0</v>
      </c>
      <c r="BH144" s="110">
        <v>0</v>
      </c>
      <c r="BI144" s="110">
        <v>0</v>
      </c>
      <c r="BJ144" s="110">
        <v>0</v>
      </c>
      <c r="BK144" s="110">
        <v>0</v>
      </c>
      <c r="BL144" s="110">
        <v>0</v>
      </c>
      <c r="BM144" s="110">
        <v>0</v>
      </c>
      <c r="BN144" s="110">
        <v>0</v>
      </c>
      <c r="BO144" s="110">
        <v>0</v>
      </c>
      <c r="BP144" s="110">
        <v>0</v>
      </c>
      <c r="BQ144" s="110">
        <v>0</v>
      </c>
      <c r="BR144" s="110">
        <v>0</v>
      </c>
      <c r="BS144" s="110">
        <v>0</v>
      </c>
      <c r="BT144" s="110">
        <v>0</v>
      </c>
      <c r="BU144" s="110">
        <v>0</v>
      </c>
      <c r="BV144" s="110">
        <v>0</v>
      </c>
      <c r="BW144" s="110">
        <v>0</v>
      </c>
      <c r="BX144" s="110">
        <v>0</v>
      </c>
      <c r="BY144" s="110">
        <v>0</v>
      </c>
      <c r="BZ144" s="110">
        <v>0</v>
      </c>
      <c r="CA144" s="110">
        <v>0</v>
      </c>
      <c r="CB144" s="110">
        <v>0</v>
      </c>
      <c r="CC144" s="177">
        <v>0</v>
      </c>
      <c r="CD144" s="126">
        <f t="shared" si="2137"/>
        <v>9</v>
      </c>
      <c r="CE144" s="166">
        <f t="shared" si="2140"/>
        <v>2017</v>
      </c>
      <c r="CF144" s="167">
        <f t="shared" si="2141"/>
        <v>42979</v>
      </c>
      <c r="CG144" s="168">
        <f t="shared" si="2142"/>
        <v>30</v>
      </c>
      <c r="CH144" s="126">
        <f t="shared" si="2143"/>
        <v>0</v>
      </c>
      <c r="CI144" s="126">
        <f t="shared" si="2144"/>
        <v>0</v>
      </c>
      <c r="CJ144" s="126">
        <f t="shared" si="2145"/>
        <v>0</v>
      </c>
      <c r="CK144" s="126">
        <f t="shared" si="2146"/>
        <v>0</v>
      </c>
      <c r="CL144" s="126">
        <f t="shared" si="2147"/>
        <v>0</v>
      </c>
      <c r="CM144" s="126">
        <f t="shared" si="2148"/>
        <v>0</v>
      </c>
      <c r="CN144" s="126">
        <f t="shared" si="2149"/>
        <v>0</v>
      </c>
      <c r="CO144" s="126">
        <f t="shared" si="2150"/>
        <v>0</v>
      </c>
      <c r="CP144" s="126">
        <f t="shared" si="2151"/>
        <v>0</v>
      </c>
      <c r="CQ144" s="126">
        <f t="shared" si="2152"/>
        <v>0</v>
      </c>
      <c r="CR144" s="126">
        <f t="shared" si="2153"/>
        <v>0</v>
      </c>
      <c r="CS144" s="126">
        <f t="shared" si="2154"/>
        <v>0</v>
      </c>
      <c r="CT144" s="126">
        <f t="shared" si="2155"/>
        <v>0</v>
      </c>
      <c r="CU144" s="126">
        <f t="shared" si="2156"/>
        <v>0</v>
      </c>
      <c r="CV144" s="169"/>
    </row>
    <row r="145" spans="1:105" x14ac:dyDescent="0.2">
      <c r="A145" s="123" t="str">
        <f t="shared" si="2139"/>
        <v>2017-18SEPTEMBERRRU</v>
      </c>
      <c r="B145" s="97" t="s">
        <v>680</v>
      </c>
      <c r="C145" s="35" t="s">
        <v>707</v>
      </c>
      <c r="D145" s="124" t="str">
        <f t="shared" si="2135"/>
        <v>Y56</v>
      </c>
      <c r="E145" s="124" t="str">
        <f t="shared" si="2136"/>
        <v>London</v>
      </c>
      <c r="F145" s="109" t="s">
        <v>685</v>
      </c>
      <c r="G145" s="109" t="s">
        <v>686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  <c r="N145" s="110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10">
        <v>0</v>
      </c>
      <c r="V145" s="110">
        <v>0</v>
      </c>
      <c r="W145" s="110">
        <v>0</v>
      </c>
      <c r="X145" s="110">
        <v>0</v>
      </c>
      <c r="Y145" s="110">
        <v>0</v>
      </c>
      <c r="Z145" s="110">
        <v>0</v>
      </c>
      <c r="AA145" s="110">
        <v>0</v>
      </c>
      <c r="AB145" s="110">
        <v>0</v>
      </c>
      <c r="AC145" s="110">
        <v>0</v>
      </c>
      <c r="AD145" s="110">
        <v>0</v>
      </c>
      <c r="AE145" s="110">
        <v>0</v>
      </c>
      <c r="AF145" s="110">
        <v>0</v>
      </c>
      <c r="AG145" s="110">
        <v>0</v>
      </c>
      <c r="AH145" s="110">
        <v>0</v>
      </c>
      <c r="AI145" s="110">
        <v>0</v>
      </c>
      <c r="AJ145" s="110">
        <v>0</v>
      </c>
      <c r="AK145" s="110">
        <v>0</v>
      </c>
      <c r="AL145" s="110">
        <v>0</v>
      </c>
      <c r="AM145" s="110">
        <v>0</v>
      </c>
      <c r="AN145" s="110">
        <v>0</v>
      </c>
      <c r="AO145" s="110">
        <v>0</v>
      </c>
      <c r="AP145" s="110">
        <v>0</v>
      </c>
      <c r="AQ145" s="110">
        <v>0</v>
      </c>
      <c r="AR145" s="110">
        <v>0</v>
      </c>
      <c r="AS145" s="110">
        <v>0</v>
      </c>
      <c r="AT145" s="110">
        <v>0</v>
      </c>
      <c r="AU145" s="110">
        <v>0</v>
      </c>
      <c r="AV145" s="110">
        <v>0</v>
      </c>
      <c r="AW145" s="110">
        <v>0</v>
      </c>
      <c r="AX145" s="110">
        <v>0</v>
      </c>
      <c r="AY145" s="110">
        <v>0</v>
      </c>
      <c r="AZ145" s="110">
        <v>0</v>
      </c>
      <c r="BA145" s="110">
        <v>0</v>
      </c>
      <c r="BB145" s="110">
        <v>0</v>
      </c>
      <c r="BC145" s="110">
        <v>0</v>
      </c>
      <c r="BD145" s="110">
        <v>0</v>
      </c>
      <c r="BE145" s="110">
        <v>0</v>
      </c>
      <c r="BF145" s="110">
        <v>0</v>
      </c>
      <c r="BG145" s="110">
        <v>0</v>
      </c>
      <c r="BH145" s="110">
        <v>0</v>
      </c>
      <c r="BI145" s="110">
        <v>0</v>
      </c>
      <c r="BJ145" s="110">
        <v>0</v>
      </c>
      <c r="BK145" s="110">
        <v>0</v>
      </c>
      <c r="BL145" s="110">
        <v>0</v>
      </c>
      <c r="BM145" s="110">
        <v>0</v>
      </c>
      <c r="BN145" s="110">
        <v>0</v>
      </c>
      <c r="BO145" s="110">
        <v>0</v>
      </c>
      <c r="BP145" s="110">
        <v>0</v>
      </c>
      <c r="BQ145" s="110">
        <v>0</v>
      </c>
      <c r="BR145" s="110">
        <v>0</v>
      </c>
      <c r="BS145" s="110">
        <v>0</v>
      </c>
      <c r="BT145" s="110">
        <v>0</v>
      </c>
      <c r="BU145" s="110">
        <v>0</v>
      </c>
      <c r="BV145" s="110">
        <v>0</v>
      </c>
      <c r="BW145" s="110">
        <v>0</v>
      </c>
      <c r="BX145" s="110">
        <v>0</v>
      </c>
      <c r="BY145" s="110">
        <v>0</v>
      </c>
      <c r="BZ145" s="110">
        <v>0</v>
      </c>
      <c r="CA145" s="110">
        <v>0</v>
      </c>
      <c r="CB145" s="110">
        <v>0</v>
      </c>
      <c r="CC145" s="177">
        <v>0</v>
      </c>
      <c r="CD145" s="126">
        <f t="shared" si="2137"/>
        <v>9</v>
      </c>
      <c r="CE145" s="166">
        <f t="shared" si="2140"/>
        <v>2017</v>
      </c>
      <c r="CF145" s="167">
        <f t="shared" si="2141"/>
        <v>42979</v>
      </c>
      <c r="CG145" s="168">
        <f t="shared" si="2142"/>
        <v>30</v>
      </c>
      <c r="CH145" s="126">
        <f t="shared" si="2143"/>
        <v>0</v>
      </c>
      <c r="CI145" s="126">
        <f t="shared" si="2144"/>
        <v>0</v>
      </c>
      <c r="CJ145" s="126">
        <f t="shared" si="2145"/>
        <v>0</v>
      </c>
      <c r="CK145" s="126">
        <f t="shared" si="2146"/>
        <v>0</v>
      </c>
      <c r="CL145" s="126">
        <f t="shared" si="2147"/>
        <v>0</v>
      </c>
      <c r="CM145" s="126">
        <f t="shared" si="2148"/>
        <v>0</v>
      </c>
      <c r="CN145" s="126">
        <f t="shared" si="2149"/>
        <v>0</v>
      </c>
      <c r="CO145" s="126">
        <f t="shared" si="2150"/>
        <v>0</v>
      </c>
      <c r="CP145" s="126">
        <f t="shared" si="2151"/>
        <v>0</v>
      </c>
      <c r="CQ145" s="126">
        <f t="shared" si="2152"/>
        <v>0</v>
      </c>
      <c r="CR145" s="126">
        <f t="shared" si="2153"/>
        <v>0</v>
      </c>
      <c r="CS145" s="126">
        <f t="shared" si="2154"/>
        <v>0</v>
      </c>
      <c r="CT145" s="126">
        <f t="shared" si="2155"/>
        <v>0</v>
      </c>
      <c r="CU145" s="126">
        <f t="shared" si="2156"/>
        <v>0</v>
      </c>
      <c r="CV145" s="169"/>
    </row>
    <row r="146" spans="1:105" x14ac:dyDescent="0.2">
      <c r="A146" s="123" t="str">
        <f t="shared" si="2139"/>
        <v>2017-18SEPTEMBERRX6</v>
      </c>
      <c r="B146" s="97" t="s">
        <v>680</v>
      </c>
      <c r="C146" s="35" t="s">
        <v>707</v>
      </c>
      <c r="D146" s="124" t="str">
        <f t="shared" si="2135"/>
        <v>Y54</v>
      </c>
      <c r="E146" s="124" t="str">
        <f t="shared" si="2136"/>
        <v>North</v>
      </c>
      <c r="F146" s="109" t="s">
        <v>688</v>
      </c>
      <c r="G146" s="109" t="s">
        <v>689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  <c r="N146" s="110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10">
        <v>0</v>
      </c>
      <c r="V146" s="110">
        <v>0</v>
      </c>
      <c r="W146" s="110">
        <v>0</v>
      </c>
      <c r="X146" s="110">
        <v>0</v>
      </c>
      <c r="Y146" s="110">
        <v>0</v>
      </c>
      <c r="Z146" s="110">
        <v>0</v>
      </c>
      <c r="AA146" s="110">
        <v>0</v>
      </c>
      <c r="AB146" s="110">
        <v>0</v>
      </c>
      <c r="AC146" s="110">
        <v>0</v>
      </c>
      <c r="AD146" s="110">
        <v>0</v>
      </c>
      <c r="AE146" s="110">
        <v>0</v>
      </c>
      <c r="AF146" s="110">
        <v>0</v>
      </c>
      <c r="AG146" s="110">
        <v>0</v>
      </c>
      <c r="AH146" s="110">
        <v>0</v>
      </c>
      <c r="AI146" s="110">
        <v>0</v>
      </c>
      <c r="AJ146" s="110">
        <v>0</v>
      </c>
      <c r="AK146" s="110">
        <v>0</v>
      </c>
      <c r="AL146" s="110">
        <v>0</v>
      </c>
      <c r="AM146" s="110">
        <v>0</v>
      </c>
      <c r="AN146" s="110">
        <v>0</v>
      </c>
      <c r="AO146" s="110">
        <v>0</v>
      </c>
      <c r="AP146" s="110">
        <v>0</v>
      </c>
      <c r="AQ146" s="110">
        <v>0</v>
      </c>
      <c r="AR146" s="110">
        <v>0</v>
      </c>
      <c r="AS146" s="110">
        <v>0</v>
      </c>
      <c r="AT146" s="110">
        <v>0</v>
      </c>
      <c r="AU146" s="110">
        <v>0</v>
      </c>
      <c r="AV146" s="110">
        <v>0</v>
      </c>
      <c r="AW146" s="110">
        <v>0</v>
      </c>
      <c r="AX146" s="110">
        <v>0</v>
      </c>
      <c r="AY146" s="110">
        <v>0</v>
      </c>
      <c r="AZ146" s="110">
        <v>0</v>
      </c>
      <c r="BA146" s="110">
        <v>0</v>
      </c>
      <c r="BB146" s="110">
        <v>0</v>
      </c>
      <c r="BC146" s="110">
        <v>0</v>
      </c>
      <c r="BD146" s="110">
        <v>0</v>
      </c>
      <c r="BE146" s="110">
        <v>0</v>
      </c>
      <c r="BF146" s="110">
        <v>0</v>
      </c>
      <c r="BG146" s="110">
        <v>0</v>
      </c>
      <c r="BH146" s="110">
        <v>0</v>
      </c>
      <c r="BI146" s="110">
        <v>0</v>
      </c>
      <c r="BJ146" s="110">
        <v>0</v>
      </c>
      <c r="BK146" s="110">
        <v>0</v>
      </c>
      <c r="BL146" s="110">
        <v>0</v>
      </c>
      <c r="BM146" s="110">
        <v>0</v>
      </c>
      <c r="BN146" s="110">
        <v>0</v>
      </c>
      <c r="BO146" s="110">
        <v>0</v>
      </c>
      <c r="BP146" s="110">
        <v>0</v>
      </c>
      <c r="BQ146" s="110">
        <v>0</v>
      </c>
      <c r="BR146" s="110">
        <v>0</v>
      </c>
      <c r="BS146" s="110">
        <v>0</v>
      </c>
      <c r="BT146" s="110">
        <v>0</v>
      </c>
      <c r="BU146" s="110">
        <v>0</v>
      </c>
      <c r="BV146" s="110">
        <v>0</v>
      </c>
      <c r="BW146" s="110">
        <v>0</v>
      </c>
      <c r="BX146" s="110">
        <v>0</v>
      </c>
      <c r="BY146" s="110">
        <v>0</v>
      </c>
      <c r="BZ146" s="110">
        <v>0</v>
      </c>
      <c r="CA146" s="110">
        <v>0</v>
      </c>
      <c r="CB146" s="110">
        <v>0</v>
      </c>
      <c r="CC146" s="177">
        <v>0</v>
      </c>
      <c r="CD146" s="126">
        <f t="shared" si="2137"/>
        <v>9</v>
      </c>
      <c r="CE146" s="166">
        <f t="shared" si="2140"/>
        <v>2017</v>
      </c>
      <c r="CF146" s="167">
        <f t="shared" si="2141"/>
        <v>42979</v>
      </c>
      <c r="CG146" s="168">
        <f t="shared" si="2142"/>
        <v>30</v>
      </c>
      <c r="CH146" s="126">
        <f t="shared" si="2143"/>
        <v>0</v>
      </c>
      <c r="CI146" s="126">
        <f t="shared" si="2144"/>
        <v>0</v>
      </c>
      <c r="CJ146" s="126">
        <f t="shared" si="2145"/>
        <v>0</v>
      </c>
      <c r="CK146" s="126">
        <f t="shared" si="2146"/>
        <v>0</v>
      </c>
      <c r="CL146" s="126">
        <f t="shared" si="2147"/>
        <v>0</v>
      </c>
      <c r="CM146" s="126">
        <f t="shared" si="2148"/>
        <v>0</v>
      </c>
      <c r="CN146" s="126">
        <f t="shared" si="2149"/>
        <v>0</v>
      </c>
      <c r="CO146" s="126">
        <f t="shared" si="2150"/>
        <v>0</v>
      </c>
      <c r="CP146" s="126">
        <f t="shared" si="2151"/>
        <v>0</v>
      </c>
      <c r="CQ146" s="126">
        <f t="shared" si="2152"/>
        <v>0</v>
      </c>
      <c r="CR146" s="126">
        <f t="shared" si="2153"/>
        <v>0</v>
      </c>
      <c r="CS146" s="126">
        <f t="shared" si="2154"/>
        <v>0</v>
      </c>
      <c r="CT146" s="126">
        <f t="shared" si="2155"/>
        <v>0</v>
      </c>
      <c r="CU146" s="126">
        <f t="shared" si="2156"/>
        <v>0</v>
      </c>
      <c r="CV146" s="169"/>
    </row>
    <row r="147" spans="1:105" x14ac:dyDescent="0.2">
      <c r="A147" s="123" t="str">
        <f t="shared" si="2139"/>
        <v>2017-18SEPTEMBERRX7</v>
      </c>
      <c r="B147" s="97" t="s">
        <v>680</v>
      </c>
      <c r="C147" s="35" t="s">
        <v>707</v>
      </c>
      <c r="D147" s="124" t="str">
        <f t="shared" si="2135"/>
        <v>Y54</v>
      </c>
      <c r="E147" s="124" t="str">
        <f t="shared" si="2136"/>
        <v>North</v>
      </c>
      <c r="F147" s="109" t="s">
        <v>690</v>
      </c>
      <c r="G147" s="109" t="s">
        <v>691</v>
      </c>
      <c r="H147" s="110">
        <v>125385</v>
      </c>
      <c r="I147" s="110">
        <v>96984</v>
      </c>
      <c r="J147" s="110">
        <v>5508018</v>
      </c>
      <c r="K147" s="110">
        <v>56.793058649000002</v>
      </c>
      <c r="L147" s="110">
        <v>2</v>
      </c>
      <c r="M147" s="110">
        <v>175</v>
      </c>
      <c r="N147" s="110">
        <v>263</v>
      </c>
      <c r="O147" s="110">
        <v>0</v>
      </c>
      <c r="P147" s="110">
        <v>7521</v>
      </c>
      <c r="Q147" s="110">
        <v>5362</v>
      </c>
      <c r="R147" s="110">
        <v>47669</v>
      </c>
      <c r="S147" s="110">
        <v>21630</v>
      </c>
      <c r="T147" s="110">
        <v>2926</v>
      </c>
      <c r="U147" s="110">
        <v>4434136</v>
      </c>
      <c r="V147" s="110">
        <v>589.56734476999998</v>
      </c>
      <c r="W147" s="110">
        <v>981</v>
      </c>
      <c r="X147" s="110">
        <v>4900340</v>
      </c>
      <c r="Y147" s="110">
        <v>913.90152927999998</v>
      </c>
      <c r="Z147" s="110">
        <v>1664</v>
      </c>
      <c r="AA147" s="110">
        <v>71741773</v>
      </c>
      <c r="AB147" s="110">
        <v>1504.9984896000001</v>
      </c>
      <c r="AC147" s="110">
        <v>3373</v>
      </c>
      <c r="AD147" s="110">
        <v>66320301</v>
      </c>
      <c r="AE147" s="110">
        <v>3066.1257974999999</v>
      </c>
      <c r="AF147" s="110">
        <v>7101</v>
      </c>
      <c r="AG147" s="110">
        <v>15622188</v>
      </c>
      <c r="AH147" s="110">
        <v>5339.0936431999999</v>
      </c>
      <c r="AI147" s="110">
        <v>9714</v>
      </c>
      <c r="AJ147" s="110">
        <v>0</v>
      </c>
      <c r="AK147" s="110">
        <v>0</v>
      </c>
      <c r="AL147" s="110">
        <v>0</v>
      </c>
      <c r="AM147" s="110">
        <v>0</v>
      </c>
      <c r="AN147" s="110">
        <v>0</v>
      </c>
      <c r="AO147" s="110">
        <v>0</v>
      </c>
      <c r="AP147" s="110">
        <v>0</v>
      </c>
      <c r="AQ147" s="110">
        <v>59014</v>
      </c>
      <c r="AR147" s="110">
        <v>6720</v>
      </c>
      <c r="AS147" s="110">
        <v>21544</v>
      </c>
      <c r="AT147" s="110">
        <v>87278</v>
      </c>
      <c r="AU147" s="110">
        <v>15096</v>
      </c>
      <c r="AV147" s="110">
        <v>13038</v>
      </c>
      <c r="AW147" s="110">
        <v>10673</v>
      </c>
      <c r="AX147" s="110">
        <v>9435</v>
      </c>
      <c r="AY147" s="110">
        <v>65770</v>
      </c>
      <c r="AZ147" s="110">
        <v>56721</v>
      </c>
      <c r="BA147" s="110">
        <v>31707</v>
      </c>
      <c r="BB147" s="110">
        <v>25038</v>
      </c>
      <c r="BC147" s="110">
        <v>4109</v>
      </c>
      <c r="BD147" s="110">
        <v>3224</v>
      </c>
      <c r="BE147" s="110">
        <v>0</v>
      </c>
      <c r="BF147" s="110">
        <v>0</v>
      </c>
      <c r="BG147" s="110">
        <v>0</v>
      </c>
      <c r="BH147" s="110">
        <v>0</v>
      </c>
      <c r="BI147" s="110">
        <v>1628</v>
      </c>
      <c r="BJ147" s="110">
        <v>93483</v>
      </c>
      <c r="BK147" s="110">
        <v>57.421990172000001</v>
      </c>
      <c r="BL147" s="110">
        <v>143</v>
      </c>
      <c r="BM147" s="110">
        <v>258</v>
      </c>
      <c r="BN147" s="110">
        <v>3242</v>
      </c>
      <c r="BO147" s="110">
        <v>1432</v>
      </c>
      <c r="BP147" s="110">
        <v>125</v>
      </c>
      <c r="BQ147" s="110">
        <v>1045</v>
      </c>
      <c r="BR147" s="110">
        <v>16113705</v>
      </c>
      <c r="BS147" s="110">
        <v>4970.2976558</v>
      </c>
      <c r="BT147" s="110">
        <v>10406</v>
      </c>
      <c r="BU147" s="110">
        <v>7697687</v>
      </c>
      <c r="BV147" s="110">
        <v>5375.4797485999998</v>
      </c>
      <c r="BW147" s="110">
        <v>11020</v>
      </c>
      <c r="BX147" s="110">
        <v>749965</v>
      </c>
      <c r="BY147" s="110">
        <v>5999.72</v>
      </c>
      <c r="BZ147" s="110">
        <v>12021</v>
      </c>
      <c r="CA147" s="110">
        <v>6259876</v>
      </c>
      <c r="CB147" s="110">
        <v>5990.3119617000002</v>
      </c>
      <c r="CC147" s="177">
        <v>13532</v>
      </c>
      <c r="CD147" s="126">
        <f t="shared" si="2137"/>
        <v>9</v>
      </c>
      <c r="CE147" s="166">
        <f t="shared" si="2140"/>
        <v>2017</v>
      </c>
      <c r="CF147" s="167">
        <f t="shared" si="2141"/>
        <v>42979</v>
      </c>
      <c r="CG147" s="168">
        <f t="shared" si="2142"/>
        <v>30</v>
      </c>
      <c r="CH147" s="126">
        <f t="shared" si="2143"/>
        <v>193968</v>
      </c>
      <c r="CI147" s="126">
        <f t="shared" si="2144"/>
        <v>16972200</v>
      </c>
      <c r="CJ147" s="126">
        <f t="shared" si="2145"/>
        <v>25506792</v>
      </c>
      <c r="CK147" s="126">
        <f t="shared" si="2146"/>
        <v>7378101</v>
      </c>
      <c r="CL147" s="126">
        <f t="shared" si="2147"/>
        <v>8922368</v>
      </c>
      <c r="CM147" s="126">
        <f t="shared" si="2148"/>
        <v>160787537</v>
      </c>
      <c r="CN147" s="126">
        <f t="shared" si="2149"/>
        <v>153594630</v>
      </c>
      <c r="CO147" s="126">
        <f t="shared" si="2150"/>
        <v>28423164</v>
      </c>
      <c r="CP147" s="126">
        <f t="shared" si="2151"/>
        <v>0</v>
      </c>
      <c r="CQ147" s="126">
        <f t="shared" si="2152"/>
        <v>232804</v>
      </c>
      <c r="CR147" s="126">
        <f t="shared" si="2153"/>
        <v>33736252</v>
      </c>
      <c r="CS147" s="126">
        <f t="shared" si="2154"/>
        <v>15780640</v>
      </c>
      <c r="CT147" s="126">
        <f t="shared" si="2155"/>
        <v>1502625</v>
      </c>
      <c r="CU147" s="126">
        <f t="shared" si="2156"/>
        <v>14140940</v>
      </c>
      <c r="CV147" s="169"/>
    </row>
    <row r="148" spans="1:105" x14ac:dyDescent="0.2">
      <c r="A148" s="123" t="str">
        <f t="shared" si="2139"/>
        <v>2017-18SEPTEMBERRX8</v>
      </c>
      <c r="B148" s="97" t="s">
        <v>680</v>
      </c>
      <c r="C148" s="35" t="s">
        <v>707</v>
      </c>
      <c r="D148" s="124" t="str">
        <f t="shared" si="2135"/>
        <v>Y54</v>
      </c>
      <c r="E148" s="124" t="str">
        <f t="shared" si="2136"/>
        <v>North</v>
      </c>
      <c r="F148" s="109" t="s">
        <v>692</v>
      </c>
      <c r="G148" s="109" t="s">
        <v>693</v>
      </c>
      <c r="H148" s="110">
        <v>89236</v>
      </c>
      <c r="I148" s="110">
        <v>64544</v>
      </c>
      <c r="J148" s="110">
        <v>323431</v>
      </c>
      <c r="K148" s="110">
        <v>5</v>
      </c>
      <c r="L148" s="110">
        <v>1</v>
      </c>
      <c r="M148" s="110">
        <v>23</v>
      </c>
      <c r="N148" s="110">
        <v>78</v>
      </c>
      <c r="O148" s="110">
        <v>63236</v>
      </c>
      <c r="P148" s="110">
        <v>8506</v>
      </c>
      <c r="Q148" s="110">
        <v>6610</v>
      </c>
      <c r="R148" s="110">
        <v>30731</v>
      </c>
      <c r="S148" s="110">
        <v>13351</v>
      </c>
      <c r="T148" s="110">
        <v>1171</v>
      </c>
      <c r="U148" s="110">
        <v>3694526</v>
      </c>
      <c r="V148" s="110">
        <v>434</v>
      </c>
      <c r="W148" s="110">
        <v>808</v>
      </c>
      <c r="X148" s="110">
        <v>3938472</v>
      </c>
      <c r="Y148" s="110">
        <v>596</v>
      </c>
      <c r="Z148" s="110">
        <v>1167</v>
      </c>
      <c r="AA148" s="110">
        <v>39300428</v>
      </c>
      <c r="AB148" s="110">
        <v>1279</v>
      </c>
      <c r="AC148" s="110">
        <v>2689</v>
      </c>
      <c r="AD148" s="110">
        <v>37892388</v>
      </c>
      <c r="AE148" s="110">
        <v>2838</v>
      </c>
      <c r="AF148" s="110">
        <v>6560</v>
      </c>
      <c r="AG148" s="110">
        <v>5779201</v>
      </c>
      <c r="AH148" s="110">
        <v>4935</v>
      </c>
      <c r="AI148" s="110">
        <v>11704</v>
      </c>
      <c r="AJ148" s="110">
        <v>4281</v>
      </c>
      <c r="AK148" s="110">
        <v>1544</v>
      </c>
      <c r="AL148" s="110">
        <v>119</v>
      </c>
      <c r="AM148" s="110">
        <v>3421</v>
      </c>
      <c r="AN148" s="110">
        <v>2596</v>
      </c>
      <c r="AO148" s="110">
        <v>22</v>
      </c>
      <c r="AP148" s="110">
        <v>1806</v>
      </c>
      <c r="AQ148" s="110">
        <v>38795</v>
      </c>
      <c r="AR148" s="110">
        <v>6097</v>
      </c>
      <c r="AS148" s="110">
        <v>14063</v>
      </c>
      <c r="AT148" s="110">
        <v>58955</v>
      </c>
      <c r="AU148" s="110">
        <v>18710</v>
      </c>
      <c r="AV148" s="110">
        <v>15000</v>
      </c>
      <c r="AW148" s="110">
        <v>14314</v>
      </c>
      <c r="AX148" s="110">
        <v>11743</v>
      </c>
      <c r="AY148" s="110">
        <v>50463</v>
      </c>
      <c r="AZ148" s="110">
        <v>38339</v>
      </c>
      <c r="BA148" s="110">
        <v>26112</v>
      </c>
      <c r="BB148" s="110">
        <v>16214</v>
      </c>
      <c r="BC148" s="110">
        <v>2405</v>
      </c>
      <c r="BD148" s="110">
        <v>1365</v>
      </c>
      <c r="BE148" s="110">
        <v>0</v>
      </c>
      <c r="BF148" s="110">
        <v>0</v>
      </c>
      <c r="BG148" s="110">
        <v>0</v>
      </c>
      <c r="BH148" s="110">
        <v>0</v>
      </c>
      <c r="BI148" s="110">
        <v>3884</v>
      </c>
      <c r="BJ148" s="110">
        <v>117510</v>
      </c>
      <c r="BK148" s="110">
        <v>30</v>
      </c>
      <c r="BL148" s="110">
        <v>52</v>
      </c>
      <c r="BM148" s="110">
        <v>91</v>
      </c>
      <c r="BN148" s="110">
        <v>2229</v>
      </c>
      <c r="BO148" s="110">
        <v>753</v>
      </c>
      <c r="BP148" s="110">
        <v>78</v>
      </c>
      <c r="BQ148" s="110">
        <v>2045</v>
      </c>
      <c r="BR148" s="110">
        <v>17440550</v>
      </c>
      <c r="BS148" s="110">
        <v>7824</v>
      </c>
      <c r="BT148" s="110">
        <v>18915</v>
      </c>
      <c r="BU148" s="110">
        <v>4893654</v>
      </c>
      <c r="BV148" s="110">
        <v>6499</v>
      </c>
      <c r="BW148" s="110">
        <v>14236</v>
      </c>
      <c r="BX148" s="110">
        <v>432947</v>
      </c>
      <c r="BY148" s="110">
        <v>5551</v>
      </c>
      <c r="BZ148" s="110">
        <v>12132</v>
      </c>
      <c r="CA148" s="110">
        <v>22105770</v>
      </c>
      <c r="CB148" s="110">
        <v>10810</v>
      </c>
      <c r="CC148" s="177">
        <v>25555</v>
      </c>
      <c r="CD148" s="126">
        <f t="shared" si="2137"/>
        <v>9</v>
      </c>
      <c r="CE148" s="166">
        <f t="shared" si="2140"/>
        <v>2017</v>
      </c>
      <c r="CF148" s="167">
        <f t="shared" si="2141"/>
        <v>42979</v>
      </c>
      <c r="CG148" s="168">
        <f t="shared" si="2142"/>
        <v>30</v>
      </c>
      <c r="CH148" s="126">
        <f t="shared" si="2143"/>
        <v>64544</v>
      </c>
      <c r="CI148" s="126">
        <f t="shared" si="2144"/>
        <v>1484512</v>
      </c>
      <c r="CJ148" s="126">
        <f t="shared" si="2145"/>
        <v>5034432</v>
      </c>
      <c r="CK148" s="126">
        <f t="shared" si="2146"/>
        <v>6872848</v>
      </c>
      <c r="CL148" s="126">
        <f t="shared" si="2147"/>
        <v>7713870</v>
      </c>
      <c r="CM148" s="126">
        <f t="shared" si="2148"/>
        <v>82635659</v>
      </c>
      <c r="CN148" s="126">
        <f t="shared" si="2149"/>
        <v>87582560</v>
      </c>
      <c r="CO148" s="126">
        <f t="shared" si="2150"/>
        <v>13705384</v>
      </c>
      <c r="CP148" s="126">
        <f t="shared" si="2151"/>
        <v>0</v>
      </c>
      <c r="CQ148" s="126">
        <f t="shared" si="2152"/>
        <v>201968</v>
      </c>
      <c r="CR148" s="126">
        <f t="shared" si="2153"/>
        <v>42161535</v>
      </c>
      <c r="CS148" s="126">
        <f t="shared" si="2154"/>
        <v>10719708</v>
      </c>
      <c r="CT148" s="126">
        <f t="shared" si="2155"/>
        <v>946296</v>
      </c>
      <c r="CU148" s="126">
        <f t="shared" si="2156"/>
        <v>52259975</v>
      </c>
      <c r="CV148" s="169"/>
    </row>
    <row r="149" spans="1:105" x14ac:dyDescent="0.2">
      <c r="A149" s="123" t="str">
        <f t="shared" si="2139"/>
        <v>2017-18SEPTEMBERRX9</v>
      </c>
      <c r="B149" s="97" t="s">
        <v>680</v>
      </c>
      <c r="C149" s="35" t="s">
        <v>707</v>
      </c>
      <c r="D149" s="124" t="str">
        <f t="shared" si="2135"/>
        <v>Y55</v>
      </c>
      <c r="E149" s="124" t="str">
        <f t="shared" si="2136"/>
        <v>Midlands and East</v>
      </c>
      <c r="F149" s="109" t="s">
        <v>695</v>
      </c>
      <c r="G149" s="109" t="s">
        <v>696</v>
      </c>
      <c r="H149" s="110">
        <v>81116</v>
      </c>
      <c r="I149" s="110">
        <v>67448</v>
      </c>
      <c r="J149" s="110">
        <v>246301</v>
      </c>
      <c r="K149" s="110">
        <v>4</v>
      </c>
      <c r="L149" s="110">
        <v>2</v>
      </c>
      <c r="M149" s="110">
        <v>21</v>
      </c>
      <c r="N149" s="110">
        <v>73</v>
      </c>
      <c r="O149" s="110">
        <v>58641</v>
      </c>
      <c r="P149" s="110">
        <v>4466</v>
      </c>
      <c r="Q149" s="110">
        <v>2964</v>
      </c>
      <c r="R149" s="110">
        <v>31592</v>
      </c>
      <c r="S149" s="110">
        <v>13042</v>
      </c>
      <c r="T149" s="110">
        <v>238</v>
      </c>
      <c r="U149" s="110">
        <v>2202808</v>
      </c>
      <c r="V149" s="110">
        <v>493</v>
      </c>
      <c r="W149" s="110">
        <v>885</v>
      </c>
      <c r="X149" s="110">
        <v>3529328</v>
      </c>
      <c r="Y149" s="110">
        <v>1191</v>
      </c>
      <c r="Z149" s="110">
        <v>2794</v>
      </c>
      <c r="AA149" s="110">
        <v>49993361</v>
      </c>
      <c r="AB149" s="110">
        <v>1582</v>
      </c>
      <c r="AC149" s="110">
        <v>3346</v>
      </c>
      <c r="AD149" s="110">
        <v>59183269</v>
      </c>
      <c r="AE149" s="110">
        <v>4538</v>
      </c>
      <c r="AF149" s="110">
        <v>10927</v>
      </c>
      <c r="AG149" s="110">
        <v>1233406</v>
      </c>
      <c r="AH149" s="110">
        <v>5182</v>
      </c>
      <c r="AI149" s="110">
        <v>16055</v>
      </c>
      <c r="AJ149" s="110">
        <v>6149</v>
      </c>
      <c r="AK149" s="110">
        <v>423</v>
      </c>
      <c r="AL149" s="110">
        <v>2400</v>
      </c>
      <c r="AM149" s="110">
        <v>112</v>
      </c>
      <c r="AN149" s="110">
        <v>226</v>
      </c>
      <c r="AO149" s="110">
        <v>3100</v>
      </c>
      <c r="AP149" s="110">
        <v>108</v>
      </c>
      <c r="AQ149" s="110">
        <v>36587</v>
      </c>
      <c r="AR149" s="110">
        <v>736</v>
      </c>
      <c r="AS149" s="110">
        <v>15169</v>
      </c>
      <c r="AT149" s="110">
        <v>52492</v>
      </c>
      <c r="AU149" s="110">
        <v>8349</v>
      </c>
      <c r="AV149" s="110">
        <v>6835</v>
      </c>
      <c r="AW149" s="110">
        <v>5725</v>
      </c>
      <c r="AX149" s="110">
        <v>4765</v>
      </c>
      <c r="AY149" s="110">
        <v>40796</v>
      </c>
      <c r="AZ149" s="110">
        <v>35675</v>
      </c>
      <c r="BA149" s="110">
        <v>17600</v>
      </c>
      <c r="BB149" s="110">
        <v>13988</v>
      </c>
      <c r="BC149" s="110">
        <v>338</v>
      </c>
      <c r="BD149" s="110">
        <v>261</v>
      </c>
      <c r="BE149" s="110">
        <v>0</v>
      </c>
      <c r="BF149" s="110">
        <v>0</v>
      </c>
      <c r="BG149" s="110">
        <v>0</v>
      </c>
      <c r="BH149" s="110">
        <v>0</v>
      </c>
      <c r="BI149" s="110">
        <v>0</v>
      </c>
      <c r="BJ149" s="110">
        <v>0</v>
      </c>
      <c r="BK149" s="110">
        <v>0</v>
      </c>
      <c r="BL149" s="110">
        <v>0</v>
      </c>
      <c r="BM149" s="110">
        <v>0</v>
      </c>
      <c r="BN149" s="110">
        <v>625</v>
      </c>
      <c r="BO149" s="110">
        <v>609</v>
      </c>
      <c r="BP149" s="110">
        <v>4</v>
      </c>
      <c r="BQ149" s="110">
        <v>1916</v>
      </c>
      <c r="BR149" s="110">
        <v>4131055</v>
      </c>
      <c r="BS149" s="110">
        <v>6610</v>
      </c>
      <c r="BT149" s="110">
        <v>12210</v>
      </c>
      <c r="BU149" s="110">
        <v>5190759</v>
      </c>
      <c r="BV149" s="110">
        <v>8523</v>
      </c>
      <c r="BW149" s="110">
        <v>14346</v>
      </c>
      <c r="BX149" s="110">
        <v>26457</v>
      </c>
      <c r="BY149" s="110">
        <v>6614</v>
      </c>
      <c r="BZ149" s="110">
        <v>15747</v>
      </c>
      <c r="CA149" s="110">
        <v>26652343</v>
      </c>
      <c r="CB149" s="110">
        <v>13910</v>
      </c>
      <c r="CC149" s="177">
        <v>24771</v>
      </c>
      <c r="CD149" s="126">
        <f t="shared" si="2137"/>
        <v>9</v>
      </c>
      <c r="CE149" s="166">
        <f t="shared" si="2140"/>
        <v>2017</v>
      </c>
      <c r="CF149" s="167">
        <f t="shared" si="2141"/>
        <v>42979</v>
      </c>
      <c r="CG149" s="168">
        <f t="shared" si="2142"/>
        <v>30</v>
      </c>
      <c r="CH149" s="126">
        <f t="shared" si="2143"/>
        <v>134896</v>
      </c>
      <c r="CI149" s="126">
        <f t="shared" si="2144"/>
        <v>1416408</v>
      </c>
      <c r="CJ149" s="126">
        <f t="shared" si="2145"/>
        <v>4923704</v>
      </c>
      <c r="CK149" s="126">
        <f t="shared" si="2146"/>
        <v>3952410</v>
      </c>
      <c r="CL149" s="126">
        <f t="shared" si="2147"/>
        <v>8281416</v>
      </c>
      <c r="CM149" s="126">
        <f t="shared" si="2148"/>
        <v>105706832</v>
      </c>
      <c r="CN149" s="126">
        <f t="shared" si="2149"/>
        <v>142509934</v>
      </c>
      <c r="CO149" s="126">
        <f t="shared" si="2150"/>
        <v>3821090</v>
      </c>
      <c r="CP149" s="126">
        <f t="shared" si="2151"/>
        <v>0</v>
      </c>
      <c r="CQ149" s="126">
        <f t="shared" si="2152"/>
        <v>0</v>
      </c>
      <c r="CR149" s="126">
        <f t="shared" si="2153"/>
        <v>7631250</v>
      </c>
      <c r="CS149" s="126">
        <f t="shared" si="2154"/>
        <v>8736714</v>
      </c>
      <c r="CT149" s="126">
        <f t="shared" si="2155"/>
        <v>62988</v>
      </c>
      <c r="CU149" s="126">
        <f t="shared" si="2156"/>
        <v>47461236</v>
      </c>
      <c r="CV149" s="169"/>
    </row>
    <row r="150" spans="1:105" x14ac:dyDescent="0.2">
      <c r="A150" s="123" t="str">
        <f t="shared" si="2139"/>
        <v>2017-18SEPTEMBERRYA</v>
      </c>
      <c r="B150" s="97" t="s">
        <v>680</v>
      </c>
      <c r="C150" s="35" t="s">
        <v>707</v>
      </c>
      <c r="D150" s="124" t="str">
        <f t="shared" si="2135"/>
        <v>Y55</v>
      </c>
      <c r="E150" s="124" t="str">
        <f t="shared" si="2136"/>
        <v>Midlands and East</v>
      </c>
      <c r="F150" s="109" t="s">
        <v>697</v>
      </c>
      <c r="G150" s="109" t="s">
        <v>698</v>
      </c>
      <c r="H150" s="110">
        <v>84054</v>
      </c>
      <c r="I150" s="110">
        <v>60848</v>
      </c>
      <c r="J150" s="110">
        <v>198323</v>
      </c>
      <c r="K150" s="110">
        <v>3</v>
      </c>
      <c r="L150" s="110">
        <v>1</v>
      </c>
      <c r="M150" s="110">
        <v>17</v>
      </c>
      <c r="N150" s="110">
        <v>45</v>
      </c>
      <c r="O150" s="110">
        <v>65662</v>
      </c>
      <c r="P150" s="110">
        <v>5040</v>
      </c>
      <c r="Q150" s="110">
        <v>3332</v>
      </c>
      <c r="R150" s="110">
        <v>27480</v>
      </c>
      <c r="S150" s="110">
        <v>26737</v>
      </c>
      <c r="T150" s="110">
        <v>1741</v>
      </c>
      <c r="U150" s="110">
        <v>2100493</v>
      </c>
      <c r="V150" s="110">
        <v>417</v>
      </c>
      <c r="W150" s="110">
        <v>719</v>
      </c>
      <c r="X150" s="110">
        <v>1687820</v>
      </c>
      <c r="Y150" s="110">
        <v>507</v>
      </c>
      <c r="Z150" s="110">
        <v>908</v>
      </c>
      <c r="AA150" s="110">
        <v>20325728</v>
      </c>
      <c r="AB150" s="110">
        <v>740</v>
      </c>
      <c r="AC150" s="110">
        <v>1344</v>
      </c>
      <c r="AD150" s="110">
        <v>54339331</v>
      </c>
      <c r="AE150" s="110">
        <v>2032</v>
      </c>
      <c r="AF150" s="110">
        <v>4647</v>
      </c>
      <c r="AG150" s="110">
        <v>5768596</v>
      </c>
      <c r="AH150" s="110">
        <v>3313</v>
      </c>
      <c r="AI150" s="110">
        <v>8141</v>
      </c>
      <c r="AJ150" s="110">
        <v>2275</v>
      </c>
      <c r="AK150" s="110">
        <v>0</v>
      </c>
      <c r="AL150" s="110">
        <v>12</v>
      </c>
      <c r="AM150" s="110">
        <v>0</v>
      </c>
      <c r="AN150" s="110">
        <v>200</v>
      </c>
      <c r="AO150" s="110">
        <v>2063</v>
      </c>
      <c r="AP150" s="110">
        <v>1251</v>
      </c>
      <c r="AQ150" s="110">
        <v>37785</v>
      </c>
      <c r="AR150" s="110">
        <v>2433</v>
      </c>
      <c r="AS150" s="110">
        <v>23169</v>
      </c>
      <c r="AT150" s="110">
        <v>63387</v>
      </c>
      <c r="AU150" s="110">
        <v>9022</v>
      </c>
      <c r="AV150" s="110">
        <v>6835</v>
      </c>
      <c r="AW150" s="110">
        <v>5856</v>
      </c>
      <c r="AX150" s="110">
        <v>4525</v>
      </c>
      <c r="AY150" s="110">
        <v>35543</v>
      </c>
      <c r="AZ150" s="110">
        <v>29317</v>
      </c>
      <c r="BA150" s="110">
        <v>45143</v>
      </c>
      <c r="BB150" s="110">
        <v>28316</v>
      </c>
      <c r="BC150" s="110">
        <v>3802</v>
      </c>
      <c r="BD150" s="110">
        <v>1845</v>
      </c>
      <c r="BE150" s="110">
        <v>0</v>
      </c>
      <c r="BF150" s="110">
        <v>0</v>
      </c>
      <c r="BG150" s="110">
        <v>0</v>
      </c>
      <c r="BH150" s="110">
        <v>0</v>
      </c>
      <c r="BI150" s="110">
        <v>3810</v>
      </c>
      <c r="BJ150" s="110">
        <v>213928</v>
      </c>
      <c r="BK150" s="110">
        <v>56</v>
      </c>
      <c r="BL150" s="110">
        <v>74</v>
      </c>
      <c r="BM150" s="110">
        <v>198</v>
      </c>
      <c r="BN150" s="110">
        <v>1</v>
      </c>
      <c r="BO150" s="110">
        <v>1123</v>
      </c>
      <c r="BP150" s="110">
        <v>0</v>
      </c>
      <c r="BQ150" s="110">
        <v>1067</v>
      </c>
      <c r="BR150" s="110">
        <v>195</v>
      </c>
      <c r="BS150" s="110">
        <v>195</v>
      </c>
      <c r="BT150" s="110">
        <v>195</v>
      </c>
      <c r="BU150" s="110">
        <v>6720898</v>
      </c>
      <c r="BV150" s="110">
        <v>5985</v>
      </c>
      <c r="BW150" s="110">
        <v>13868</v>
      </c>
      <c r="BX150" s="110">
        <v>0</v>
      </c>
      <c r="BY150" s="110">
        <v>0</v>
      </c>
      <c r="BZ150" s="110">
        <v>0</v>
      </c>
      <c r="CA150" s="110">
        <v>8950483</v>
      </c>
      <c r="CB150" s="110">
        <v>8388</v>
      </c>
      <c r="CC150" s="177">
        <v>19977</v>
      </c>
      <c r="CD150" s="126">
        <f t="shared" si="2137"/>
        <v>9</v>
      </c>
      <c r="CE150" s="166">
        <f t="shared" si="2140"/>
        <v>2017</v>
      </c>
      <c r="CF150" s="167">
        <f t="shared" si="2141"/>
        <v>42979</v>
      </c>
      <c r="CG150" s="168">
        <f t="shared" si="2142"/>
        <v>30</v>
      </c>
      <c r="CH150" s="126">
        <f t="shared" si="2143"/>
        <v>60848</v>
      </c>
      <c r="CI150" s="126">
        <f t="shared" si="2144"/>
        <v>1034416</v>
      </c>
      <c r="CJ150" s="126">
        <f t="shared" si="2145"/>
        <v>2738160</v>
      </c>
      <c r="CK150" s="126">
        <f t="shared" si="2146"/>
        <v>3623760</v>
      </c>
      <c r="CL150" s="126">
        <f t="shared" si="2147"/>
        <v>3025456</v>
      </c>
      <c r="CM150" s="126">
        <f t="shared" si="2148"/>
        <v>36933120</v>
      </c>
      <c r="CN150" s="126">
        <f t="shared" si="2149"/>
        <v>124246839</v>
      </c>
      <c r="CO150" s="126">
        <f t="shared" si="2150"/>
        <v>14173481</v>
      </c>
      <c r="CP150" s="126">
        <f t="shared" si="2151"/>
        <v>0</v>
      </c>
      <c r="CQ150" s="126">
        <f t="shared" si="2152"/>
        <v>281940</v>
      </c>
      <c r="CR150" s="126">
        <f t="shared" si="2153"/>
        <v>195</v>
      </c>
      <c r="CS150" s="126">
        <f t="shared" si="2154"/>
        <v>15573764</v>
      </c>
      <c r="CT150" s="126">
        <f t="shared" si="2155"/>
        <v>0</v>
      </c>
      <c r="CU150" s="126">
        <f t="shared" si="2156"/>
        <v>21315459</v>
      </c>
      <c r="CV150" s="169"/>
    </row>
    <row r="151" spans="1:105" x14ac:dyDescent="0.2">
      <c r="A151" s="123" t="str">
        <f t="shared" si="2139"/>
        <v>2017-18SEPTEMBERRYC</v>
      </c>
      <c r="B151" s="97" t="s">
        <v>680</v>
      </c>
      <c r="C151" s="35" t="s">
        <v>707</v>
      </c>
      <c r="D151" s="124" t="str">
        <f t="shared" si="2135"/>
        <v>Y55</v>
      </c>
      <c r="E151" s="124" t="str">
        <f t="shared" si="2136"/>
        <v>Midlands and East</v>
      </c>
      <c r="F151" s="109" t="s">
        <v>699</v>
      </c>
      <c r="G151" s="109" t="s">
        <v>700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  <c r="N151" s="110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10">
        <v>0</v>
      </c>
      <c r="V151" s="110">
        <v>0</v>
      </c>
      <c r="W151" s="110">
        <v>0</v>
      </c>
      <c r="X151" s="110">
        <v>0</v>
      </c>
      <c r="Y151" s="110">
        <v>0</v>
      </c>
      <c r="Z151" s="110">
        <v>0</v>
      </c>
      <c r="AA151" s="110">
        <v>0</v>
      </c>
      <c r="AB151" s="110">
        <v>0</v>
      </c>
      <c r="AC151" s="110">
        <v>0</v>
      </c>
      <c r="AD151" s="110">
        <v>0</v>
      </c>
      <c r="AE151" s="110">
        <v>0</v>
      </c>
      <c r="AF151" s="110">
        <v>0</v>
      </c>
      <c r="AG151" s="110">
        <v>0</v>
      </c>
      <c r="AH151" s="110">
        <v>0</v>
      </c>
      <c r="AI151" s="110">
        <v>0</v>
      </c>
      <c r="AJ151" s="110">
        <v>0</v>
      </c>
      <c r="AK151" s="110">
        <v>0</v>
      </c>
      <c r="AL151" s="110">
        <v>0</v>
      </c>
      <c r="AM151" s="110">
        <v>0</v>
      </c>
      <c r="AN151" s="110">
        <v>0</v>
      </c>
      <c r="AO151" s="110">
        <v>0</v>
      </c>
      <c r="AP151" s="110">
        <v>0</v>
      </c>
      <c r="AQ151" s="110">
        <v>0</v>
      </c>
      <c r="AR151" s="110">
        <v>0</v>
      </c>
      <c r="AS151" s="110">
        <v>0</v>
      </c>
      <c r="AT151" s="110">
        <v>0</v>
      </c>
      <c r="AU151" s="110">
        <v>0</v>
      </c>
      <c r="AV151" s="110">
        <v>0</v>
      </c>
      <c r="AW151" s="110">
        <v>0</v>
      </c>
      <c r="AX151" s="110">
        <v>0</v>
      </c>
      <c r="AY151" s="110">
        <v>0</v>
      </c>
      <c r="AZ151" s="110">
        <v>0</v>
      </c>
      <c r="BA151" s="110">
        <v>0</v>
      </c>
      <c r="BB151" s="110">
        <v>0</v>
      </c>
      <c r="BC151" s="110">
        <v>0</v>
      </c>
      <c r="BD151" s="110">
        <v>0</v>
      </c>
      <c r="BE151" s="110">
        <v>0</v>
      </c>
      <c r="BF151" s="110">
        <v>0</v>
      </c>
      <c r="BG151" s="110">
        <v>0</v>
      </c>
      <c r="BH151" s="110">
        <v>0</v>
      </c>
      <c r="BI151" s="110">
        <v>0</v>
      </c>
      <c r="BJ151" s="110">
        <v>0</v>
      </c>
      <c r="BK151" s="110">
        <v>0</v>
      </c>
      <c r="BL151" s="110">
        <v>0</v>
      </c>
      <c r="BM151" s="110">
        <v>0</v>
      </c>
      <c r="BN151" s="110">
        <v>0</v>
      </c>
      <c r="BO151" s="110">
        <v>0</v>
      </c>
      <c r="BP151" s="110">
        <v>0</v>
      </c>
      <c r="BQ151" s="110">
        <v>0</v>
      </c>
      <c r="BR151" s="110">
        <v>0</v>
      </c>
      <c r="BS151" s="110">
        <v>0</v>
      </c>
      <c r="BT151" s="110">
        <v>0</v>
      </c>
      <c r="BU151" s="110">
        <v>0</v>
      </c>
      <c r="BV151" s="110">
        <v>0</v>
      </c>
      <c r="BW151" s="110">
        <v>0</v>
      </c>
      <c r="BX151" s="110">
        <v>0</v>
      </c>
      <c r="BY151" s="110">
        <v>0</v>
      </c>
      <c r="BZ151" s="110">
        <v>0</v>
      </c>
      <c r="CA151" s="110">
        <v>0</v>
      </c>
      <c r="CB151" s="110">
        <v>0</v>
      </c>
      <c r="CC151" s="177">
        <v>0</v>
      </c>
      <c r="CD151" s="126">
        <f t="shared" si="2137"/>
        <v>9</v>
      </c>
      <c r="CE151" s="166">
        <f t="shared" si="2140"/>
        <v>2017</v>
      </c>
      <c r="CF151" s="167">
        <f t="shared" si="2141"/>
        <v>42979</v>
      </c>
      <c r="CG151" s="168">
        <f t="shared" si="2142"/>
        <v>30</v>
      </c>
      <c r="CH151" s="126">
        <f t="shared" si="2143"/>
        <v>0</v>
      </c>
      <c r="CI151" s="126">
        <f t="shared" si="2144"/>
        <v>0</v>
      </c>
      <c r="CJ151" s="126">
        <f t="shared" si="2145"/>
        <v>0</v>
      </c>
      <c r="CK151" s="126">
        <f t="shared" si="2146"/>
        <v>0</v>
      </c>
      <c r="CL151" s="126">
        <f t="shared" si="2147"/>
        <v>0</v>
      </c>
      <c r="CM151" s="126">
        <f t="shared" si="2148"/>
        <v>0</v>
      </c>
      <c r="CN151" s="126">
        <f t="shared" si="2149"/>
        <v>0</v>
      </c>
      <c r="CO151" s="126">
        <f t="shared" si="2150"/>
        <v>0</v>
      </c>
      <c r="CP151" s="126">
        <f t="shared" si="2151"/>
        <v>0</v>
      </c>
      <c r="CQ151" s="126">
        <f t="shared" si="2152"/>
        <v>0</v>
      </c>
      <c r="CR151" s="126">
        <f t="shared" si="2153"/>
        <v>0</v>
      </c>
      <c r="CS151" s="126">
        <f t="shared" si="2154"/>
        <v>0</v>
      </c>
      <c r="CT151" s="126">
        <f t="shared" si="2155"/>
        <v>0</v>
      </c>
      <c r="CU151" s="126">
        <f t="shared" si="2156"/>
        <v>0</v>
      </c>
      <c r="CV151" s="169"/>
    </row>
    <row r="152" spans="1:105" x14ac:dyDescent="0.2">
      <c r="A152" s="123" t="str">
        <f t="shared" si="2139"/>
        <v>2017-18SEPTEMBERRYD</v>
      </c>
      <c r="B152" s="97" t="s">
        <v>680</v>
      </c>
      <c r="C152" s="35" t="s">
        <v>707</v>
      </c>
      <c r="D152" s="124" t="str">
        <f t="shared" si="2135"/>
        <v>Y58</v>
      </c>
      <c r="E152" s="124" t="str">
        <f t="shared" si="2136"/>
        <v>South East</v>
      </c>
      <c r="F152" s="109" t="s">
        <v>701</v>
      </c>
      <c r="G152" s="109" t="s">
        <v>702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  <c r="N152" s="110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10">
        <v>0</v>
      </c>
      <c r="V152" s="110">
        <v>0</v>
      </c>
      <c r="W152" s="110">
        <v>0</v>
      </c>
      <c r="X152" s="110">
        <v>0</v>
      </c>
      <c r="Y152" s="110">
        <v>0</v>
      </c>
      <c r="Z152" s="110">
        <v>0</v>
      </c>
      <c r="AA152" s="110">
        <v>0</v>
      </c>
      <c r="AB152" s="110">
        <v>0</v>
      </c>
      <c r="AC152" s="110">
        <v>0</v>
      </c>
      <c r="AD152" s="110">
        <v>0</v>
      </c>
      <c r="AE152" s="110">
        <v>0</v>
      </c>
      <c r="AF152" s="110">
        <v>0</v>
      </c>
      <c r="AG152" s="110">
        <v>0</v>
      </c>
      <c r="AH152" s="110">
        <v>0</v>
      </c>
      <c r="AI152" s="110">
        <v>0</v>
      </c>
      <c r="AJ152" s="110">
        <v>0</v>
      </c>
      <c r="AK152" s="110">
        <v>0</v>
      </c>
      <c r="AL152" s="110">
        <v>0</v>
      </c>
      <c r="AM152" s="110">
        <v>0</v>
      </c>
      <c r="AN152" s="110">
        <v>0</v>
      </c>
      <c r="AO152" s="110">
        <v>0</v>
      </c>
      <c r="AP152" s="110">
        <v>0</v>
      </c>
      <c r="AQ152" s="110">
        <v>0</v>
      </c>
      <c r="AR152" s="110">
        <v>0</v>
      </c>
      <c r="AS152" s="110">
        <v>0</v>
      </c>
      <c r="AT152" s="110">
        <v>0</v>
      </c>
      <c r="AU152" s="110">
        <v>0</v>
      </c>
      <c r="AV152" s="110">
        <v>0</v>
      </c>
      <c r="AW152" s="110">
        <v>0</v>
      </c>
      <c r="AX152" s="110">
        <v>0</v>
      </c>
      <c r="AY152" s="110">
        <v>0</v>
      </c>
      <c r="AZ152" s="110">
        <v>0</v>
      </c>
      <c r="BA152" s="110">
        <v>0</v>
      </c>
      <c r="BB152" s="110">
        <v>0</v>
      </c>
      <c r="BC152" s="110">
        <v>0</v>
      </c>
      <c r="BD152" s="110">
        <v>0</v>
      </c>
      <c r="BE152" s="110">
        <v>0</v>
      </c>
      <c r="BF152" s="110">
        <v>0</v>
      </c>
      <c r="BG152" s="110">
        <v>0</v>
      </c>
      <c r="BH152" s="110">
        <v>0</v>
      </c>
      <c r="BI152" s="110">
        <v>0</v>
      </c>
      <c r="BJ152" s="110">
        <v>0</v>
      </c>
      <c r="BK152" s="110">
        <v>0</v>
      </c>
      <c r="BL152" s="110">
        <v>0</v>
      </c>
      <c r="BM152" s="110">
        <v>0</v>
      </c>
      <c r="BN152" s="110">
        <v>0</v>
      </c>
      <c r="BO152" s="110">
        <v>0</v>
      </c>
      <c r="BP152" s="110">
        <v>0</v>
      </c>
      <c r="BQ152" s="110">
        <v>0</v>
      </c>
      <c r="BR152" s="110">
        <v>0</v>
      </c>
      <c r="BS152" s="110">
        <v>0</v>
      </c>
      <c r="BT152" s="110">
        <v>0</v>
      </c>
      <c r="BU152" s="110">
        <v>0</v>
      </c>
      <c r="BV152" s="110">
        <v>0</v>
      </c>
      <c r="BW152" s="110">
        <v>0</v>
      </c>
      <c r="BX152" s="110">
        <v>0</v>
      </c>
      <c r="BY152" s="110">
        <v>0</v>
      </c>
      <c r="BZ152" s="110">
        <v>0</v>
      </c>
      <c r="CA152" s="110">
        <v>0</v>
      </c>
      <c r="CB152" s="110">
        <v>0</v>
      </c>
      <c r="CC152" s="177">
        <v>0</v>
      </c>
      <c r="CD152" s="126">
        <f t="shared" si="2137"/>
        <v>9</v>
      </c>
      <c r="CE152" s="166">
        <f t="shared" si="2140"/>
        <v>2017</v>
      </c>
      <c r="CF152" s="167">
        <f t="shared" si="2141"/>
        <v>42979</v>
      </c>
      <c r="CG152" s="168">
        <f t="shared" si="2142"/>
        <v>30</v>
      </c>
      <c r="CH152" s="126">
        <f t="shared" si="2143"/>
        <v>0</v>
      </c>
      <c r="CI152" s="126">
        <f t="shared" si="2144"/>
        <v>0</v>
      </c>
      <c r="CJ152" s="126">
        <f t="shared" si="2145"/>
        <v>0</v>
      </c>
      <c r="CK152" s="126">
        <f t="shared" si="2146"/>
        <v>0</v>
      </c>
      <c r="CL152" s="126">
        <f t="shared" si="2147"/>
        <v>0</v>
      </c>
      <c r="CM152" s="126">
        <f t="shared" si="2148"/>
        <v>0</v>
      </c>
      <c r="CN152" s="126">
        <f t="shared" si="2149"/>
        <v>0</v>
      </c>
      <c r="CO152" s="126">
        <f t="shared" si="2150"/>
        <v>0</v>
      </c>
      <c r="CP152" s="126">
        <f t="shared" si="2151"/>
        <v>0</v>
      </c>
      <c r="CQ152" s="126">
        <f t="shared" si="2152"/>
        <v>0</v>
      </c>
      <c r="CR152" s="126">
        <f t="shared" si="2153"/>
        <v>0</v>
      </c>
      <c r="CS152" s="126">
        <f t="shared" si="2154"/>
        <v>0</v>
      </c>
      <c r="CT152" s="126">
        <f t="shared" si="2155"/>
        <v>0</v>
      </c>
      <c r="CU152" s="126">
        <f t="shared" si="2156"/>
        <v>0</v>
      </c>
      <c r="CV152" s="169"/>
    </row>
    <row r="153" spans="1:105" x14ac:dyDescent="0.2">
      <c r="A153" s="123" t="str">
        <f t="shared" si="2139"/>
        <v>2017-18SEPTEMBERRYE</v>
      </c>
      <c r="B153" s="97" t="s">
        <v>680</v>
      </c>
      <c r="C153" s="35" t="s">
        <v>707</v>
      </c>
      <c r="D153" s="124" t="str">
        <f t="shared" si="2135"/>
        <v>Y58</v>
      </c>
      <c r="E153" s="124" t="str">
        <f t="shared" si="2136"/>
        <v>South East</v>
      </c>
      <c r="F153" s="109" t="s">
        <v>703</v>
      </c>
      <c r="G153" s="109" t="s">
        <v>704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  <c r="N153" s="110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10">
        <v>0</v>
      </c>
      <c r="V153" s="110">
        <v>0</v>
      </c>
      <c r="W153" s="110">
        <v>0</v>
      </c>
      <c r="X153" s="110">
        <v>0</v>
      </c>
      <c r="Y153" s="110">
        <v>0</v>
      </c>
      <c r="Z153" s="110">
        <v>0</v>
      </c>
      <c r="AA153" s="110">
        <v>0</v>
      </c>
      <c r="AB153" s="110">
        <v>0</v>
      </c>
      <c r="AC153" s="110">
        <v>0</v>
      </c>
      <c r="AD153" s="110">
        <v>0</v>
      </c>
      <c r="AE153" s="110">
        <v>0</v>
      </c>
      <c r="AF153" s="110">
        <v>0</v>
      </c>
      <c r="AG153" s="110">
        <v>0</v>
      </c>
      <c r="AH153" s="110">
        <v>0</v>
      </c>
      <c r="AI153" s="110">
        <v>0</v>
      </c>
      <c r="AJ153" s="110">
        <v>0</v>
      </c>
      <c r="AK153" s="110">
        <v>0</v>
      </c>
      <c r="AL153" s="110">
        <v>0</v>
      </c>
      <c r="AM153" s="110">
        <v>0</v>
      </c>
      <c r="AN153" s="110">
        <v>0</v>
      </c>
      <c r="AO153" s="110">
        <v>0</v>
      </c>
      <c r="AP153" s="110">
        <v>0</v>
      </c>
      <c r="AQ153" s="110">
        <v>0</v>
      </c>
      <c r="AR153" s="110">
        <v>0</v>
      </c>
      <c r="AS153" s="110">
        <v>0</v>
      </c>
      <c r="AT153" s="110">
        <v>0</v>
      </c>
      <c r="AU153" s="110">
        <v>0</v>
      </c>
      <c r="AV153" s="110">
        <v>0</v>
      </c>
      <c r="AW153" s="110">
        <v>0</v>
      </c>
      <c r="AX153" s="110">
        <v>0</v>
      </c>
      <c r="AY153" s="110">
        <v>0</v>
      </c>
      <c r="AZ153" s="110">
        <v>0</v>
      </c>
      <c r="BA153" s="110">
        <v>0</v>
      </c>
      <c r="BB153" s="110">
        <v>0</v>
      </c>
      <c r="BC153" s="110">
        <v>0</v>
      </c>
      <c r="BD153" s="110">
        <v>0</v>
      </c>
      <c r="BE153" s="110">
        <v>0</v>
      </c>
      <c r="BF153" s="110">
        <v>0</v>
      </c>
      <c r="BG153" s="110">
        <v>0</v>
      </c>
      <c r="BH153" s="110">
        <v>0</v>
      </c>
      <c r="BI153" s="110">
        <v>0</v>
      </c>
      <c r="BJ153" s="110">
        <v>0</v>
      </c>
      <c r="BK153" s="110">
        <v>0</v>
      </c>
      <c r="BL153" s="110">
        <v>0</v>
      </c>
      <c r="BM153" s="110">
        <v>0</v>
      </c>
      <c r="BN153" s="110">
        <v>0</v>
      </c>
      <c r="BO153" s="110">
        <v>0</v>
      </c>
      <c r="BP153" s="110">
        <v>0</v>
      </c>
      <c r="BQ153" s="110">
        <v>0</v>
      </c>
      <c r="BR153" s="110">
        <v>0</v>
      </c>
      <c r="BS153" s="110">
        <v>0</v>
      </c>
      <c r="BT153" s="110">
        <v>0</v>
      </c>
      <c r="BU153" s="110">
        <v>0</v>
      </c>
      <c r="BV153" s="110">
        <v>0</v>
      </c>
      <c r="BW153" s="110">
        <v>0</v>
      </c>
      <c r="BX153" s="110">
        <v>0</v>
      </c>
      <c r="BY153" s="110">
        <v>0</v>
      </c>
      <c r="BZ153" s="110">
        <v>0</v>
      </c>
      <c r="CA153" s="110">
        <v>0</v>
      </c>
      <c r="CB153" s="110">
        <v>0</v>
      </c>
      <c r="CC153" s="177">
        <v>0</v>
      </c>
      <c r="CD153" s="126">
        <f t="shared" si="2137"/>
        <v>9</v>
      </c>
      <c r="CE153" s="166">
        <f t="shared" si="2140"/>
        <v>2017</v>
      </c>
      <c r="CF153" s="167">
        <f t="shared" si="2141"/>
        <v>42979</v>
      </c>
      <c r="CG153" s="168">
        <f t="shared" si="2142"/>
        <v>30</v>
      </c>
      <c r="CH153" s="126">
        <f t="shared" si="2143"/>
        <v>0</v>
      </c>
      <c r="CI153" s="126">
        <f t="shared" si="2144"/>
        <v>0</v>
      </c>
      <c r="CJ153" s="126">
        <f t="shared" si="2145"/>
        <v>0</v>
      </c>
      <c r="CK153" s="126">
        <f t="shared" si="2146"/>
        <v>0</v>
      </c>
      <c r="CL153" s="126">
        <f t="shared" si="2147"/>
        <v>0</v>
      </c>
      <c r="CM153" s="126">
        <f t="shared" si="2148"/>
        <v>0</v>
      </c>
      <c r="CN153" s="126">
        <f t="shared" si="2149"/>
        <v>0</v>
      </c>
      <c r="CO153" s="126">
        <f t="shared" si="2150"/>
        <v>0</v>
      </c>
      <c r="CP153" s="126">
        <f t="shared" si="2151"/>
        <v>0</v>
      </c>
      <c r="CQ153" s="126">
        <f t="shared" si="2152"/>
        <v>0</v>
      </c>
      <c r="CR153" s="126">
        <f t="shared" si="2153"/>
        <v>0</v>
      </c>
      <c r="CS153" s="126">
        <f t="shared" si="2154"/>
        <v>0</v>
      </c>
      <c r="CT153" s="126">
        <f t="shared" si="2155"/>
        <v>0</v>
      </c>
      <c r="CU153" s="126">
        <f t="shared" si="2156"/>
        <v>0</v>
      </c>
      <c r="CV153" s="169"/>
      <c r="CW153" s="128"/>
      <c r="CX153" s="128"/>
      <c r="CY153" s="128"/>
      <c r="CZ153" s="128"/>
      <c r="DA153" s="128"/>
    </row>
    <row r="154" spans="1:105" x14ac:dyDescent="0.2">
      <c r="A154" s="123" t="str">
        <f t="shared" si="2139"/>
        <v>2017-18SEPTEMBERRYF</v>
      </c>
      <c r="B154" s="97" t="s">
        <v>680</v>
      </c>
      <c r="C154" s="35" t="s">
        <v>707</v>
      </c>
      <c r="D154" s="124" t="str">
        <f t="shared" si="2135"/>
        <v>Y59</v>
      </c>
      <c r="E154" s="124" t="str">
        <f t="shared" si="2136"/>
        <v>South West</v>
      </c>
      <c r="F154" s="109" t="s">
        <v>705</v>
      </c>
      <c r="G154" s="109" t="s">
        <v>706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  <c r="N154" s="110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10">
        <v>0</v>
      </c>
      <c r="V154" s="110">
        <v>0</v>
      </c>
      <c r="W154" s="110">
        <v>0</v>
      </c>
      <c r="X154" s="110">
        <v>0</v>
      </c>
      <c r="Y154" s="110">
        <v>0</v>
      </c>
      <c r="Z154" s="110">
        <v>0</v>
      </c>
      <c r="AA154" s="110">
        <v>0</v>
      </c>
      <c r="AB154" s="110">
        <v>0</v>
      </c>
      <c r="AC154" s="110">
        <v>0</v>
      </c>
      <c r="AD154" s="110">
        <v>0</v>
      </c>
      <c r="AE154" s="110">
        <v>0</v>
      </c>
      <c r="AF154" s="110">
        <v>0</v>
      </c>
      <c r="AG154" s="110">
        <v>0</v>
      </c>
      <c r="AH154" s="110">
        <v>0</v>
      </c>
      <c r="AI154" s="110">
        <v>0</v>
      </c>
      <c r="AJ154" s="110">
        <v>0</v>
      </c>
      <c r="AK154" s="110">
        <v>0</v>
      </c>
      <c r="AL154" s="110">
        <v>0</v>
      </c>
      <c r="AM154" s="110">
        <v>0</v>
      </c>
      <c r="AN154" s="110">
        <v>0</v>
      </c>
      <c r="AO154" s="110">
        <v>0</v>
      </c>
      <c r="AP154" s="110">
        <v>0</v>
      </c>
      <c r="AQ154" s="110">
        <v>0</v>
      </c>
      <c r="AR154" s="110">
        <v>0</v>
      </c>
      <c r="AS154" s="110">
        <v>0</v>
      </c>
      <c r="AT154" s="110">
        <v>0</v>
      </c>
      <c r="AU154" s="110">
        <v>0</v>
      </c>
      <c r="AV154" s="110">
        <v>0</v>
      </c>
      <c r="AW154" s="110">
        <v>0</v>
      </c>
      <c r="AX154" s="110">
        <v>0</v>
      </c>
      <c r="AY154" s="110">
        <v>0</v>
      </c>
      <c r="AZ154" s="110">
        <v>0</v>
      </c>
      <c r="BA154" s="110">
        <v>0</v>
      </c>
      <c r="BB154" s="110">
        <v>0</v>
      </c>
      <c r="BC154" s="110">
        <v>0</v>
      </c>
      <c r="BD154" s="110">
        <v>0</v>
      </c>
      <c r="BE154" s="110">
        <v>0</v>
      </c>
      <c r="BF154" s="110">
        <v>0</v>
      </c>
      <c r="BG154" s="110">
        <v>0</v>
      </c>
      <c r="BH154" s="110">
        <v>0</v>
      </c>
      <c r="BI154" s="110">
        <v>0</v>
      </c>
      <c r="BJ154" s="110">
        <v>0</v>
      </c>
      <c r="BK154" s="110">
        <v>0</v>
      </c>
      <c r="BL154" s="110">
        <v>0</v>
      </c>
      <c r="BM154" s="110">
        <v>0</v>
      </c>
      <c r="BN154" s="110">
        <v>0</v>
      </c>
      <c r="BO154" s="110">
        <v>0</v>
      </c>
      <c r="BP154" s="110">
        <v>0</v>
      </c>
      <c r="BQ154" s="110">
        <v>0</v>
      </c>
      <c r="BR154" s="110">
        <v>0</v>
      </c>
      <c r="BS154" s="110">
        <v>0</v>
      </c>
      <c r="BT154" s="110">
        <v>0</v>
      </c>
      <c r="BU154" s="110">
        <v>0</v>
      </c>
      <c r="BV154" s="110">
        <v>0</v>
      </c>
      <c r="BW154" s="110">
        <v>0</v>
      </c>
      <c r="BX154" s="110">
        <v>0</v>
      </c>
      <c r="BY154" s="110">
        <v>0</v>
      </c>
      <c r="BZ154" s="110">
        <v>0</v>
      </c>
      <c r="CA154" s="110">
        <v>0</v>
      </c>
      <c r="CB154" s="110">
        <v>0</v>
      </c>
      <c r="CC154" s="177">
        <v>0</v>
      </c>
      <c r="CD154" s="126">
        <f t="shared" si="2137"/>
        <v>9</v>
      </c>
      <c r="CE154" s="166">
        <f t="shared" si="2140"/>
        <v>2017</v>
      </c>
      <c r="CF154" s="167">
        <f t="shared" si="2141"/>
        <v>42979</v>
      </c>
      <c r="CG154" s="168">
        <f t="shared" si="2142"/>
        <v>30</v>
      </c>
      <c r="CH154" s="126">
        <f t="shared" si="2143"/>
        <v>0</v>
      </c>
      <c r="CI154" s="126">
        <f t="shared" si="2144"/>
        <v>0</v>
      </c>
      <c r="CJ154" s="126">
        <f t="shared" si="2145"/>
        <v>0</v>
      </c>
      <c r="CK154" s="126">
        <f t="shared" si="2146"/>
        <v>0</v>
      </c>
      <c r="CL154" s="126">
        <f t="shared" si="2147"/>
        <v>0</v>
      </c>
      <c r="CM154" s="126">
        <f t="shared" si="2148"/>
        <v>0</v>
      </c>
      <c r="CN154" s="126">
        <f t="shared" si="2149"/>
        <v>0</v>
      </c>
      <c r="CO154" s="126">
        <f t="shared" si="2150"/>
        <v>0</v>
      </c>
      <c r="CP154" s="126">
        <f t="shared" si="2151"/>
        <v>0</v>
      </c>
      <c r="CQ154" s="126">
        <f t="shared" si="2152"/>
        <v>0</v>
      </c>
      <c r="CR154" s="126">
        <f t="shared" si="2153"/>
        <v>0</v>
      </c>
      <c r="CS154" s="126">
        <f t="shared" si="2154"/>
        <v>0</v>
      </c>
      <c r="CT154" s="126">
        <f t="shared" si="2155"/>
        <v>0</v>
      </c>
      <c r="CU154" s="126">
        <f t="shared" si="2156"/>
        <v>0</v>
      </c>
      <c r="CV154" s="169"/>
      <c r="CW154" s="128"/>
      <c r="CX154" s="128"/>
      <c r="CY154" s="128"/>
      <c r="CZ154" s="128"/>
      <c r="DA154" s="128"/>
    </row>
    <row r="155" spans="1:105" x14ac:dyDescent="0.2">
      <c r="A155" s="123" t="str">
        <f t="shared" si="2139"/>
        <v>2017-18OCTOBERR1F</v>
      </c>
      <c r="B155" s="97" t="s">
        <v>680</v>
      </c>
      <c r="C155" s="35" t="s">
        <v>765</v>
      </c>
      <c r="D155" s="124" t="str">
        <f t="shared" si="2135"/>
        <v>Y58</v>
      </c>
      <c r="E155" s="124" t="str">
        <f t="shared" si="2136"/>
        <v>South East</v>
      </c>
      <c r="F155" s="109" t="s">
        <v>682</v>
      </c>
      <c r="G155" s="109" t="s">
        <v>683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  <c r="N155" s="110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10">
        <v>0</v>
      </c>
      <c r="V155" s="110">
        <v>0</v>
      </c>
      <c r="W155" s="110">
        <v>0</v>
      </c>
      <c r="X155" s="110">
        <v>0</v>
      </c>
      <c r="Y155" s="110">
        <v>0</v>
      </c>
      <c r="Z155" s="110">
        <v>0</v>
      </c>
      <c r="AA155" s="110">
        <v>0</v>
      </c>
      <c r="AB155" s="110">
        <v>0</v>
      </c>
      <c r="AC155" s="110">
        <v>0</v>
      </c>
      <c r="AD155" s="110">
        <v>0</v>
      </c>
      <c r="AE155" s="110">
        <v>0</v>
      </c>
      <c r="AF155" s="110">
        <v>0</v>
      </c>
      <c r="AG155" s="110">
        <v>0</v>
      </c>
      <c r="AH155" s="110">
        <v>0</v>
      </c>
      <c r="AI155" s="110">
        <v>0</v>
      </c>
      <c r="AJ155" s="110">
        <v>0</v>
      </c>
      <c r="AK155" s="110">
        <v>0</v>
      </c>
      <c r="AL155" s="110">
        <v>0</v>
      </c>
      <c r="AM155" s="110">
        <v>0</v>
      </c>
      <c r="AN155" s="110">
        <v>0</v>
      </c>
      <c r="AO155" s="110">
        <v>0</v>
      </c>
      <c r="AP155" s="110">
        <v>0</v>
      </c>
      <c r="AQ155" s="110">
        <v>0</v>
      </c>
      <c r="AR155" s="110">
        <v>0</v>
      </c>
      <c r="AS155" s="110">
        <v>0</v>
      </c>
      <c r="AT155" s="110">
        <v>0</v>
      </c>
      <c r="AU155" s="110">
        <v>0</v>
      </c>
      <c r="AV155" s="110">
        <v>0</v>
      </c>
      <c r="AW155" s="110">
        <v>0</v>
      </c>
      <c r="AX155" s="110">
        <v>0</v>
      </c>
      <c r="AY155" s="110">
        <v>0</v>
      </c>
      <c r="AZ155" s="110">
        <v>0</v>
      </c>
      <c r="BA155" s="110">
        <v>0</v>
      </c>
      <c r="BB155" s="110">
        <v>0</v>
      </c>
      <c r="BC155" s="110">
        <v>0</v>
      </c>
      <c r="BD155" s="110">
        <v>0</v>
      </c>
      <c r="BE155" s="110">
        <v>0</v>
      </c>
      <c r="BF155" s="110">
        <v>0</v>
      </c>
      <c r="BG155" s="110">
        <v>0</v>
      </c>
      <c r="BH155" s="110">
        <v>0</v>
      </c>
      <c r="BI155" s="110">
        <v>0</v>
      </c>
      <c r="BJ155" s="110">
        <v>0</v>
      </c>
      <c r="BK155" s="110">
        <v>0</v>
      </c>
      <c r="BL155" s="110">
        <v>0</v>
      </c>
      <c r="BM155" s="110">
        <v>0</v>
      </c>
      <c r="BN155" s="110">
        <v>0</v>
      </c>
      <c r="BO155" s="110">
        <v>0</v>
      </c>
      <c r="BP155" s="110">
        <v>0</v>
      </c>
      <c r="BQ155" s="110">
        <v>0</v>
      </c>
      <c r="BR155" s="110">
        <v>0</v>
      </c>
      <c r="BS155" s="110">
        <v>0</v>
      </c>
      <c r="BT155" s="110">
        <v>0</v>
      </c>
      <c r="BU155" s="110">
        <v>0</v>
      </c>
      <c r="BV155" s="110">
        <v>0</v>
      </c>
      <c r="BW155" s="110">
        <v>0</v>
      </c>
      <c r="BX155" s="110">
        <v>0</v>
      </c>
      <c r="BY155" s="110">
        <v>0</v>
      </c>
      <c r="BZ155" s="110">
        <v>0</v>
      </c>
      <c r="CA155" s="110">
        <v>0</v>
      </c>
      <c r="CB155" s="110">
        <v>0</v>
      </c>
      <c r="CC155" s="177">
        <v>0</v>
      </c>
      <c r="CD155" s="126">
        <f t="shared" si="2137"/>
        <v>10</v>
      </c>
      <c r="CE155" s="166">
        <f t="shared" si="2140"/>
        <v>2017</v>
      </c>
      <c r="CF155" s="167">
        <f t="shared" si="2141"/>
        <v>43009</v>
      </c>
      <c r="CG155" s="168">
        <f t="shared" si="2142"/>
        <v>31</v>
      </c>
      <c r="CH155" s="126">
        <f t="shared" si="2143"/>
        <v>0</v>
      </c>
      <c r="CI155" s="126">
        <f t="shared" si="2144"/>
        <v>0</v>
      </c>
      <c r="CJ155" s="126">
        <f t="shared" si="2145"/>
        <v>0</v>
      </c>
      <c r="CK155" s="126">
        <f t="shared" si="2146"/>
        <v>0</v>
      </c>
      <c r="CL155" s="126">
        <f t="shared" si="2147"/>
        <v>0</v>
      </c>
      <c r="CM155" s="126">
        <f t="shared" si="2148"/>
        <v>0</v>
      </c>
      <c r="CN155" s="126">
        <f t="shared" si="2149"/>
        <v>0</v>
      </c>
      <c r="CO155" s="126">
        <f t="shared" si="2150"/>
        <v>0</v>
      </c>
      <c r="CP155" s="126">
        <f t="shared" si="2151"/>
        <v>0</v>
      </c>
      <c r="CQ155" s="126">
        <f t="shared" si="2152"/>
        <v>0</v>
      </c>
      <c r="CR155" s="126">
        <f t="shared" si="2153"/>
        <v>0</v>
      </c>
      <c r="CS155" s="126">
        <f t="shared" si="2154"/>
        <v>0</v>
      </c>
      <c r="CT155" s="126">
        <f t="shared" si="2155"/>
        <v>0</v>
      </c>
      <c r="CU155" s="126">
        <f t="shared" si="2156"/>
        <v>0</v>
      </c>
      <c r="CV155" s="169"/>
      <c r="CW155" s="128"/>
      <c r="CX155" s="128"/>
      <c r="CY155" s="128"/>
      <c r="CZ155" s="128"/>
      <c r="DA155" s="128"/>
    </row>
    <row r="156" spans="1:105" x14ac:dyDescent="0.2">
      <c r="A156" s="123" t="str">
        <f t="shared" si="2139"/>
        <v>2017-18OCTOBERRRU</v>
      </c>
      <c r="B156" s="97" t="s">
        <v>680</v>
      </c>
      <c r="C156" s="35" t="s">
        <v>765</v>
      </c>
      <c r="D156" s="124" t="str">
        <f t="shared" si="2135"/>
        <v>Y56</v>
      </c>
      <c r="E156" s="124" t="str">
        <f t="shared" si="2136"/>
        <v>London</v>
      </c>
      <c r="F156" s="109" t="s">
        <v>685</v>
      </c>
      <c r="G156" s="109" t="s">
        <v>686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  <c r="N156" s="110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10">
        <v>0</v>
      </c>
      <c r="V156" s="110">
        <v>0</v>
      </c>
      <c r="W156" s="110">
        <v>0</v>
      </c>
      <c r="X156" s="110">
        <v>0</v>
      </c>
      <c r="Y156" s="110">
        <v>0</v>
      </c>
      <c r="Z156" s="110">
        <v>0</v>
      </c>
      <c r="AA156" s="110">
        <v>0</v>
      </c>
      <c r="AB156" s="110">
        <v>0</v>
      </c>
      <c r="AC156" s="110">
        <v>0</v>
      </c>
      <c r="AD156" s="110">
        <v>0</v>
      </c>
      <c r="AE156" s="110">
        <v>0</v>
      </c>
      <c r="AF156" s="110">
        <v>0</v>
      </c>
      <c r="AG156" s="110">
        <v>0</v>
      </c>
      <c r="AH156" s="110">
        <v>0</v>
      </c>
      <c r="AI156" s="110">
        <v>0</v>
      </c>
      <c r="AJ156" s="110">
        <v>0</v>
      </c>
      <c r="AK156" s="110">
        <v>0</v>
      </c>
      <c r="AL156" s="110">
        <v>0</v>
      </c>
      <c r="AM156" s="110">
        <v>0</v>
      </c>
      <c r="AN156" s="110">
        <v>0</v>
      </c>
      <c r="AO156" s="110">
        <v>0</v>
      </c>
      <c r="AP156" s="110">
        <v>0</v>
      </c>
      <c r="AQ156" s="110">
        <v>0</v>
      </c>
      <c r="AR156" s="110">
        <v>0</v>
      </c>
      <c r="AS156" s="110">
        <v>0</v>
      </c>
      <c r="AT156" s="110">
        <v>0</v>
      </c>
      <c r="AU156" s="110">
        <v>0</v>
      </c>
      <c r="AV156" s="110">
        <v>0</v>
      </c>
      <c r="AW156" s="110">
        <v>0</v>
      </c>
      <c r="AX156" s="110">
        <v>0</v>
      </c>
      <c r="AY156" s="110">
        <v>0</v>
      </c>
      <c r="AZ156" s="110">
        <v>0</v>
      </c>
      <c r="BA156" s="110">
        <v>0</v>
      </c>
      <c r="BB156" s="110">
        <v>0</v>
      </c>
      <c r="BC156" s="110">
        <v>0</v>
      </c>
      <c r="BD156" s="110">
        <v>0</v>
      </c>
      <c r="BE156" s="110">
        <v>0</v>
      </c>
      <c r="BF156" s="110">
        <v>0</v>
      </c>
      <c r="BG156" s="110">
        <v>0</v>
      </c>
      <c r="BH156" s="110">
        <v>0</v>
      </c>
      <c r="BI156" s="110">
        <v>0</v>
      </c>
      <c r="BJ156" s="110">
        <v>0</v>
      </c>
      <c r="BK156" s="110">
        <v>0</v>
      </c>
      <c r="BL156" s="110">
        <v>0</v>
      </c>
      <c r="BM156" s="110">
        <v>0</v>
      </c>
      <c r="BN156" s="110">
        <v>0</v>
      </c>
      <c r="BO156" s="110">
        <v>0</v>
      </c>
      <c r="BP156" s="110">
        <v>0</v>
      </c>
      <c r="BQ156" s="110">
        <v>0</v>
      </c>
      <c r="BR156" s="110">
        <v>0</v>
      </c>
      <c r="BS156" s="110">
        <v>0</v>
      </c>
      <c r="BT156" s="110">
        <v>0</v>
      </c>
      <c r="BU156" s="110">
        <v>0</v>
      </c>
      <c r="BV156" s="110">
        <v>0</v>
      </c>
      <c r="BW156" s="110">
        <v>0</v>
      </c>
      <c r="BX156" s="110">
        <v>0</v>
      </c>
      <c r="BY156" s="110">
        <v>0</v>
      </c>
      <c r="BZ156" s="110">
        <v>0</v>
      </c>
      <c r="CA156" s="110">
        <v>0</v>
      </c>
      <c r="CB156" s="110">
        <v>0</v>
      </c>
      <c r="CC156" s="177">
        <v>0</v>
      </c>
      <c r="CD156" s="126">
        <f t="shared" si="2137"/>
        <v>10</v>
      </c>
      <c r="CE156" s="166">
        <f t="shared" si="2140"/>
        <v>2017</v>
      </c>
      <c r="CF156" s="167">
        <f t="shared" si="2141"/>
        <v>43009</v>
      </c>
      <c r="CG156" s="168">
        <f t="shared" si="2142"/>
        <v>31</v>
      </c>
      <c r="CH156" s="126">
        <f t="shared" si="2143"/>
        <v>0</v>
      </c>
      <c r="CI156" s="126">
        <f t="shared" si="2144"/>
        <v>0</v>
      </c>
      <c r="CJ156" s="126">
        <f t="shared" si="2145"/>
        <v>0</v>
      </c>
      <c r="CK156" s="126">
        <f t="shared" si="2146"/>
        <v>0</v>
      </c>
      <c r="CL156" s="126">
        <f t="shared" si="2147"/>
        <v>0</v>
      </c>
      <c r="CM156" s="126">
        <f t="shared" si="2148"/>
        <v>0</v>
      </c>
      <c r="CN156" s="126">
        <f t="shared" si="2149"/>
        <v>0</v>
      </c>
      <c r="CO156" s="126">
        <f t="shared" si="2150"/>
        <v>0</v>
      </c>
      <c r="CP156" s="126">
        <f t="shared" si="2151"/>
        <v>0</v>
      </c>
      <c r="CQ156" s="126">
        <f t="shared" si="2152"/>
        <v>0</v>
      </c>
      <c r="CR156" s="126">
        <f t="shared" si="2153"/>
        <v>0</v>
      </c>
      <c r="CS156" s="126">
        <f t="shared" si="2154"/>
        <v>0</v>
      </c>
      <c r="CT156" s="126">
        <f t="shared" si="2155"/>
        <v>0</v>
      </c>
      <c r="CU156" s="126">
        <f t="shared" si="2156"/>
        <v>0</v>
      </c>
      <c r="CV156" s="169"/>
      <c r="CW156" s="128"/>
      <c r="CX156" s="128"/>
      <c r="CY156" s="128"/>
      <c r="CZ156" s="128"/>
      <c r="DA156" s="128"/>
    </row>
    <row r="157" spans="1:105" x14ac:dyDescent="0.2">
      <c r="A157" s="123" t="str">
        <f t="shared" si="2139"/>
        <v>2017-18OCTOBERRX6</v>
      </c>
      <c r="B157" s="97" t="s">
        <v>680</v>
      </c>
      <c r="C157" s="35" t="s">
        <v>765</v>
      </c>
      <c r="D157" s="124" t="str">
        <f t="shared" si="2135"/>
        <v>Y54</v>
      </c>
      <c r="E157" s="124" t="str">
        <f t="shared" si="2136"/>
        <v>North</v>
      </c>
      <c r="F157" s="109" t="s">
        <v>688</v>
      </c>
      <c r="G157" s="109" t="s">
        <v>689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  <c r="N157" s="110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10">
        <v>0</v>
      </c>
      <c r="V157" s="110">
        <v>0</v>
      </c>
      <c r="W157" s="110">
        <v>0</v>
      </c>
      <c r="X157" s="110">
        <v>0</v>
      </c>
      <c r="Y157" s="110">
        <v>0</v>
      </c>
      <c r="Z157" s="110">
        <v>0</v>
      </c>
      <c r="AA157" s="110">
        <v>0</v>
      </c>
      <c r="AB157" s="110">
        <v>0</v>
      </c>
      <c r="AC157" s="110">
        <v>0</v>
      </c>
      <c r="AD157" s="110">
        <v>0</v>
      </c>
      <c r="AE157" s="110">
        <v>0</v>
      </c>
      <c r="AF157" s="110">
        <v>0</v>
      </c>
      <c r="AG157" s="110">
        <v>0</v>
      </c>
      <c r="AH157" s="110">
        <v>0</v>
      </c>
      <c r="AI157" s="110">
        <v>0</v>
      </c>
      <c r="AJ157" s="110">
        <v>0</v>
      </c>
      <c r="AK157" s="110">
        <v>0</v>
      </c>
      <c r="AL157" s="110">
        <v>0</v>
      </c>
      <c r="AM157" s="110">
        <v>0</v>
      </c>
      <c r="AN157" s="110">
        <v>0</v>
      </c>
      <c r="AO157" s="110">
        <v>0</v>
      </c>
      <c r="AP157" s="110">
        <v>0</v>
      </c>
      <c r="AQ157" s="110">
        <v>0</v>
      </c>
      <c r="AR157" s="110">
        <v>0</v>
      </c>
      <c r="AS157" s="110">
        <v>0</v>
      </c>
      <c r="AT157" s="110">
        <v>0</v>
      </c>
      <c r="AU157" s="110">
        <v>0</v>
      </c>
      <c r="AV157" s="110">
        <v>0</v>
      </c>
      <c r="AW157" s="110">
        <v>0</v>
      </c>
      <c r="AX157" s="110">
        <v>0</v>
      </c>
      <c r="AY157" s="110">
        <v>0</v>
      </c>
      <c r="AZ157" s="110">
        <v>0</v>
      </c>
      <c r="BA157" s="110">
        <v>0</v>
      </c>
      <c r="BB157" s="110">
        <v>0</v>
      </c>
      <c r="BC157" s="110">
        <v>0</v>
      </c>
      <c r="BD157" s="110">
        <v>0</v>
      </c>
      <c r="BE157" s="110">
        <v>0</v>
      </c>
      <c r="BF157" s="110">
        <v>0</v>
      </c>
      <c r="BG157" s="110">
        <v>0</v>
      </c>
      <c r="BH157" s="110">
        <v>0</v>
      </c>
      <c r="BI157" s="110">
        <v>0</v>
      </c>
      <c r="BJ157" s="110">
        <v>0</v>
      </c>
      <c r="BK157" s="110">
        <v>0</v>
      </c>
      <c r="BL157" s="110">
        <v>0</v>
      </c>
      <c r="BM157" s="110">
        <v>0</v>
      </c>
      <c r="BN157" s="110">
        <v>0</v>
      </c>
      <c r="BO157" s="110">
        <v>0</v>
      </c>
      <c r="BP157" s="110">
        <v>0</v>
      </c>
      <c r="BQ157" s="110">
        <v>0</v>
      </c>
      <c r="BR157" s="110">
        <v>0</v>
      </c>
      <c r="BS157" s="110">
        <v>0</v>
      </c>
      <c r="BT157" s="110">
        <v>0</v>
      </c>
      <c r="BU157" s="110">
        <v>0</v>
      </c>
      <c r="BV157" s="110">
        <v>0</v>
      </c>
      <c r="BW157" s="110">
        <v>0</v>
      </c>
      <c r="BX157" s="110">
        <v>0</v>
      </c>
      <c r="BY157" s="110">
        <v>0</v>
      </c>
      <c r="BZ157" s="110">
        <v>0</v>
      </c>
      <c r="CA157" s="110">
        <v>0</v>
      </c>
      <c r="CB157" s="110">
        <v>0</v>
      </c>
      <c r="CC157" s="177">
        <v>0</v>
      </c>
      <c r="CD157" s="126">
        <f t="shared" si="2137"/>
        <v>10</v>
      </c>
      <c r="CE157" s="166">
        <f t="shared" si="2140"/>
        <v>2017</v>
      </c>
      <c r="CF157" s="167">
        <f t="shared" si="2141"/>
        <v>43009</v>
      </c>
      <c r="CG157" s="168">
        <f t="shared" si="2142"/>
        <v>31</v>
      </c>
      <c r="CH157" s="126">
        <f t="shared" si="2143"/>
        <v>0</v>
      </c>
      <c r="CI157" s="126">
        <f t="shared" si="2144"/>
        <v>0</v>
      </c>
      <c r="CJ157" s="126">
        <f t="shared" si="2145"/>
        <v>0</v>
      </c>
      <c r="CK157" s="126">
        <f t="shared" si="2146"/>
        <v>0</v>
      </c>
      <c r="CL157" s="126">
        <f t="shared" si="2147"/>
        <v>0</v>
      </c>
      <c r="CM157" s="126">
        <f t="shared" si="2148"/>
        <v>0</v>
      </c>
      <c r="CN157" s="126">
        <f t="shared" si="2149"/>
        <v>0</v>
      </c>
      <c r="CO157" s="126">
        <f t="shared" si="2150"/>
        <v>0</v>
      </c>
      <c r="CP157" s="126">
        <f t="shared" si="2151"/>
        <v>0</v>
      </c>
      <c r="CQ157" s="126">
        <f t="shared" si="2152"/>
        <v>0</v>
      </c>
      <c r="CR157" s="126">
        <f t="shared" si="2153"/>
        <v>0</v>
      </c>
      <c r="CS157" s="126">
        <f t="shared" si="2154"/>
        <v>0</v>
      </c>
      <c r="CT157" s="126">
        <f t="shared" si="2155"/>
        <v>0</v>
      </c>
      <c r="CU157" s="126">
        <f t="shared" si="2156"/>
        <v>0</v>
      </c>
      <c r="CV157" s="169"/>
      <c r="CW157" s="128"/>
      <c r="CX157" s="128"/>
      <c r="CY157" s="128"/>
      <c r="CZ157" s="128"/>
      <c r="DA157" s="128"/>
    </row>
    <row r="158" spans="1:105" x14ac:dyDescent="0.2">
      <c r="A158" s="123" t="str">
        <f t="shared" si="2139"/>
        <v>2017-18OCTOBERRX7</v>
      </c>
      <c r="B158" s="97" t="s">
        <v>680</v>
      </c>
      <c r="C158" s="35" t="s">
        <v>765</v>
      </c>
      <c r="D158" s="124" t="str">
        <f t="shared" si="2135"/>
        <v>Y54</v>
      </c>
      <c r="E158" s="124" t="str">
        <f t="shared" si="2136"/>
        <v>North</v>
      </c>
      <c r="F158" s="109" t="s">
        <v>690</v>
      </c>
      <c r="G158" s="109" t="s">
        <v>691</v>
      </c>
      <c r="H158" s="110">
        <v>133858</v>
      </c>
      <c r="I158" s="110">
        <v>102708</v>
      </c>
      <c r="J158" s="110">
        <v>3446219</v>
      </c>
      <c r="K158" s="110">
        <v>33.553559606</v>
      </c>
      <c r="L158" s="110">
        <v>1</v>
      </c>
      <c r="M158" s="110">
        <v>145</v>
      </c>
      <c r="N158" s="110">
        <v>248</v>
      </c>
      <c r="O158" s="110">
        <v>95348</v>
      </c>
      <c r="P158" s="110">
        <v>7820</v>
      </c>
      <c r="Q158" s="110">
        <v>5733</v>
      </c>
      <c r="R158" s="110">
        <v>52620</v>
      </c>
      <c r="S158" s="110">
        <v>20898</v>
      </c>
      <c r="T158" s="110">
        <v>3488</v>
      </c>
      <c r="U158" s="110">
        <v>4445784</v>
      </c>
      <c r="V158" s="110">
        <v>568.51457801000004</v>
      </c>
      <c r="W158" s="110">
        <v>936</v>
      </c>
      <c r="X158" s="110">
        <v>5112466</v>
      </c>
      <c r="Y158" s="110">
        <v>891.76103262000004</v>
      </c>
      <c r="Z158" s="110">
        <v>1594</v>
      </c>
      <c r="AA158" s="110">
        <v>82057913</v>
      </c>
      <c r="AB158" s="110">
        <v>1559.4434246000001</v>
      </c>
      <c r="AC158" s="110">
        <v>3469</v>
      </c>
      <c r="AD158" s="110">
        <v>65084558</v>
      </c>
      <c r="AE158" s="110">
        <v>3114.3917120999999</v>
      </c>
      <c r="AF158" s="110">
        <v>7328</v>
      </c>
      <c r="AG158" s="110">
        <v>17011507</v>
      </c>
      <c r="AH158" s="110">
        <v>4877.1522361999996</v>
      </c>
      <c r="AI158" s="110">
        <v>9011</v>
      </c>
      <c r="AJ158" s="110">
        <v>2641</v>
      </c>
      <c r="AK158" s="110">
        <v>171</v>
      </c>
      <c r="AL158" s="110">
        <v>1084</v>
      </c>
      <c r="AM158" s="110">
        <v>5478</v>
      </c>
      <c r="AN158" s="110">
        <v>292</v>
      </c>
      <c r="AO158" s="110">
        <v>1094</v>
      </c>
      <c r="AP158" s="110">
        <v>0</v>
      </c>
      <c r="AQ158" s="110">
        <v>62986</v>
      </c>
      <c r="AR158" s="110">
        <v>7030</v>
      </c>
      <c r="AS158" s="110">
        <v>22691</v>
      </c>
      <c r="AT158" s="110">
        <v>92707</v>
      </c>
      <c r="AU158" s="110">
        <v>15527</v>
      </c>
      <c r="AV158" s="110">
        <v>13455</v>
      </c>
      <c r="AW158" s="110">
        <v>11275</v>
      </c>
      <c r="AX158" s="110">
        <v>9953</v>
      </c>
      <c r="AY158" s="110">
        <v>71974</v>
      </c>
      <c r="AZ158" s="110">
        <v>61939</v>
      </c>
      <c r="BA158" s="110">
        <v>30553</v>
      </c>
      <c r="BB158" s="110">
        <v>24006</v>
      </c>
      <c r="BC158" s="110">
        <v>4683</v>
      </c>
      <c r="BD158" s="110">
        <v>3798</v>
      </c>
      <c r="BE158" s="110">
        <v>0</v>
      </c>
      <c r="BF158" s="110">
        <v>0</v>
      </c>
      <c r="BG158" s="110">
        <v>0</v>
      </c>
      <c r="BH158" s="110">
        <v>0</v>
      </c>
      <c r="BI158" s="110">
        <v>1671</v>
      </c>
      <c r="BJ158" s="110">
        <v>81771</v>
      </c>
      <c r="BK158" s="110">
        <v>48.935368042999997</v>
      </c>
      <c r="BL158" s="110">
        <v>119</v>
      </c>
      <c r="BM158" s="110">
        <v>285</v>
      </c>
      <c r="BN158" s="110">
        <v>3354</v>
      </c>
      <c r="BO158" s="110">
        <v>1522</v>
      </c>
      <c r="BP158" s="110">
        <v>131</v>
      </c>
      <c r="BQ158" s="110">
        <v>1096</v>
      </c>
      <c r="BR158" s="110">
        <v>18264038</v>
      </c>
      <c r="BS158" s="110">
        <v>5445.4496123999998</v>
      </c>
      <c r="BT158" s="110">
        <v>11766</v>
      </c>
      <c r="BU158" s="110">
        <v>8268231</v>
      </c>
      <c r="BV158" s="110">
        <v>5432.4776609999999</v>
      </c>
      <c r="BW158" s="110">
        <v>11489</v>
      </c>
      <c r="BX158" s="110">
        <v>969008</v>
      </c>
      <c r="BY158" s="110">
        <v>7397.0076336000002</v>
      </c>
      <c r="BZ158" s="110">
        <v>14852</v>
      </c>
      <c r="CA158" s="110">
        <v>7959502</v>
      </c>
      <c r="CB158" s="110">
        <v>7262.3193431</v>
      </c>
      <c r="CC158" s="177">
        <v>16032</v>
      </c>
      <c r="CD158" s="126">
        <f t="shared" si="2137"/>
        <v>10</v>
      </c>
      <c r="CE158" s="166">
        <f t="shared" si="2140"/>
        <v>2017</v>
      </c>
      <c r="CF158" s="167">
        <f t="shared" si="2141"/>
        <v>43009</v>
      </c>
      <c r="CG158" s="168">
        <f t="shared" si="2142"/>
        <v>31</v>
      </c>
      <c r="CH158" s="126">
        <f t="shared" si="2143"/>
        <v>102708</v>
      </c>
      <c r="CI158" s="126">
        <f t="shared" si="2144"/>
        <v>14892660</v>
      </c>
      <c r="CJ158" s="126">
        <f t="shared" si="2145"/>
        <v>25471584</v>
      </c>
      <c r="CK158" s="126">
        <f t="shared" si="2146"/>
        <v>7319520</v>
      </c>
      <c r="CL158" s="126">
        <f t="shared" si="2147"/>
        <v>9138402</v>
      </c>
      <c r="CM158" s="126">
        <f t="shared" si="2148"/>
        <v>182538780</v>
      </c>
      <c r="CN158" s="126">
        <f t="shared" si="2149"/>
        <v>153140544</v>
      </c>
      <c r="CO158" s="126">
        <f t="shared" si="2150"/>
        <v>31430368</v>
      </c>
      <c r="CP158" s="126">
        <f t="shared" si="2151"/>
        <v>0</v>
      </c>
      <c r="CQ158" s="126">
        <f t="shared" si="2152"/>
        <v>198849</v>
      </c>
      <c r="CR158" s="126">
        <f t="shared" si="2153"/>
        <v>39463164</v>
      </c>
      <c r="CS158" s="126">
        <f t="shared" si="2154"/>
        <v>17486258</v>
      </c>
      <c r="CT158" s="126">
        <f t="shared" si="2155"/>
        <v>1945612</v>
      </c>
      <c r="CU158" s="126">
        <f t="shared" si="2156"/>
        <v>17571072</v>
      </c>
      <c r="CV158" s="169"/>
      <c r="CW158" s="128"/>
      <c r="CX158" s="128"/>
      <c r="CY158" s="128"/>
      <c r="CZ158" s="128"/>
      <c r="DA158" s="128"/>
    </row>
    <row r="159" spans="1:105" x14ac:dyDescent="0.2">
      <c r="A159" s="123" t="str">
        <f t="shared" si="2139"/>
        <v>2017-18OCTOBERRX8</v>
      </c>
      <c r="B159" s="97" t="s">
        <v>680</v>
      </c>
      <c r="C159" s="35" t="s">
        <v>765</v>
      </c>
      <c r="D159" s="124" t="str">
        <f t="shared" si="2135"/>
        <v>Y54</v>
      </c>
      <c r="E159" s="124" t="str">
        <f t="shared" si="2136"/>
        <v>North</v>
      </c>
      <c r="F159" s="109" t="s">
        <v>692</v>
      </c>
      <c r="G159" s="109" t="s">
        <v>693</v>
      </c>
      <c r="H159" s="110">
        <v>91503</v>
      </c>
      <c r="I159" s="110">
        <v>66262</v>
      </c>
      <c r="J159" s="110">
        <v>340293</v>
      </c>
      <c r="K159" s="110">
        <v>5</v>
      </c>
      <c r="L159" s="110">
        <v>3</v>
      </c>
      <c r="M159" s="110">
        <v>19</v>
      </c>
      <c r="N159" s="110">
        <v>77</v>
      </c>
      <c r="O159" s="110">
        <v>66358</v>
      </c>
      <c r="P159" s="110">
        <v>8629</v>
      </c>
      <c r="Q159" s="110">
        <v>6617</v>
      </c>
      <c r="R159" s="110">
        <v>32293</v>
      </c>
      <c r="S159" s="110">
        <v>14113</v>
      </c>
      <c r="T159" s="110">
        <v>1373</v>
      </c>
      <c r="U159" s="110">
        <v>3723032</v>
      </c>
      <c r="V159" s="110">
        <v>431</v>
      </c>
      <c r="W159" s="110">
        <v>797</v>
      </c>
      <c r="X159" s="110">
        <v>3884624</v>
      </c>
      <c r="Y159" s="110">
        <v>587</v>
      </c>
      <c r="Z159" s="110">
        <v>1152</v>
      </c>
      <c r="AA159" s="110">
        <v>38055287</v>
      </c>
      <c r="AB159" s="110">
        <v>1178</v>
      </c>
      <c r="AC159" s="110">
        <v>2481</v>
      </c>
      <c r="AD159" s="110">
        <v>34152749</v>
      </c>
      <c r="AE159" s="110">
        <v>2420</v>
      </c>
      <c r="AF159" s="110">
        <v>5502</v>
      </c>
      <c r="AG159" s="110">
        <v>5545931</v>
      </c>
      <c r="AH159" s="110">
        <v>4039</v>
      </c>
      <c r="AI159" s="110">
        <v>10385</v>
      </c>
      <c r="AJ159" s="110">
        <v>4191</v>
      </c>
      <c r="AK159" s="110">
        <v>1491</v>
      </c>
      <c r="AL159" s="110">
        <v>116</v>
      </c>
      <c r="AM159" s="110">
        <v>3467</v>
      </c>
      <c r="AN159" s="110">
        <v>2567</v>
      </c>
      <c r="AO159" s="110">
        <v>17</v>
      </c>
      <c r="AP159" s="110">
        <v>2002</v>
      </c>
      <c r="AQ159" s="110">
        <v>40725</v>
      </c>
      <c r="AR159" s="110">
        <v>6289</v>
      </c>
      <c r="AS159" s="110">
        <v>15153</v>
      </c>
      <c r="AT159" s="110">
        <v>62167</v>
      </c>
      <c r="AU159" s="110">
        <v>18906</v>
      </c>
      <c r="AV159" s="110">
        <v>15079</v>
      </c>
      <c r="AW159" s="110">
        <v>14288</v>
      </c>
      <c r="AX159" s="110">
        <v>11636</v>
      </c>
      <c r="AY159" s="110">
        <v>52313</v>
      </c>
      <c r="AZ159" s="110">
        <v>40043</v>
      </c>
      <c r="BA159" s="110">
        <v>27509</v>
      </c>
      <c r="BB159" s="110">
        <v>17142</v>
      </c>
      <c r="BC159" s="110">
        <v>2743</v>
      </c>
      <c r="BD159" s="110">
        <v>1616</v>
      </c>
      <c r="BE159" s="110">
        <v>0</v>
      </c>
      <c r="BF159" s="110">
        <v>0</v>
      </c>
      <c r="BG159" s="110">
        <v>0</v>
      </c>
      <c r="BH159" s="110">
        <v>0</v>
      </c>
      <c r="BI159" s="110">
        <v>3891</v>
      </c>
      <c r="BJ159" s="110">
        <v>115313</v>
      </c>
      <c r="BK159" s="110">
        <v>30</v>
      </c>
      <c r="BL159" s="110">
        <v>51</v>
      </c>
      <c r="BM159" s="110">
        <v>84</v>
      </c>
      <c r="BN159" s="110">
        <v>2634</v>
      </c>
      <c r="BO159" s="110">
        <v>863</v>
      </c>
      <c r="BP159" s="110">
        <v>102</v>
      </c>
      <c r="BQ159" s="110">
        <v>2076</v>
      </c>
      <c r="BR159" s="110">
        <v>16291783</v>
      </c>
      <c r="BS159" s="110">
        <v>6185</v>
      </c>
      <c r="BT159" s="110">
        <v>14537</v>
      </c>
      <c r="BU159" s="110">
        <v>5106990</v>
      </c>
      <c r="BV159" s="110">
        <v>5918</v>
      </c>
      <c r="BW159" s="110">
        <v>13497</v>
      </c>
      <c r="BX159" s="110">
        <v>616303</v>
      </c>
      <c r="BY159" s="110">
        <v>6042</v>
      </c>
      <c r="BZ159" s="110">
        <v>11642</v>
      </c>
      <c r="CA159" s="110">
        <v>19397008</v>
      </c>
      <c r="CB159" s="110">
        <v>9343</v>
      </c>
      <c r="CC159" s="177">
        <v>21032</v>
      </c>
      <c r="CD159" s="126">
        <f t="shared" si="2137"/>
        <v>10</v>
      </c>
      <c r="CE159" s="166">
        <f t="shared" si="2140"/>
        <v>2017</v>
      </c>
      <c r="CF159" s="167">
        <f t="shared" si="2141"/>
        <v>43009</v>
      </c>
      <c r="CG159" s="168">
        <f t="shared" si="2142"/>
        <v>31</v>
      </c>
      <c r="CH159" s="126">
        <f t="shared" si="2143"/>
        <v>198786</v>
      </c>
      <c r="CI159" s="126">
        <f t="shared" si="2144"/>
        <v>1258978</v>
      </c>
      <c r="CJ159" s="126">
        <f t="shared" si="2145"/>
        <v>5102174</v>
      </c>
      <c r="CK159" s="126">
        <f t="shared" si="2146"/>
        <v>6877313</v>
      </c>
      <c r="CL159" s="126">
        <f t="shared" si="2147"/>
        <v>7622784</v>
      </c>
      <c r="CM159" s="126">
        <f t="shared" si="2148"/>
        <v>80118933</v>
      </c>
      <c r="CN159" s="126">
        <f t="shared" si="2149"/>
        <v>77649726</v>
      </c>
      <c r="CO159" s="126">
        <f t="shared" si="2150"/>
        <v>14258605</v>
      </c>
      <c r="CP159" s="126">
        <f t="shared" si="2151"/>
        <v>0</v>
      </c>
      <c r="CQ159" s="126">
        <f t="shared" si="2152"/>
        <v>198441</v>
      </c>
      <c r="CR159" s="126">
        <f t="shared" si="2153"/>
        <v>38290458</v>
      </c>
      <c r="CS159" s="126">
        <f t="shared" si="2154"/>
        <v>11647911</v>
      </c>
      <c r="CT159" s="126">
        <f t="shared" si="2155"/>
        <v>1187484</v>
      </c>
      <c r="CU159" s="126">
        <f t="shared" si="2156"/>
        <v>43662432</v>
      </c>
      <c r="CV159" s="169"/>
    </row>
    <row r="160" spans="1:105" x14ac:dyDescent="0.2">
      <c r="A160" s="123" t="str">
        <f t="shared" si="2139"/>
        <v>2017-18OCTOBERRX9</v>
      </c>
      <c r="B160" s="97" t="s">
        <v>680</v>
      </c>
      <c r="C160" s="35" t="s">
        <v>765</v>
      </c>
      <c r="D160" s="124" t="str">
        <f t="shared" si="2135"/>
        <v>Y55</v>
      </c>
      <c r="E160" s="124" t="str">
        <f t="shared" si="2136"/>
        <v>Midlands and East</v>
      </c>
      <c r="F160" s="109" t="s">
        <v>695</v>
      </c>
      <c r="G160" s="109" t="s">
        <v>696</v>
      </c>
      <c r="H160" s="110">
        <v>83926</v>
      </c>
      <c r="I160" s="110">
        <v>69078</v>
      </c>
      <c r="J160" s="110">
        <v>286399</v>
      </c>
      <c r="K160" s="110">
        <v>4</v>
      </c>
      <c r="L160" s="110">
        <v>2</v>
      </c>
      <c r="M160" s="110">
        <v>25</v>
      </c>
      <c r="N160" s="110">
        <v>80</v>
      </c>
      <c r="O160" s="110">
        <v>58706</v>
      </c>
      <c r="P160" s="110">
        <v>4653</v>
      </c>
      <c r="Q160" s="110">
        <v>3134</v>
      </c>
      <c r="R160" s="110">
        <v>33576</v>
      </c>
      <c r="S160" s="110">
        <v>12725</v>
      </c>
      <c r="T160" s="110">
        <v>258</v>
      </c>
      <c r="U160" s="110">
        <v>2343811</v>
      </c>
      <c r="V160" s="110">
        <v>504</v>
      </c>
      <c r="W160" s="110">
        <v>890</v>
      </c>
      <c r="X160" s="110">
        <v>4047872</v>
      </c>
      <c r="Y160" s="110">
        <v>1292</v>
      </c>
      <c r="Z160" s="110">
        <v>3002</v>
      </c>
      <c r="AA160" s="110">
        <v>57810282</v>
      </c>
      <c r="AB160" s="110">
        <v>1722</v>
      </c>
      <c r="AC160" s="110">
        <v>3692</v>
      </c>
      <c r="AD160" s="110">
        <v>64200014</v>
      </c>
      <c r="AE160" s="110">
        <v>5045</v>
      </c>
      <c r="AF160" s="110">
        <v>12235</v>
      </c>
      <c r="AG160" s="110">
        <v>1192543</v>
      </c>
      <c r="AH160" s="110">
        <v>4622</v>
      </c>
      <c r="AI160" s="110">
        <v>15735</v>
      </c>
      <c r="AJ160" s="110">
        <v>4422</v>
      </c>
      <c r="AK160" s="110">
        <v>1312</v>
      </c>
      <c r="AL160" s="110">
        <v>1421</v>
      </c>
      <c r="AM160" s="110">
        <v>14</v>
      </c>
      <c r="AN160" s="110">
        <v>670</v>
      </c>
      <c r="AO160" s="110">
        <v>1019</v>
      </c>
      <c r="AP160" s="110">
        <v>12</v>
      </c>
      <c r="AQ160" s="110">
        <v>38060</v>
      </c>
      <c r="AR160" s="110">
        <v>775</v>
      </c>
      <c r="AS160" s="110">
        <v>15449</v>
      </c>
      <c r="AT160" s="110">
        <v>54284</v>
      </c>
      <c r="AU160" s="110">
        <v>8627</v>
      </c>
      <c r="AV160" s="110">
        <v>7138</v>
      </c>
      <c r="AW160" s="110">
        <v>6043</v>
      </c>
      <c r="AX160" s="110">
        <v>5081</v>
      </c>
      <c r="AY160" s="110">
        <v>44067</v>
      </c>
      <c r="AZ160" s="110">
        <v>38409</v>
      </c>
      <c r="BA160" s="110">
        <v>17260</v>
      </c>
      <c r="BB160" s="110">
        <v>13731</v>
      </c>
      <c r="BC160" s="110">
        <v>337</v>
      </c>
      <c r="BD160" s="110">
        <v>271</v>
      </c>
      <c r="BE160" s="110">
        <v>22</v>
      </c>
      <c r="BF160" s="110">
        <v>3801</v>
      </c>
      <c r="BG160" s="110">
        <v>173</v>
      </c>
      <c r="BH160" s="110">
        <v>294</v>
      </c>
      <c r="BI160" s="110">
        <v>982</v>
      </c>
      <c r="BJ160" s="110">
        <v>25482</v>
      </c>
      <c r="BK160" s="110">
        <v>26</v>
      </c>
      <c r="BL160" s="110">
        <v>59</v>
      </c>
      <c r="BM160" s="110">
        <v>0</v>
      </c>
      <c r="BN160" s="110">
        <v>552</v>
      </c>
      <c r="BO160" s="110">
        <v>589</v>
      </c>
      <c r="BP160" s="110">
        <v>3</v>
      </c>
      <c r="BQ160" s="110">
        <v>1927</v>
      </c>
      <c r="BR160" s="110">
        <v>3851701</v>
      </c>
      <c r="BS160" s="110">
        <v>6978</v>
      </c>
      <c r="BT160" s="110">
        <v>13316</v>
      </c>
      <c r="BU160" s="110">
        <v>5249083</v>
      </c>
      <c r="BV160" s="110">
        <v>8912</v>
      </c>
      <c r="BW160" s="110">
        <v>14960</v>
      </c>
      <c r="BX160" s="110">
        <v>48214</v>
      </c>
      <c r="BY160" s="110">
        <v>16071</v>
      </c>
      <c r="BZ160" s="110">
        <v>19713</v>
      </c>
      <c r="CA160" s="110">
        <v>28832449</v>
      </c>
      <c r="CB160" s="110">
        <v>14962</v>
      </c>
      <c r="CC160" s="177">
        <v>25794</v>
      </c>
      <c r="CD160" s="126">
        <f t="shared" si="2137"/>
        <v>10</v>
      </c>
      <c r="CE160" s="166">
        <f t="shared" si="2140"/>
        <v>2017</v>
      </c>
      <c r="CF160" s="167">
        <f t="shared" si="2141"/>
        <v>43009</v>
      </c>
      <c r="CG160" s="168">
        <f t="shared" si="2142"/>
        <v>31</v>
      </c>
      <c r="CH160" s="126">
        <f t="shared" si="2143"/>
        <v>138156</v>
      </c>
      <c r="CI160" s="126">
        <f t="shared" si="2144"/>
        <v>1726950</v>
      </c>
      <c r="CJ160" s="126">
        <f t="shared" si="2145"/>
        <v>5526240</v>
      </c>
      <c r="CK160" s="126">
        <f t="shared" si="2146"/>
        <v>4141170</v>
      </c>
      <c r="CL160" s="126">
        <f t="shared" si="2147"/>
        <v>9408268</v>
      </c>
      <c r="CM160" s="126">
        <f t="shared" si="2148"/>
        <v>123962592</v>
      </c>
      <c r="CN160" s="126">
        <f t="shared" si="2149"/>
        <v>155690375</v>
      </c>
      <c r="CO160" s="126">
        <f t="shared" si="2150"/>
        <v>4059630</v>
      </c>
      <c r="CP160" s="126">
        <f t="shared" si="2151"/>
        <v>6468</v>
      </c>
      <c r="CQ160" s="126">
        <f t="shared" si="2152"/>
        <v>57938</v>
      </c>
      <c r="CR160" s="126">
        <f t="shared" si="2153"/>
        <v>7350432</v>
      </c>
      <c r="CS160" s="126">
        <f t="shared" si="2154"/>
        <v>8811440</v>
      </c>
      <c r="CT160" s="126">
        <f t="shared" si="2155"/>
        <v>59139</v>
      </c>
      <c r="CU160" s="126">
        <f t="shared" si="2156"/>
        <v>49705038</v>
      </c>
      <c r="CV160" s="169"/>
    </row>
    <row r="161" spans="1:100" x14ac:dyDescent="0.2">
      <c r="A161" s="123" t="str">
        <f t="shared" si="2139"/>
        <v>2017-18OCTOBERRYA</v>
      </c>
      <c r="B161" s="97" t="s">
        <v>680</v>
      </c>
      <c r="C161" s="35" t="s">
        <v>765</v>
      </c>
      <c r="D161" s="124" t="str">
        <f t="shared" si="2135"/>
        <v>Y55</v>
      </c>
      <c r="E161" s="124" t="str">
        <f t="shared" si="2136"/>
        <v>Midlands and East</v>
      </c>
      <c r="F161" s="109" t="s">
        <v>697</v>
      </c>
      <c r="G161" s="109" t="s">
        <v>698</v>
      </c>
      <c r="H161" s="110">
        <v>107366</v>
      </c>
      <c r="I161" s="110">
        <v>78051</v>
      </c>
      <c r="J161" s="110">
        <v>209924</v>
      </c>
      <c r="K161" s="110">
        <v>2.6895747652000002</v>
      </c>
      <c r="L161" s="110">
        <v>1</v>
      </c>
      <c r="M161" s="110">
        <v>11</v>
      </c>
      <c r="N161" s="110">
        <v>41</v>
      </c>
      <c r="O161" s="110">
        <v>86797</v>
      </c>
      <c r="P161" s="110">
        <v>6666</v>
      </c>
      <c r="Q161" s="110">
        <v>4302</v>
      </c>
      <c r="R161" s="110">
        <v>35669</v>
      </c>
      <c r="S161" s="110">
        <v>35849</v>
      </c>
      <c r="T161" s="110">
        <v>2309</v>
      </c>
      <c r="U161" s="110">
        <v>2671093</v>
      </c>
      <c r="V161" s="110">
        <v>401</v>
      </c>
      <c r="W161" s="110">
        <v>679</v>
      </c>
      <c r="X161" s="110">
        <v>2101083</v>
      </c>
      <c r="Y161" s="110">
        <v>488</v>
      </c>
      <c r="Z161" s="110">
        <v>842</v>
      </c>
      <c r="AA161" s="110">
        <v>24893004</v>
      </c>
      <c r="AB161" s="110">
        <v>698</v>
      </c>
      <c r="AC161" s="110">
        <v>1269</v>
      </c>
      <c r="AD161" s="110">
        <v>61391501</v>
      </c>
      <c r="AE161" s="110">
        <v>1713</v>
      </c>
      <c r="AF161" s="110">
        <v>3855</v>
      </c>
      <c r="AG161" s="110">
        <v>6788003</v>
      </c>
      <c r="AH161" s="110">
        <v>2940</v>
      </c>
      <c r="AI161" s="110">
        <v>7637</v>
      </c>
      <c r="AJ161" s="110">
        <v>3022</v>
      </c>
      <c r="AK161" s="110">
        <v>0</v>
      </c>
      <c r="AL161" s="110">
        <v>17</v>
      </c>
      <c r="AM161" s="110">
        <v>0</v>
      </c>
      <c r="AN161" s="110">
        <v>234</v>
      </c>
      <c r="AO161" s="110">
        <v>2771</v>
      </c>
      <c r="AP161" s="110">
        <v>2014</v>
      </c>
      <c r="AQ161" s="110">
        <v>49480</v>
      </c>
      <c r="AR161" s="110">
        <v>3139</v>
      </c>
      <c r="AS161" s="110">
        <v>31156</v>
      </c>
      <c r="AT161" s="110">
        <v>83775</v>
      </c>
      <c r="AU161" s="110">
        <v>11909</v>
      </c>
      <c r="AV161" s="110">
        <v>8883</v>
      </c>
      <c r="AW161" s="110">
        <v>7599</v>
      </c>
      <c r="AX161" s="110">
        <v>5760</v>
      </c>
      <c r="AY161" s="110">
        <v>45642</v>
      </c>
      <c r="AZ161" s="110">
        <v>38090</v>
      </c>
      <c r="BA161" s="110">
        <v>58469</v>
      </c>
      <c r="BB161" s="110">
        <v>37888</v>
      </c>
      <c r="BC161" s="110">
        <v>5289</v>
      </c>
      <c r="BD161" s="110">
        <v>2435</v>
      </c>
      <c r="BE161" s="110">
        <v>0</v>
      </c>
      <c r="BF161" s="110">
        <v>0</v>
      </c>
      <c r="BG161" s="110">
        <v>0</v>
      </c>
      <c r="BH161" s="110">
        <v>0</v>
      </c>
      <c r="BI161" s="110">
        <v>5156</v>
      </c>
      <c r="BJ161" s="110">
        <v>243067</v>
      </c>
      <c r="BK161" s="110">
        <v>47.142552366000004</v>
      </c>
      <c r="BL161" s="110">
        <v>60</v>
      </c>
      <c r="BM161" s="110">
        <v>272</v>
      </c>
      <c r="BN161" s="110">
        <v>0</v>
      </c>
      <c r="BO161" s="110">
        <v>1580</v>
      </c>
      <c r="BP161" s="110">
        <v>0</v>
      </c>
      <c r="BQ161" s="110">
        <v>1430</v>
      </c>
      <c r="BR161" s="110">
        <v>0</v>
      </c>
      <c r="BS161" s="110">
        <v>0</v>
      </c>
      <c r="BT161" s="110">
        <v>0</v>
      </c>
      <c r="BU161" s="110">
        <v>7518171</v>
      </c>
      <c r="BV161" s="110">
        <v>4758</v>
      </c>
      <c r="BW161" s="110">
        <v>11179</v>
      </c>
      <c r="BX161" s="110">
        <v>0</v>
      </c>
      <c r="BY161" s="110">
        <v>0</v>
      </c>
      <c r="BZ161" s="110">
        <v>0</v>
      </c>
      <c r="CA161" s="110">
        <v>9395976</v>
      </c>
      <c r="CB161" s="110">
        <v>6571</v>
      </c>
      <c r="CC161" s="177">
        <v>14831</v>
      </c>
      <c r="CD161" s="126">
        <f t="shared" si="2137"/>
        <v>10</v>
      </c>
      <c r="CE161" s="166">
        <f t="shared" si="2140"/>
        <v>2017</v>
      </c>
      <c r="CF161" s="167">
        <f t="shared" si="2141"/>
        <v>43009</v>
      </c>
      <c r="CG161" s="168">
        <f t="shared" si="2142"/>
        <v>31</v>
      </c>
      <c r="CH161" s="126">
        <f t="shared" si="2143"/>
        <v>78051</v>
      </c>
      <c r="CI161" s="126">
        <f t="shared" si="2144"/>
        <v>858561</v>
      </c>
      <c r="CJ161" s="126">
        <f t="shared" si="2145"/>
        <v>3200091</v>
      </c>
      <c r="CK161" s="126">
        <f t="shared" si="2146"/>
        <v>4526214</v>
      </c>
      <c r="CL161" s="126">
        <f t="shared" si="2147"/>
        <v>3622284</v>
      </c>
      <c r="CM161" s="126">
        <f t="shared" si="2148"/>
        <v>45263961</v>
      </c>
      <c r="CN161" s="126">
        <f t="shared" si="2149"/>
        <v>138197895</v>
      </c>
      <c r="CO161" s="126">
        <f t="shared" si="2150"/>
        <v>17633833</v>
      </c>
      <c r="CP161" s="126">
        <f t="shared" si="2151"/>
        <v>0</v>
      </c>
      <c r="CQ161" s="126">
        <f t="shared" si="2152"/>
        <v>309360</v>
      </c>
      <c r="CR161" s="126">
        <f t="shared" si="2153"/>
        <v>0</v>
      </c>
      <c r="CS161" s="126">
        <f t="shared" si="2154"/>
        <v>17662820</v>
      </c>
      <c r="CT161" s="126">
        <f t="shared" si="2155"/>
        <v>0</v>
      </c>
      <c r="CU161" s="126">
        <f t="shared" si="2156"/>
        <v>21208330</v>
      </c>
      <c r="CV161" s="169"/>
    </row>
    <row r="162" spans="1:100" x14ac:dyDescent="0.2">
      <c r="A162" s="123" t="str">
        <f t="shared" si="2139"/>
        <v>2017-18OCTOBERRYC</v>
      </c>
      <c r="B162" s="97" t="s">
        <v>680</v>
      </c>
      <c r="C162" s="35" t="s">
        <v>765</v>
      </c>
      <c r="D162" s="124" t="str">
        <f t="shared" si="2135"/>
        <v>Y55</v>
      </c>
      <c r="E162" s="124" t="str">
        <f t="shared" si="2136"/>
        <v>Midlands and East</v>
      </c>
      <c r="F162" s="109" t="s">
        <v>699</v>
      </c>
      <c r="G162" s="109" t="s">
        <v>700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  <c r="N162" s="110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10">
        <v>0</v>
      </c>
      <c r="V162" s="110">
        <v>0</v>
      </c>
      <c r="W162" s="110">
        <v>0</v>
      </c>
      <c r="X162" s="110">
        <v>0</v>
      </c>
      <c r="Y162" s="110">
        <v>0</v>
      </c>
      <c r="Z162" s="110">
        <v>0</v>
      </c>
      <c r="AA162" s="110">
        <v>0</v>
      </c>
      <c r="AB162" s="110">
        <v>0</v>
      </c>
      <c r="AC162" s="110">
        <v>0</v>
      </c>
      <c r="AD162" s="110">
        <v>0</v>
      </c>
      <c r="AE162" s="110">
        <v>0</v>
      </c>
      <c r="AF162" s="110">
        <v>0</v>
      </c>
      <c r="AG162" s="110">
        <v>0</v>
      </c>
      <c r="AH162" s="110">
        <v>0</v>
      </c>
      <c r="AI162" s="110">
        <v>0</v>
      </c>
      <c r="AJ162" s="110">
        <v>0</v>
      </c>
      <c r="AK162" s="110">
        <v>0</v>
      </c>
      <c r="AL162" s="110">
        <v>0</v>
      </c>
      <c r="AM162" s="110">
        <v>0</v>
      </c>
      <c r="AN162" s="110">
        <v>0</v>
      </c>
      <c r="AO162" s="110">
        <v>0</v>
      </c>
      <c r="AP162" s="110">
        <v>0</v>
      </c>
      <c r="AQ162" s="110">
        <v>0</v>
      </c>
      <c r="AR162" s="110">
        <v>0</v>
      </c>
      <c r="AS162" s="110">
        <v>0</v>
      </c>
      <c r="AT162" s="110">
        <v>0</v>
      </c>
      <c r="AU162" s="110">
        <v>0</v>
      </c>
      <c r="AV162" s="110">
        <v>0</v>
      </c>
      <c r="AW162" s="110">
        <v>0</v>
      </c>
      <c r="AX162" s="110">
        <v>0</v>
      </c>
      <c r="AY162" s="110">
        <v>0</v>
      </c>
      <c r="AZ162" s="110">
        <v>0</v>
      </c>
      <c r="BA162" s="110">
        <v>0</v>
      </c>
      <c r="BB162" s="110">
        <v>0</v>
      </c>
      <c r="BC162" s="110">
        <v>0</v>
      </c>
      <c r="BD162" s="110">
        <v>0</v>
      </c>
      <c r="BE162" s="110">
        <v>0</v>
      </c>
      <c r="BF162" s="110">
        <v>0</v>
      </c>
      <c r="BG162" s="110">
        <v>0</v>
      </c>
      <c r="BH162" s="110">
        <v>0</v>
      </c>
      <c r="BI162" s="110">
        <v>0</v>
      </c>
      <c r="BJ162" s="110">
        <v>0</v>
      </c>
      <c r="BK162" s="110">
        <v>0</v>
      </c>
      <c r="BL162" s="110">
        <v>0</v>
      </c>
      <c r="BM162" s="110">
        <v>0</v>
      </c>
      <c r="BN162" s="110">
        <v>0</v>
      </c>
      <c r="BO162" s="110">
        <v>0</v>
      </c>
      <c r="BP162" s="110">
        <v>0</v>
      </c>
      <c r="BQ162" s="110">
        <v>0</v>
      </c>
      <c r="BR162" s="110">
        <v>0</v>
      </c>
      <c r="BS162" s="110">
        <v>0</v>
      </c>
      <c r="BT162" s="110">
        <v>0</v>
      </c>
      <c r="BU162" s="110">
        <v>0</v>
      </c>
      <c r="BV162" s="110">
        <v>0</v>
      </c>
      <c r="BW162" s="110">
        <v>0</v>
      </c>
      <c r="BX162" s="110">
        <v>0</v>
      </c>
      <c r="BY162" s="110">
        <v>0</v>
      </c>
      <c r="BZ162" s="110">
        <v>0</v>
      </c>
      <c r="CA162" s="110">
        <v>0</v>
      </c>
      <c r="CB162" s="110">
        <v>0</v>
      </c>
      <c r="CC162" s="177">
        <v>0</v>
      </c>
      <c r="CD162" s="126">
        <f t="shared" si="2137"/>
        <v>10</v>
      </c>
      <c r="CE162" s="166">
        <f t="shared" si="2140"/>
        <v>2017</v>
      </c>
      <c r="CF162" s="167">
        <f t="shared" si="2141"/>
        <v>43009</v>
      </c>
      <c r="CG162" s="168">
        <f t="shared" si="2142"/>
        <v>31</v>
      </c>
      <c r="CH162" s="126">
        <f t="shared" si="2143"/>
        <v>0</v>
      </c>
      <c r="CI162" s="126">
        <f t="shared" si="2144"/>
        <v>0</v>
      </c>
      <c r="CJ162" s="126">
        <f t="shared" si="2145"/>
        <v>0</v>
      </c>
      <c r="CK162" s="126">
        <f t="shared" si="2146"/>
        <v>0</v>
      </c>
      <c r="CL162" s="126">
        <f t="shared" si="2147"/>
        <v>0</v>
      </c>
      <c r="CM162" s="126">
        <f t="shared" si="2148"/>
        <v>0</v>
      </c>
      <c r="CN162" s="126">
        <f t="shared" si="2149"/>
        <v>0</v>
      </c>
      <c r="CO162" s="126">
        <f t="shared" si="2150"/>
        <v>0</v>
      </c>
      <c r="CP162" s="126">
        <f t="shared" si="2151"/>
        <v>0</v>
      </c>
      <c r="CQ162" s="126">
        <f t="shared" si="2152"/>
        <v>0</v>
      </c>
      <c r="CR162" s="126">
        <f t="shared" si="2153"/>
        <v>0</v>
      </c>
      <c r="CS162" s="126">
        <f t="shared" si="2154"/>
        <v>0</v>
      </c>
      <c r="CT162" s="126">
        <f t="shared" si="2155"/>
        <v>0</v>
      </c>
      <c r="CU162" s="126">
        <f t="shared" si="2156"/>
        <v>0</v>
      </c>
      <c r="CV162" s="169"/>
    </row>
    <row r="163" spans="1:100" x14ac:dyDescent="0.2">
      <c r="A163" s="123" t="str">
        <f t="shared" si="2139"/>
        <v>2017-18OCTOBERRYD</v>
      </c>
      <c r="B163" s="97" t="s">
        <v>680</v>
      </c>
      <c r="C163" s="35" t="s">
        <v>765</v>
      </c>
      <c r="D163" s="124" t="str">
        <f t="shared" si="2135"/>
        <v>Y58</v>
      </c>
      <c r="E163" s="124" t="str">
        <f t="shared" si="2136"/>
        <v>South East</v>
      </c>
      <c r="F163" s="109" t="s">
        <v>701</v>
      </c>
      <c r="G163" s="109" t="s">
        <v>702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  <c r="N163" s="110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10">
        <v>0</v>
      </c>
      <c r="V163" s="110">
        <v>0</v>
      </c>
      <c r="W163" s="110">
        <v>0</v>
      </c>
      <c r="X163" s="110">
        <v>0</v>
      </c>
      <c r="Y163" s="110">
        <v>0</v>
      </c>
      <c r="Z163" s="110">
        <v>0</v>
      </c>
      <c r="AA163" s="110">
        <v>0</v>
      </c>
      <c r="AB163" s="110">
        <v>0</v>
      </c>
      <c r="AC163" s="110">
        <v>0</v>
      </c>
      <c r="AD163" s="110">
        <v>0</v>
      </c>
      <c r="AE163" s="110">
        <v>0</v>
      </c>
      <c r="AF163" s="110">
        <v>0</v>
      </c>
      <c r="AG163" s="110">
        <v>0</v>
      </c>
      <c r="AH163" s="110">
        <v>0</v>
      </c>
      <c r="AI163" s="110">
        <v>0</v>
      </c>
      <c r="AJ163" s="110">
        <v>0</v>
      </c>
      <c r="AK163" s="110">
        <v>0</v>
      </c>
      <c r="AL163" s="110">
        <v>0</v>
      </c>
      <c r="AM163" s="110">
        <v>0</v>
      </c>
      <c r="AN163" s="110">
        <v>0</v>
      </c>
      <c r="AO163" s="110">
        <v>0</v>
      </c>
      <c r="AP163" s="110">
        <v>0</v>
      </c>
      <c r="AQ163" s="110">
        <v>0</v>
      </c>
      <c r="AR163" s="110">
        <v>0</v>
      </c>
      <c r="AS163" s="110">
        <v>0</v>
      </c>
      <c r="AT163" s="110">
        <v>0</v>
      </c>
      <c r="AU163" s="110">
        <v>0</v>
      </c>
      <c r="AV163" s="110">
        <v>0</v>
      </c>
      <c r="AW163" s="110">
        <v>0</v>
      </c>
      <c r="AX163" s="110">
        <v>0</v>
      </c>
      <c r="AY163" s="110">
        <v>0</v>
      </c>
      <c r="AZ163" s="110">
        <v>0</v>
      </c>
      <c r="BA163" s="110">
        <v>0</v>
      </c>
      <c r="BB163" s="110">
        <v>0</v>
      </c>
      <c r="BC163" s="110">
        <v>0</v>
      </c>
      <c r="BD163" s="110">
        <v>0</v>
      </c>
      <c r="BE163" s="110">
        <v>0</v>
      </c>
      <c r="BF163" s="110">
        <v>0</v>
      </c>
      <c r="BG163" s="110">
        <v>0</v>
      </c>
      <c r="BH163" s="110">
        <v>0</v>
      </c>
      <c r="BI163" s="110">
        <v>0</v>
      </c>
      <c r="BJ163" s="110">
        <v>0</v>
      </c>
      <c r="BK163" s="110">
        <v>0</v>
      </c>
      <c r="BL163" s="110">
        <v>0</v>
      </c>
      <c r="BM163" s="110">
        <v>0</v>
      </c>
      <c r="BN163" s="110">
        <v>0</v>
      </c>
      <c r="BO163" s="110">
        <v>0</v>
      </c>
      <c r="BP163" s="110">
        <v>0</v>
      </c>
      <c r="BQ163" s="110">
        <v>0</v>
      </c>
      <c r="BR163" s="110">
        <v>0</v>
      </c>
      <c r="BS163" s="110">
        <v>0</v>
      </c>
      <c r="BT163" s="110">
        <v>0</v>
      </c>
      <c r="BU163" s="110">
        <v>0</v>
      </c>
      <c r="BV163" s="110">
        <v>0</v>
      </c>
      <c r="BW163" s="110">
        <v>0</v>
      </c>
      <c r="BX163" s="110">
        <v>0</v>
      </c>
      <c r="BY163" s="110">
        <v>0</v>
      </c>
      <c r="BZ163" s="110">
        <v>0</v>
      </c>
      <c r="CA163" s="110">
        <v>0</v>
      </c>
      <c r="CB163" s="110">
        <v>0</v>
      </c>
      <c r="CC163" s="177">
        <v>0</v>
      </c>
      <c r="CD163" s="126">
        <f t="shared" si="2137"/>
        <v>10</v>
      </c>
      <c r="CE163" s="166">
        <f t="shared" si="2140"/>
        <v>2017</v>
      </c>
      <c r="CF163" s="167">
        <f t="shared" si="2141"/>
        <v>43009</v>
      </c>
      <c r="CG163" s="168">
        <f t="shared" si="2142"/>
        <v>31</v>
      </c>
      <c r="CH163" s="126">
        <f t="shared" si="2143"/>
        <v>0</v>
      </c>
      <c r="CI163" s="126">
        <f t="shared" si="2144"/>
        <v>0</v>
      </c>
      <c r="CJ163" s="126">
        <f t="shared" si="2145"/>
        <v>0</v>
      </c>
      <c r="CK163" s="126">
        <f t="shared" si="2146"/>
        <v>0</v>
      </c>
      <c r="CL163" s="126">
        <f t="shared" si="2147"/>
        <v>0</v>
      </c>
      <c r="CM163" s="126">
        <f t="shared" si="2148"/>
        <v>0</v>
      </c>
      <c r="CN163" s="126">
        <f t="shared" si="2149"/>
        <v>0</v>
      </c>
      <c r="CO163" s="126">
        <f t="shared" si="2150"/>
        <v>0</v>
      </c>
      <c r="CP163" s="126">
        <f t="shared" si="2151"/>
        <v>0</v>
      </c>
      <c r="CQ163" s="126">
        <f t="shared" si="2152"/>
        <v>0</v>
      </c>
      <c r="CR163" s="126">
        <f t="shared" si="2153"/>
        <v>0</v>
      </c>
      <c r="CS163" s="126">
        <f t="shared" si="2154"/>
        <v>0</v>
      </c>
      <c r="CT163" s="126">
        <f t="shared" si="2155"/>
        <v>0</v>
      </c>
      <c r="CU163" s="126">
        <f t="shared" si="2156"/>
        <v>0</v>
      </c>
      <c r="CV163" s="169"/>
    </row>
    <row r="164" spans="1:100" x14ac:dyDescent="0.2">
      <c r="A164" s="123" t="str">
        <f t="shared" si="2139"/>
        <v>2017-18OCTOBERRYE</v>
      </c>
      <c r="B164" s="97" t="s">
        <v>680</v>
      </c>
      <c r="C164" s="35" t="s">
        <v>765</v>
      </c>
      <c r="D164" s="124" t="str">
        <f t="shared" si="2135"/>
        <v>Y58</v>
      </c>
      <c r="E164" s="124" t="str">
        <f t="shared" si="2136"/>
        <v>South East</v>
      </c>
      <c r="F164" s="109" t="s">
        <v>703</v>
      </c>
      <c r="G164" s="109" t="s">
        <v>704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  <c r="N164" s="110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10">
        <v>0</v>
      </c>
      <c r="V164" s="110">
        <v>0</v>
      </c>
      <c r="W164" s="110">
        <v>0</v>
      </c>
      <c r="X164" s="110">
        <v>0</v>
      </c>
      <c r="Y164" s="110">
        <v>0</v>
      </c>
      <c r="Z164" s="110">
        <v>0</v>
      </c>
      <c r="AA164" s="110">
        <v>0</v>
      </c>
      <c r="AB164" s="110">
        <v>0</v>
      </c>
      <c r="AC164" s="110">
        <v>0</v>
      </c>
      <c r="AD164" s="110">
        <v>0</v>
      </c>
      <c r="AE164" s="110">
        <v>0</v>
      </c>
      <c r="AF164" s="110">
        <v>0</v>
      </c>
      <c r="AG164" s="110">
        <v>0</v>
      </c>
      <c r="AH164" s="110">
        <v>0</v>
      </c>
      <c r="AI164" s="110">
        <v>0</v>
      </c>
      <c r="AJ164" s="110">
        <v>0</v>
      </c>
      <c r="AK164" s="110">
        <v>0</v>
      </c>
      <c r="AL164" s="110">
        <v>0</v>
      </c>
      <c r="AM164" s="110">
        <v>0</v>
      </c>
      <c r="AN164" s="110">
        <v>0</v>
      </c>
      <c r="AO164" s="110">
        <v>0</v>
      </c>
      <c r="AP164" s="110">
        <v>0</v>
      </c>
      <c r="AQ164" s="110">
        <v>0</v>
      </c>
      <c r="AR164" s="110">
        <v>0</v>
      </c>
      <c r="AS164" s="110">
        <v>0</v>
      </c>
      <c r="AT164" s="110">
        <v>0</v>
      </c>
      <c r="AU164" s="110">
        <v>0</v>
      </c>
      <c r="AV164" s="110">
        <v>0</v>
      </c>
      <c r="AW164" s="110">
        <v>0</v>
      </c>
      <c r="AX164" s="110">
        <v>0</v>
      </c>
      <c r="AY164" s="110">
        <v>0</v>
      </c>
      <c r="AZ164" s="110">
        <v>0</v>
      </c>
      <c r="BA164" s="110">
        <v>0</v>
      </c>
      <c r="BB164" s="110">
        <v>0</v>
      </c>
      <c r="BC164" s="110">
        <v>0</v>
      </c>
      <c r="BD164" s="110">
        <v>0</v>
      </c>
      <c r="BE164" s="110">
        <v>0</v>
      </c>
      <c r="BF164" s="110">
        <v>0</v>
      </c>
      <c r="BG164" s="110">
        <v>0</v>
      </c>
      <c r="BH164" s="110">
        <v>0</v>
      </c>
      <c r="BI164" s="110">
        <v>0</v>
      </c>
      <c r="BJ164" s="110">
        <v>0</v>
      </c>
      <c r="BK164" s="110">
        <v>0</v>
      </c>
      <c r="BL164" s="110">
        <v>0</v>
      </c>
      <c r="BM164" s="110">
        <v>0</v>
      </c>
      <c r="BN164" s="110">
        <v>0</v>
      </c>
      <c r="BO164" s="110">
        <v>0</v>
      </c>
      <c r="BP164" s="110">
        <v>0</v>
      </c>
      <c r="BQ164" s="110">
        <v>0</v>
      </c>
      <c r="BR164" s="110">
        <v>0</v>
      </c>
      <c r="BS164" s="110">
        <v>0</v>
      </c>
      <c r="BT164" s="110">
        <v>0</v>
      </c>
      <c r="BU164" s="110">
        <v>0</v>
      </c>
      <c r="BV164" s="110">
        <v>0</v>
      </c>
      <c r="BW164" s="110">
        <v>0</v>
      </c>
      <c r="BX164" s="110">
        <v>0</v>
      </c>
      <c r="BY164" s="110">
        <v>0</v>
      </c>
      <c r="BZ164" s="110">
        <v>0</v>
      </c>
      <c r="CA164" s="110">
        <v>0</v>
      </c>
      <c r="CB164" s="110">
        <v>0</v>
      </c>
      <c r="CC164" s="177">
        <v>0</v>
      </c>
      <c r="CD164" s="126">
        <f t="shared" si="2137"/>
        <v>10</v>
      </c>
      <c r="CE164" s="166">
        <f t="shared" si="2140"/>
        <v>2017</v>
      </c>
      <c r="CF164" s="167">
        <f t="shared" si="2141"/>
        <v>43009</v>
      </c>
      <c r="CG164" s="168">
        <f t="shared" si="2142"/>
        <v>31</v>
      </c>
      <c r="CH164" s="126">
        <f t="shared" si="2143"/>
        <v>0</v>
      </c>
      <c r="CI164" s="126">
        <f t="shared" si="2144"/>
        <v>0</v>
      </c>
      <c r="CJ164" s="126">
        <f t="shared" si="2145"/>
        <v>0</v>
      </c>
      <c r="CK164" s="126">
        <f t="shared" si="2146"/>
        <v>0</v>
      </c>
      <c r="CL164" s="126">
        <f t="shared" si="2147"/>
        <v>0</v>
      </c>
      <c r="CM164" s="126">
        <f t="shared" si="2148"/>
        <v>0</v>
      </c>
      <c r="CN164" s="126">
        <f t="shared" si="2149"/>
        <v>0</v>
      </c>
      <c r="CO164" s="126">
        <f t="shared" si="2150"/>
        <v>0</v>
      </c>
      <c r="CP164" s="126">
        <f t="shared" si="2151"/>
        <v>0</v>
      </c>
      <c r="CQ164" s="126">
        <f t="shared" si="2152"/>
        <v>0</v>
      </c>
      <c r="CR164" s="126">
        <f t="shared" si="2153"/>
        <v>0</v>
      </c>
      <c r="CS164" s="126">
        <f t="shared" si="2154"/>
        <v>0</v>
      </c>
      <c r="CT164" s="126">
        <f t="shared" si="2155"/>
        <v>0</v>
      </c>
      <c r="CU164" s="126">
        <f t="shared" si="2156"/>
        <v>0</v>
      </c>
      <c r="CV164" s="169"/>
    </row>
    <row r="165" spans="1:100" x14ac:dyDescent="0.2">
      <c r="A165" s="123" t="str">
        <f t="shared" si="2139"/>
        <v>2017-18OCTOBERRYF</v>
      </c>
      <c r="B165" s="97" t="s">
        <v>680</v>
      </c>
      <c r="C165" s="35" t="s">
        <v>765</v>
      </c>
      <c r="D165" s="124" t="str">
        <f t="shared" si="2135"/>
        <v>Y59</v>
      </c>
      <c r="E165" s="124" t="str">
        <f t="shared" si="2136"/>
        <v>South West</v>
      </c>
      <c r="F165" s="109" t="s">
        <v>705</v>
      </c>
      <c r="G165" s="109" t="s">
        <v>706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  <c r="N165" s="110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10">
        <v>0</v>
      </c>
      <c r="V165" s="110">
        <v>0</v>
      </c>
      <c r="W165" s="110">
        <v>0</v>
      </c>
      <c r="X165" s="110">
        <v>0</v>
      </c>
      <c r="Y165" s="110">
        <v>0</v>
      </c>
      <c r="Z165" s="110">
        <v>0</v>
      </c>
      <c r="AA165" s="110">
        <v>0</v>
      </c>
      <c r="AB165" s="110">
        <v>0</v>
      </c>
      <c r="AC165" s="110">
        <v>0</v>
      </c>
      <c r="AD165" s="110">
        <v>0</v>
      </c>
      <c r="AE165" s="110">
        <v>0</v>
      </c>
      <c r="AF165" s="110">
        <v>0</v>
      </c>
      <c r="AG165" s="110">
        <v>0</v>
      </c>
      <c r="AH165" s="110">
        <v>0</v>
      </c>
      <c r="AI165" s="110">
        <v>0</v>
      </c>
      <c r="AJ165" s="110">
        <v>0</v>
      </c>
      <c r="AK165" s="110">
        <v>0</v>
      </c>
      <c r="AL165" s="110">
        <v>0</v>
      </c>
      <c r="AM165" s="110">
        <v>0</v>
      </c>
      <c r="AN165" s="110">
        <v>0</v>
      </c>
      <c r="AO165" s="110">
        <v>0</v>
      </c>
      <c r="AP165" s="110">
        <v>0</v>
      </c>
      <c r="AQ165" s="110">
        <v>0</v>
      </c>
      <c r="AR165" s="110">
        <v>0</v>
      </c>
      <c r="AS165" s="110">
        <v>0</v>
      </c>
      <c r="AT165" s="110">
        <v>0</v>
      </c>
      <c r="AU165" s="110">
        <v>0</v>
      </c>
      <c r="AV165" s="110">
        <v>0</v>
      </c>
      <c r="AW165" s="110">
        <v>0</v>
      </c>
      <c r="AX165" s="110">
        <v>0</v>
      </c>
      <c r="AY165" s="110">
        <v>0</v>
      </c>
      <c r="AZ165" s="110">
        <v>0</v>
      </c>
      <c r="BA165" s="110">
        <v>0</v>
      </c>
      <c r="BB165" s="110">
        <v>0</v>
      </c>
      <c r="BC165" s="110">
        <v>0</v>
      </c>
      <c r="BD165" s="110">
        <v>0</v>
      </c>
      <c r="BE165" s="110">
        <v>0</v>
      </c>
      <c r="BF165" s="110">
        <v>0</v>
      </c>
      <c r="BG165" s="110">
        <v>0</v>
      </c>
      <c r="BH165" s="110">
        <v>0</v>
      </c>
      <c r="BI165" s="110">
        <v>0</v>
      </c>
      <c r="BJ165" s="110">
        <v>0</v>
      </c>
      <c r="BK165" s="110">
        <v>0</v>
      </c>
      <c r="BL165" s="110">
        <v>0</v>
      </c>
      <c r="BM165" s="110">
        <v>0</v>
      </c>
      <c r="BN165" s="110">
        <v>0</v>
      </c>
      <c r="BO165" s="110">
        <v>0</v>
      </c>
      <c r="BP165" s="110">
        <v>0</v>
      </c>
      <c r="BQ165" s="110">
        <v>0</v>
      </c>
      <c r="BR165" s="110">
        <v>0</v>
      </c>
      <c r="BS165" s="110">
        <v>0</v>
      </c>
      <c r="BT165" s="110">
        <v>0</v>
      </c>
      <c r="BU165" s="110">
        <v>0</v>
      </c>
      <c r="BV165" s="110">
        <v>0</v>
      </c>
      <c r="BW165" s="110">
        <v>0</v>
      </c>
      <c r="BX165" s="110">
        <v>0</v>
      </c>
      <c r="BY165" s="110">
        <v>0</v>
      </c>
      <c r="BZ165" s="110">
        <v>0</v>
      </c>
      <c r="CA165" s="110">
        <v>0</v>
      </c>
      <c r="CB165" s="110">
        <v>0</v>
      </c>
      <c r="CC165" s="177">
        <v>0</v>
      </c>
      <c r="CD165" s="126">
        <f t="shared" ref="CD165:CD196" si="2157">MONTH(1&amp;C165)</f>
        <v>10</v>
      </c>
      <c r="CE165" s="166">
        <f t="shared" si="2140"/>
        <v>2017</v>
      </c>
      <c r="CF165" s="167">
        <f t="shared" si="2141"/>
        <v>43009</v>
      </c>
      <c r="CG165" s="168">
        <f t="shared" si="2142"/>
        <v>31</v>
      </c>
      <c r="CH165" s="126">
        <f t="shared" si="2143"/>
        <v>0</v>
      </c>
      <c r="CI165" s="126">
        <f t="shared" si="2144"/>
        <v>0</v>
      </c>
      <c r="CJ165" s="126">
        <f t="shared" si="2145"/>
        <v>0</v>
      </c>
      <c r="CK165" s="126">
        <f t="shared" si="2146"/>
        <v>0</v>
      </c>
      <c r="CL165" s="126">
        <f t="shared" si="2147"/>
        <v>0</v>
      </c>
      <c r="CM165" s="126">
        <f t="shared" si="2148"/>
        <v>0</v>
      </c>
      <c r="CN165" s="126">
        <f t="shared" si="2149"/>
        <v>0</v>
      </c>
      <c r="CO165" s="126">
        <f t="shared" si="2150"/>
        <v>0</v>
      </c>
      <c r="CP165" s="126">
        <f t="shared" si="2151"/>
        <v>0</v>
      </c>
      <c r="CQ165" s="126">
        <f t="shared" si="2152"/>
        <v>0</v>
      </c>
      <c r="CR165" s="126">
        <f t="shared" si="2153"/>
        <v>0</v>
      </c>
      <c r="CS165" s="126">
        <f t="shared" si="2154"/>
        <v>0</v>
      </c>
      <c r="CT165" s="126">
        <f t="shared" si="2155"/>
        <v>0</v>
      </c>
      <c r="CU165" s="126">
        <f t="shared" si="2156"/>
        <v>0</v>
      </c>
      <c r="CV165" s="169"/>
    </row>
    <row r="166" spans="1:100" x14ac:dyDescent="0.2">
      <c r="A166" s="123" t="str">
        <f t="shared" si="2139"/>
        <v>2017-18NOVEMBERR1F</v>
      </c>
      <c r="B166" s="97" t="s">
        <v>680</v>
      </c>
      <c r="C166" s="35" t="s">
        <v>771</v>
      </c>
      <c r="D166" s="124" t="str">
        <f t="shared" si="2135"/>
        <v>Y58</v>
      </c>
      <c r="E166" s="124" t="str">
        <f t="shared" si="2136"/>
        <v>South East</v>
      </c>
      <c r="F166" s="109" t="s">
        <v>682</v>
      </c>
      <c r="G166" s="109" t="s">
        <v>683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  <c r="N166" s="110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10">
        <v>0</v>
      </c>
      <c r="V166" s="110">
        <v>0</v>
      </c>
      <c r="W166" s="110">
        <v>0</v>
      </c>
      <c r="X166" s="110">
        <v>0</v>
      </c>
      <c r="Y166" s="110">
        <v>0</v>
      </c>
      <c r="Z166" s="110">
        <v>0</v>
      </c>
      <c r="AA166" s="110">
        <v>0</v>
      </c>
      <c r="AB166" s="110">
        <v>0</v>
      </c>
      <c r="AC166" s="110">
        <v>0</v>
      </c>
      <c r="AD166" s="110">
        <v>0</v>
      </c>
      <c r="AE166" s="110">
        <v>0</v>
      </c>
      <c r="AF166" s="110">
        <v>0</v>
      </c>
      <c r="AG166" s="110">
        <v>0</v>
      </c>
      <c r="AH166" s="110">
        <v>0</v>
      </c>
      <c r="AI166" s="110">
        <v>0</v>
      </c>
      <c r="AJ166" s="110">
        <v>0</v>
      </c>
      <c r="AK166" s="110">
        <v>0</v>
      </c>
      <c r="AL166" s="110">
        <v>0</v>
      </c>
      <c r="AM166" s="110">
        <v>0</v>
      </c>
      <c r="AN166" s="110">
        <v>0</v>
      </c>
      <c r="AO166" s="110">
        <v>0</v>
      </c>
      <c r="AP166" s="110">
        <v>0</v>
      </c>
      <c r="AQ166" s="110">
        <v>0</v>
      </c>
      <c r="AR166" s="110">
        <v>0</v>
      </c>
      <c r="AS166" s="110">
        <v>0</v>
      </c>
      <c r="AT166" s="110">
        <v>0</v>
      </c>
      <c r="AU166" s="110">
        <v>0</v>
      </c>
      <c r="AV166" s="110">
        <v>0</v>
      </c>
      <c r="AW166" s="110">
        <v>0</v>
      </c>
      <c r="AX166" s="110">
        <v>0</v>
      </c>
      <c r="AY166" s="110">
        <v>0</v>
      </c>
      <c r="AZ166" s="110">
        <v>0</v>
      </c>
      <c r="BA166" s="110">
        <v>0</v>
      </c>
      <c r="BB166" s="110">
        <v>0</v>
      </c>
      <c r="BC166" s="110">
        <v>0</v>
      </c>
      <c r="BD166" s="110">
        <v>0</v>
      </c>
      <c r="BE166" s="110">
        <v>0</v>
      </c>
      <c r="BF166" s="110">
        <v>0</v>
      </c>
      <c r="BG166" s="110">
        <v>0</v>
      </c>
      <c r="BH166" s="110">
        <v>0</v>
      </c>
      <c r="BI166" s="110">
        <v>0</v>
      </c>
      <c r="BJ166" s="110">
        <v>0</v>
      </c>
      <c r="BK166" s="110">
        <v>0</v>
      </c>
      <c r="BL166" s="110">
        <v>0</v>
      </c>
      <c r="BM166" s="110">
        <v>0</v>
      </c>
      <c r="BN166" s="110">
        <v>0</v>
      </c>
      <c r="BO166" s="110">
        <v>0</v>
      </c>
      <c r="BP166" s="110">
        <v>0</v>
      </c>
      <c r="BQ166" s="110">
        <v>0</v>
      </c>
      <c r="BR166" s="110">
        <v>0</v>
      </c>
      <c r="BS166" s="110">
        <v>0</v>
      </c>
      <c r="BT166" s="110">
        <v>0</v>
      </c>
      <c r="BU166" s="110">
        <v>0</v>
      </c>
      <c r="BV166" s="110">
        <v>0</v>
      </c>
      <c r="BW166" s="110">
        <v>0</v>
      </c>
      <c r="BX166" s="110">
        <v>0</v>
      </c>
      <c r="BY166" s="110">
        <v>0</v>
      </c>
      <c r="BZ166" s="110">
        <v>0</v>
      </c>
      <c r="CA166" s="110">
        <v>0</v>
      </c>
      <c r="CB166" s="110">
        <v>0</v>
      </c>
      <c r="CC166" s="177">
        <v>0</v>
      </c>
      <c r="CD166" s="126">
        <f t="shared" si="2157"/>
        <v>11</v>
      </c>
      <c r="CE166" s="166">
        <f t="shared" si="2140"/>
        <v>2017</v>
      </c>
      <c r="CF166" s="167">
        <f t="shared" si="2141"/>
        <v>43040</v>
      </c>
      <c r="CG166" s="168">
        <f t="shared" si="2142"/>
        <v>30</v>
      </c>
      <c r="CH166" s="126">
        <f t="shared" si="2143"/>
        <v>0</v>
      </c>
      <c r="CI166" s="126">
        <f t="shared" si="2144"/>
        <v>0</v>
      </c>
      <c r="CJ166" s="126">
        <f t="shared" si="2145"/>
        <v>0</v>
      </c>
      <c r="CK166" s="126">
        <f t="shared" si="2146"/>
        <v>0</v>
      </c>
      <c r="CL166" s="126">
        <f t="shared" si="2147"/>
        <v>0</v>
      </c>
      <c r="CM166" s="126">
        <f t="shared" si="2148"/>
        <v>0</v>
      </c>
      <c r="CN166" s="126">
        <f t="shared" si="2149"/>
        <v>0</v>
      </c>
      <c r="CO166" s="126">
        <f t="shared" si="2150"/>
        <v>0</v>
      </c>
      <c r="CP166" s="126">
        <f t="shared" si="2151"/>
        <v>0</v>
      </c>
      <c r="CQ166" s="126">
        <f t="shared" si="2152"/>
        <v>0</v>
      </c>
      <c r="CR166" s="126">
        <f t="shared" si="2153"/>
        <v>0</v>
      </c>
      <c r="CS166" s="126">
        <f t="shared" si="2154"/>
        <v>0</v>
      </c>
      <c r="CT166" s="126">
        <f t="shared" si="2155"/>
        <v>0</v>
      </c>
      <c r="CU166" s="126">
        <f t="shared" si="2156"/>
        <v>0</v>
      </c>
      <c r="CV166" s="169"/>
    </row>
    <row r="167" spans="1:100" x14ac:dyDescent="0.2">
      <c r="A167" s="123" t="str">
        <f t="shared" si="2139"/>
        <v>2017-18NOVEMBERRRU</v>
      </c>
      <c r="B167" s="97" t="s">
        <v>680</v>
      </c>
      <c r="C167" s="35" t="s">
        <v>771</v>
      </c>
      <c r="D167" s="124" t="str">
        <f t="shared" si="2135"/>
        <v>Y56</v>
      </c>
      <c r="E167" s="124" t="str">
        <f t="shared" si="2136"/>
        <v>London</v>
      </c>
      <c r="F167" s="109" t="s">
        <v>685</v>
      </c>
      <c r="G167" s="109" t="s">
        <v>686</v>
      </c>
      <c r="H167" s="110">
        <v>159225</v>
      </c>
      <c r="I167" s="110">
        <v>131432</v>
      </c>
      <c r="J167" s="110">
        <v>2625149</v>
      </c>
      <c r="K167" s="110">
        <v>19.973438735999999</v>
      </c>
      <c r="L167" s="110">
        <v>0</v>
      </c>
      <c r="M167" s="110">
        <v>116</v>
      </c>
      <c r="N167" s="110">
        <v>213</v>
      </c>
      <c r="O167" s="110">
        <v>99509</v>
      </c>
      <c r="P167" s="110">
        <v>7658</v>
      </c>
      <c r="Q167" s="110">
        <v>5591</v>
      </c>
      <c r="R167" s="110">
        <v>52321</v>
      </c>
      <c r="S167" s="110">
        <v>22062</v>
      </c>
      <c r="T167" s="110">
        <v>2586</v>
      </c>
      <c r="U167" s="110">
        <v>3248966</v>
      </c>
      <c r="V167" s="110">
        <v>424</v>
      </c>
      <c r="W167" s="110">
        <v>688</v>
      </c>
      <c r="X167" s="110">
        <v>4352607</v>
      </c>
      <c r="Y167" s="110">
        <v>779</v>
      </c>
      <c r="Z167" s="110">
        <v>1323</v>
      </c>
      <c r="AA167" s="110">
        <v>57927986</v>
      </c>
      <c r="AB167" s="110">
        <v>1107</v>
      </c>
      <c r="AC167" s="110">
        <v>2192</v>
      </c>
      <c r="AD167" s="110">
        <v>75274310</v>
      </c>
      <c r="AE167" s="110">
        <v>3412</v>
      </c>
      <c r="AF167" s="110">
        <v>8100</v>
      </c>
      <c r="AG167" s="110">
        <v>11186014</v>
      </c>
      <c r="AH167" s="110">
        <v>4326</v>
      </c>
      <c r="AI167" s="110">
        <v>8934</v>
      </c>
      <c r="AJ167" s="110">
        <v>6570</v>
      </c>
      <c r="AK167" s="110">
        <v>223</v>
      </c>
      <c r="AL167" s="110">
        <v>710</v>
      </c>
      <c r="AM167" s="110">
        <v>8377</v>
      </c>
      <c r="AN167" s="110">
        <v>262</v>
      </c>
      <c r="AO167" s="110">
        <v>5375</v>
      </c>
      <c r="AP167" s="110">
        <v>0</v>
      </c>
      <c r="AQ167" s="110">
        <v>58723</v>
      </c>
      <c r="AR167" s="110">
        <v>9234</v>
      </c>
      <c r="AS167" s="110">
        <v>24982</v>
      </c>
      <c r="AT167" s="110">
        <v>92939</v>
      </c>
      <c r="AU167" s="110">
        <v>20072</v>
      </c>
      <c r="AV167" s="110">
        <v>15893</v>
      </c>
      <c r="AW167" s="110">
        <v>14502</v>
      </c>
      <c r="AX167" s="110">
        <v>11767</v>
      </c>
      <c r="AY167" s="110">
        <v>73921</v>
      </c>
      <c r="AZ167" s="110">
        <v>59113</v>
      </c>
      <c r="BA167" s="110">
        <v>36200</v>
      </c>
      <c r="BB167" s="110">
        <v>24735</v>
      </c>
      <c r="BC167" s="110">
        <v>3601</v>
      </c>
      <c r="BD167" s="110">
        <v>2756</v>
      </c>
      <c r="BE167" s="110">
        <v>0</v>
      </c>
      <c r="BF167" s="110">
        <v>0</v>
      </c>
      <c r="BG167" s="110">
        <v>0</v>
      </c>
      <c r="BH167" s="110">
        <v>0</v>
      </c>
      <c r="BI167" s="110">
        <v>3202</v>
      </c>
      <c r="BJ167" s="110">
        <v>248114</v>
      </c>
      <c r="BK167" s="110">
        <v>77</v>
      </c>
      <c r="BL167" s="110">
        <v>173</v>
      </c>
      <c r="BM167" s="110">
        <v>2078</v>
      </c>
      <c r="BN167" s="110">
        <v>1093</v>
      </c>
      <c r="BO167" s="110">
        <v>1416</v>
      </c>
      <c r="BP167" s="110">
        <v>72</v>
      </c>
      <c r="BQ167" s="110">
        <v>1446</v>
      </c>
      <c r="BR167" s="110">
        <v>7524828</v>
      </c>
      <c r="BS167" s="110">
        <v>6885</v>
      </c>
      <c r="BT167" s="110">
        <v>15065</v>
      </c>
      <c r="BU167" s="110">
        <v>10909836</v>
      </c>
      <c r="BV167" s="110">
        <v>7705</v>
      </c>
      <c r="BW167" s="110">
        <v>15768</v>
      </c>
      <c r="BX167" s="110">
        <v>637609</v>
      </c>
      <c r="BY167" s="110">
        <v>8856</v>
      </c>
      <c r="BZ167" s="110">
        <v>13005</v>
      </c>
      <c r="CA167" s="110">
        <v>12629690</v>
      </c>
      <c r="CB167" s="110">
        <v>8734</v>
      </c>
      <c r="CC167" s="177">
        <v>16476</v>
      </c>
      <c r="CD167" s="126">
        <f t="shared" si="2157"/>
        <v>11</v>
      </c>
      <c r="CE167" s="166">
        <f t="shared" si="2140"/>
        <v>2017</v>
      </c>
      <c r="CF167" s="167">
        <f t="shared" si="2141"/>
        <v>43040</v>
      </c>
      <c r="CG167" s="168">
        <f t="shared" si="2142"/>
        <v>30</v>
      </c>
      <c r="CH167" s="126">
        <f t="shared" si="2143"/>
        <v>0</v>
      </c>
      <c r="CI167" s="126">
        <f t="shared" si="2144"/>
        <v>15246112</v>
      </c>
      <c r="CJ167" s="126">
        <f t="shared" si="2145"/>
        <v>27995016</v>
      </c>
      <c r="CK167" s="126">
        <f t="shared" si="2146"/>
        <v>5268704</v>
      </c>
      <c r="CL167" s="126">
        <f t="shared" si="2147"/>
        <v>7396893</v>
      </c>
      <c r="CM167" s="126">
        <f t="shared" si="2148"/>
        <v>114687632</v>
      </c>
      <c r="CN167" s="126">
        <f t="shared" si="2149"/>
        <v>178702200</v>
      </c>
      <c r="CO167" s="126">
        <f t="shared" si="2150"/>
        <v>23103324</v>
      </c>
      <c r="CP167" s="126">
        <f t="shared" si="2151"/>
        <v>0</v>
      </c>
      <c r="CQ167" s="126">
        <f t="shared" si="2152"/>
        <v>553946</v>
      </c>
      <c r="CR167" s="126">
        <f t="shared" si="2153"/>
        <v>16466045</v>
      </c>
      <c r="CS167" s="126">
        <f t="shared" si="2154"/>
        <v>22327488</v>
      </c>
      <c r="CT167" s="126">
        <f t="shared" si="2155"/>
        <v>936360</v>
      </c>
      <c r="CU167" s="126">
        <f t="shared" si="2156"/>
        <v>23824296</v>
      </c>
      <c r="CV167" s="169"/>
    </row>
    <row r="168" spans="1:100" x14ac:dyDescent="0.2">
      <c r="A168" s="123" t="str">
        <f t="shared" si="2139"/>
        <v>2017-18NOVEMBERRX6</v>
      </c>
      <c r="B168" s="97" t="s">
        <v>680</v>
      </c>
      <c r="C168" s="35" t="s">
        <v>771</v>
      </c>
      <c r="D168" s="124" t="str">
        <f t="shared" si="2135"/>
        <v>Y54</v>
      </c>
      <c r="E168" s="124" t="str">
        <f t="shared" si="2136"/>
        <v>North</v>
      </c>
      <c r="F168" s="109" t="s">
        <v>688</v>
      </c>
      <c r="G168" s="109" t="s">
        <v>689</v>
      </c>
      <c r="H168" s="110">
        <v>45746</v>
      </c>
      <c r="I168" s="110">
        <v>30611</v>
      </c>
      <c r="J168" s="110">
        <v>76828</v>
      </c>
      <c r="K168" s="110">
        <v>3</v>
      </c>
      <c r="L168" s="110">
        <v>1</v>
      </c>
      <c r="M168" s="110">
        <v>9</v>
      </c>
      <c r="N168" s="110">
        <v>26</v>
      </c>
      <c r="O168" s="110">
        <v>33919</v>
      </c>
      <c r="P168" s="110">
        <v>3149</v>
      </c>
      <c r="Q168" s="110">
        <v>2177</v>
      </c>
      <c r="R168" s="110">
        <v>17125</v>
      </c>
      <c r="S168" s="110">
        <v>8526</v>
      </c>
      <c r="T168" s="110">
        <v>458</v>
      </c>
      <c r="U168" s="110">
        <v>1261432</v>
      </c>
      <c r="V168" s="110">
        <v>401</v>
      </c>
      <c r="W168" s="110">
        <v>684</v>
      </c>
      <c r="X168" s="110">
        <v>1200450</v>
      </c>
      <c r="Y168" s="110">
        <v>551</v>
      </c>
      <c r="Z168" s="110">
        <v>990</v>
      </c>
      <c r="AA168" s="110">
        <v>20474910</v>
      </c>
      <c r="AB168" s="110">
        <v>1196</v>
      </c>
      <c r="AC168" s="110">
        <v>2421</v>
      </c>
      <c r="AD168" s="110">
        <v>50874086</v>
      </c>
      <c r="AE168" s="110">
        <v>5967</v>
      </c>
      <c r="AF168" s="110">
        <v>13957</v>
      </c>
      <c r="AG168" s="110">
        <v>2746776</v>
      </c>
      <c r="AH168" s="110">
        <v>5997</v>
      </c>
      <c r="AI168" s="110">
        <v>15450</v>
      </c>
      <c r="AJ168" s="110">
        <v>2369</v>
      </c>
      <c r="AK168" s="110">
        <v>111</v>
      </c>
      <c r="AL168" s="110">
        <v>1060</v>
      </c>
      <c r="AM168" s="110">
        <v>3657</v>
      </c>
      <c r="AN168" s="110">
        <v>83</v>
      </c>
      <c r="AO168" s="110">
        <v>1115</v>
      </c>
      <c r="AP168" s="110">
        <v>0</v>
      </c>
      <c r="AQ168" s="110">
        <v>19717</v>
      </c>
      <c r="AR168" s="110">
        <v>3533</v>
      </c>
      <c r="AS168" s="110">
        <v>8300</v>
      </c>
      <c r="AT168" s="110">
        <v>31550</v>
      </c>
      <c r="AU168" s="110">
        <v>5631</v>
      </c>
      <c r="AV168" s="110">
        <v>4714</v>
      </c>
      <c r="AW168" s="110">
        <v>3844</v>
      </c>
      <c r="AX168" s="110">
        <v>3281</v>
      </c>
      <c r="AY168" s="110">
        <v>24740</v>
      </c>
      <c r="AZ168" s="110">
        <v>20284</v>
      </c>
      <c r="BA168" s="110">
        <v>14770</v>
      </c>
      <c r="BB168" s="110">
        <v>8947</v>
      </c>
      <c r="BC168" s="110">
        <v>730</v>
      </c>
      <c r="BD168" s="110">
        <v>481</v>
      </c>
      <c r="BE168" s="110">
        <v>92</v>
      </c>
      <c r="BF168" s="110">
        <v>34934</v>
      </c>
      <c r="BG168" s="110">
        <v>380</v>
      </c>
      <c r="BH168" s="110">
        <v>630</v>
      </c>
      <c r="BI168" s="110">
        <v>814</v>
      </c>
      <c r="BJ168" s="110">
        <v>24587</v>
      </c>
      <c r="BK168" s="110">
        <v>30</v>
      </c>
      <c r="BL168" s="110">
        <v>59</v>
      </c>
      <c r="BM168" s="110">
        <v>1312</v>
      </c>
      <c r="BN168" s="110">
        <v>652</v>
      </c>
      <c r="BO168" s="110">
        <v>229</v>
      </c>
      <c r="BP168" s="110">
        <v>0</v>
      </c>
      <c r="BQ168" s="110">
        <v>39</v>
      </c>
      <c r="BR168" s="110">
        <v>6310767</v>
      </c>
      <c r="BS168" s="110">
        <v>9679</v>
      </c>
      <c r="BT168" s="110">
        <v>24082</v>
      </c>
      <c r="BU168" s="110">
        <v>2837738</v>
      </c>
      <c r="BV168" s="110">
        <v>12392</v>
      </c>
      <c r="BW168" s="110">
        <v>32252</v>
      </c>
      <c r="BX168" s="110">
        <v>0</v>
      </c>
      <c r="BY168" s="110">
        <v>0</v>
      </c>
      <c r="BZ168" s="110">
        <v>0</v>
      </c>
      <c r="CA168" s="110">
        <v>700911</v>
      </c>
      <c r="CB168" s="110">
        <v>17972</v>
      </c>
      <c r="CC168" s="177">
        <v>41947</v>
      </c>
      <c r="CD168" s="126">
        <f t="shared" si="2157"/>
        <v>11</v>
      </c>
      <c r="CE168" s="166">
        <f t="shared" si="2140"/>
        <v>2017</v>
      </c>
      <c r="CF168" s="167">
        <f t="shared" si="2141"/>
        <v>43040</v>
      </c>
      <c r="CG168" s="168">
        <f t="shared" si="2142"/>
        <v>30</v>
      </c>
      <c r="CH168" s="126">
        <f t="shared" si="2143"/>
        <v>30611</v>
      </c>
      <c r="CI168" s="126">
        <f t="shared" si="2144"/>
        <v>275499</v>
      </c>
      <c r="CJ168" s="126">
        <f t="shared" si="2145"/>
        <v>795886</v>
      </c>
      <c r="CK168" s="126">
        <f t="shared" si="2146"/>
        <v>2153916</v>
      </c>
      <c r="CL168" s="126">
        <f t="shared" si="2147"/>
        <v>2155230</v>
      </c>
      <c r="CM168" s="126">
        <f t="shared" si="2148"/>
        <v>41459625</v>
      </c>
      <c r="CN168" s="126">
        <f t="shared" si="2149"/>
        <v>118997382</v>
      </c>
      <c r="CO168" s="126">
        <f t="shared" si="2150"/>
        <v>7076100</v>
      </c>
      <c r="CP168" s="126">
        <f t="shared" si="2151"/>
        <v>57960</v>
      </c>
      <c r="CQ168" s="126">
        <f t="shared" si="2152"/>
        <v>48026</v>
      </c>
      <c r="CR168" s="126">
        <f t="shared" si="2153"/>
        <v>15701464</v>
      </c>
      <c r="CS168" s="126">
        <f t="shared" si="2154"/>
        <v>7385708</v>
      </c>
      <c r="CT168" s="126">
        <f t="shared" si="2155"/>
        <v>0</v>
      </c>
      <c r="CU168" s="126">
        <f t="shared" si="2156"/>
        <v>1635933</v>
      </c>
      <c r="CV168" s="169"/>
    </row>
    <row r="169" spans="1:100" x14ac:dyDescent="0.2">
      <c r="A169" s="123" t="str">
        <f t="shared" si="2139"/>
        <v>2017-18NOVEMBERRX7</v>
      </c>
      <c r="B169" s="97" t="s">
        <v>680</v>
      </c>
      <c r="C169" s="35" t="s">
        <v>771</v>
      </c>
      <c r="D169" s="124" t="str">
        <f t="shared" si="2135"/>
        <v>Y54</v>
      </c>
      <c r="E169" s="124" t="str">
        <f t="shared" si="2136"/>
        <v>North</v>
      </c>
      <c r="F169" s="109" t="s">
        <v>690</v>
      </c>
      <c r="G169" s="109" t="s">
        <v>691</v>
      </c>
      <c r="H169" s="110">
        <v>131821</v>
      </c>
      <c r="I169" s="110">
        <v>100337</v>
      </c>
      <c r="J169" s="110">
        <v>3452893</v>
      </c>
      <c r="K169" s="110">
        <v>34.412958330000002</v>
      </c>
      <c r="L169" s="110">
        <v>1</v>
      </c>
      <c r="M169" s="110">
        <v>159</v>
      </c>
      <c r="N169" s="110">
        <v>252</v>
      </c>
      <c r="O169" s="110">
        <v>93607</v>
      </c>
      <c r="P169" s="110">
        <v>7758</v>
      </c>
      <c r="Q169" s="110">
        <v>5728</v>
      </c>
      <c r="R169" s="110">
        <v>52872</v>
      </c>
      <c r="S169" s="110">
        <v>19759</v>
      </c>
      <c r="T169" s="110">
        <v>2759</v>
      </c>
      <c r="U169" s="110">
        <v>4526903</v>
      </c>
      <c r="V169" s="110">
        <v>583.51417891000006</v>
      </c>
      <c r="W169" s="110">
        <v>974</v>
      </c>
      <c r="X169" s="110">
        <v>5181660</v>
      </c>
      <c r="Y169" s="110">
        <v>904.61941340999999</v>
      </c>
      <c r="Z169" s="110">
        <v>1661</v>
      </c>
      <c r="AA169" s="110">
        <v>96963089</v>
      </c>
      <c r="AB169" s="110">
        <v>1833.9213382999999</v>
      </c>
      <c r="AC169" s="110">
        <v>4219</v>
      </c>
      <c r="AD169" s="110">
        <v>61990530</v>
      </c>
      <c r="AE169" s="110">
        <v>3137.3313426999998</v>
      </c>
      <c r="AF169" s="110">
        <v>7319</v>
      </c>
      <c r="AG169" s="110">
        <v>13952305</v>
      </c>
      <c r="AH169" s="110">
        <v>5057.0152228999996</v>
      </c>
      <c r="AI169" s="110">
        <v>9360</v>
      </c>
      <c r="AJ169" s="110">
        <v>2687</v>
      </c>
      <c r="AK169" s="110">
        <v>198</v>
      </c>
      <c r="AL169" s="110">
        <v>1242</v>
      </c>
      <c r="AM169" s="110">
        <v>5357</v>
      </c>
      <c r="AN169" s="110">
        <v>247</v>
      </c>
      <c r="AO169" s="110">
        <v>1000</v>
      </c>
      <c r="AP169" s="110">
        <v>0</v>
      </c>
      <c r="AQ169" s="110">
        <v>62188</v>
      </c>
      <c r="AR169" s="110">
        <v>6909</v>
      </c>
      <c r="AS169" s="110">
        <v>21823</v>
      </c>
      <c r="AT169" s="110">
        <v>90920</v>
      </c>
      <c r="AU169" s="110">
        <v>15571</v>
      </c>
      <c r="AV169" s="110">
        <v>13350</v>
      </c>
      <c r="AW169" s="110">
        <v>11386</v>
      </c>
      <c r="AX169" s="110">
        <v>9972</v>
      </c>
      <c r="AY169" s="110">
        <v>72351</v>
      </c>
      <c r="AZ169" s="110">
        <v>61567</v>
      </c>
      <c r="BA169" s="110">
        <v>29192</v>
      </c>
      <c r="BB169" s="110">
        <v>23131</v>
      </c>
      <c r="BC169" s="110">
        <v>3665</v>
      </c>
      <c r="BD169" s="110">
        <v>3047</v>
      </c>
      <c r="BE169" s="110">
        <v>0</v>
      </c>
      <c r="BF169" s="110">
        <v>0</v>
      </c>
      <c r="BG169" s="110">
        <v>0</v>
      </c>
      <c r="BH169" s="110">
        <v>0</v>
      </c>
      <c r="BI169" s="110">
        <v>1890</v>
      </c>
      <c r="BJ169" s="110">
        <v>101706</v>
      </c>
      <c r="BK169" s="110">
        <v>53.812698413</v>
      </c>
      <c r="BL169" s="110">
        <v>129</v>
      </c>
      <c r="BM169" s="110">
        <v>301</v>
      </c>
      <c r="BN169" s="110">
        <v>3408</v>
      </c>
      <c r="BO169" s="110">
        <v>1479</v>
      </c>
      <c r="BP169" s="110">
        <v>139</v>
      </c>
      <c r="BQ169" s="110">
        <v>1024</v>
      </c>
      <c r="BR169" s="110">
        <v>18845561</v>
      </c>
      <c r="BS169" s="110">
        <v>5529.8007629000003</v>
      </c>
      <c r="BT169" s="110">
        <v>11578</v>
      </c>
      <c r="BU169" s="110">
        <v>8726110</v>
      </c>
      <c r="BV169" s="110">
        <v>5900.0067613000001</v>
      </c>
      <c r="BW169" s="110">
        <v>12524</v>
      </c>
      <c r="BX169" s="110">
        <v>1156531</v>
      </c>
      <c r="BY169" s="110">
        <v>8320.3669064999995</v>
      </c>
      <c r="BZ169" s="110">
        <v>17276</v>
      </c>
      <c r="CA169" s="110">
        <v>7638866</v>
      </c>
      <c r="CB169" s="110">
        <v>7459.8300780999998</v>
      </c>
      <c r="CC169" s="177">
        <v>16851</v>
      </c>
      <c r="CD169" s="126">
        <f t="shared" si="2157"/>
        <v>11</v>
      </c>
      <c r="CE169" s="166">
        <f t="shared" si="2140"/>
        <v>2017</v>
      </c>
      <c r="CF169" s="167">
        <f t="shared" si="2141"/>
        <v>43040</v>
      </c>
      <c r="CG169" s="168">
        <f t="shared" si="2142"/>
        <v>30</v>
      </c>
      <c r="CH169" s="126">
        <f t="shared" si="2143"/>
        <v>100337</v>
      </c>
      <c r="CI169" s="126">
        <f t="shared" si="2144"/>
        <v>15953583</v>
      </c>
      <c r="CJ169" s="126">
        <f t="shared" si="2145"/>
        <v>25284924</v>
      </c>
      <c r="CK169" s="126">
        <f t="shared" si="2146"/>
        <v>7556292</v>
      </c>
      <c r="CL169" s="126">
        <f t="shared" si="2147"/>
        <v>9514208</v>
      </c>
      <c r="CM169" s="126">
        <f t="shared" si="2148"/>
        <v>223066968</v>
      </c>
      <c r="CN169" s="126">
        <f t="shared" si="2149"/>
        <v>144616121</v>
      </c>
      <c r="CO169" s="126">
        <f t="shared" si="2150"/>
        <v>25824240</v>
      </c>
      <c r="CP169" s="126">
        <f t="shared" si="2151"/>
        <v>0</v>
      </c>
      <c r="CQ169" s="126">
        <f t="shared" si="2152"/>
        <v>243810</v>
      </c>
      <c r="CR169" s="126">
        <f t="shared" si="2153"/>
        <v>39457824</v>
      </c>
      <c r="CS169" s="126">
        <f t="shared" si="2154"/>
        <v>18522996</v>
      </c>
      <c r="CT169" s="126">
        <f t="shared" si="2155"/>
        <v>2401364</v>
      </c>
      <c r="CU169" s="126">
        <f t="shared" si="2156"/>
        <v>17255424</v>
      </c>
      <c r="CV169" s="169"/>
    </row>
    <row r="170" spans="1:100" x14ac:dyDescent="0.2">
      <c r="A170" s="123" t="str">
        <f t="shared" si="2139"/>
        <v>2017-18NOVEMBERRX8</v>
      </c>
      <c r="B170" s="97" t="s">
        <v>680</v>
      </c>
      <c r="C170" s="35" t="s">
        <v>771</v>
      </c>
      <c r="D170" s="124" t="str">
        <f t="shared" si="2135"/>
        <v>Y54</v>
      </c>
      <c r="E170" s="124" t="str">
        <f t="shared" si="2136"/>
        <v>North</v>
      </c>
      <c r="F170" s="109" t="s">
        <v>692</v>
      </c>
      <c r="G170" s="109" t="s">
        <v>693</v>
      </c>
      <c r="H170" s="110">
        <v>89736</v>
      </c>
      <c r="I170" s="110">
        <v>63932</v>
      </c>
      <c r="J170" s="110">
        <v>205105</v>
      </c>
      <c r="K170" s="110">
        <v>3</v>
      </c>
      <c r="L170" s="110">
        <v>1</v>
      </c>
      <c r="M170" s="110">
        <v>6</v>
      </c>
      <c r="N170" s="110">
        <v>53</v>
      </c>
      <c r="O170" s="110">
        <v>65102</v>
      </c>
      <c r="P170" s="110">
        <v>8424</v>
      </c>
      <c r="Q170" s="110">
        <v>6524</v>
      </c>
      <c r="R170" s="110">
        <v>32862</v>
      </c>
      <c r="S170" s="110">
        <v>13310</v>
      </c>
      <c r="T170" s="110">
        <v>1159</v>
      </c>
      <c r="U170" s="110">
        <v>3768623</v>
      </c>
      <c r="V170" s="110">
        <v>447</v>
      </c>
      <c r="W170" s="110">
        <v>801</v>
      </c>
      <c r="X170" s="110">
        <v>4104624</v>
      </c>
      <c r="Y170" s="110">
        <v>629</v>
      </c>
      <c r="Z170" s="110">
        <v>1170</v>
      </c>
      <c r="AA170" s="110">
        <v>40202912</v>
      </c>
      <c r="AB170" s="110">
        <v>1223</v>
      </c>
      <c r="AC170" s="110">
        <v>2563</v>
      </c>
      <c r="AD170" s="110">
        <v>35268353</v>
      </c>
      <c r="AE170" s="110">
        <v>2650</v>
      </c>
      <c r="AF170" s="110">
        <v>6025</v>
      </c>
      <c r="AG170" s="110">
        <v>4525283</v>
      </c>
      <c r="AH170" s="110">
        <v>3904</v>
      </c>
      <c r="AI170" s="110">
        <v>9542</v>
      </c>
      <c r="AJ170" s="110">
        <v>4202</v>
      </c>
      <c r="AK170" s="110">
        <v>1428</v>
      </c>
      <c r="AL170" s="110">
        <v>100</v>
      </c>
      <c r="AM170" s="110">
        <v>3385</v>
      </c>
      <c r="AN170" s="110">
        <v>2583</v>
      </c>
      <c r="AO170" s="110">
        <v>91</v>
      </c>
      <c r="AP170" s="110">
        <v>2042</v>
      </c>
      <c r="AQ170" s="110">
        <v>40390</v>
      </c>
      <c r="AR170" s="110">
        <v>6371</v>
      </c>
      <c r="AS170" s="110">
        <v>14139</v>
      </c>
      <c r="AT170" s="110">
        <v>60900</v>
      </c>
      <c r="AU170" s="110">
        <v>18276</v>
      </c>
      <c r="AV170" s="110">
        <v>14591</v>
      </c>
      <c r="AW170" s="110">
        <v>14078</v>
      </c>
      <c r="AX170" s="110">
        <v>11419</v>
      </c>
      <c r="AY170" s="110">
        <v>52884</v>
      </c>
      <c r="AZ170" s="110">
        <v>40489</v>
      </c>
      <c r="BA170" s="110">
        <v>25327</v>
      </c>
      <c r="BB170" s="110">
        <v>15893</v>
      </c>
      <c r="BC170" s="110">
        <v>2279</v>
      </c>
      <c r="BD170" s="110">
        <v>1341</v>
      </c>
      <c r="BE170" s="110">
        <v>0</v>
      </c>
      <c r="BF170" s="110">
        <v>0</v>
      </c>
      <c r="BG170" s="110">
        <v>0</v>
      </c>
      <c r="BH170" s="110">
        <v>0</v>
      </c>
      <c r="BI170" s="110">
        <v>3879</v>
      </c>
      <c r="BJ170" s="110">
        <v>107191</v>
      </c>
      <c r="BK170" s="110">
        <v>28</v>
      </c>
      <c r="BL170" s="110">
        <v>47</v>
      </c>
      <c r="BM170" s="110">
        <v>53</v>
      </c>
      <c r="BN170" s="110">
        <v>2004</v>
      </c>
      <c r="BO170" s="110">
        <v>435</v>
      </c>
      <c r="BP170" s="110">
        <v>65</v>
      </c>
      <c r="BQ170" s="110">
        <v>2588</v>
      </c>
      <c r="BR170" s="110">
        <v>11519039</v>
      </c>
      <c r="BS170" s="110">
        <v>5748</v>
      </c>
      <c r="BT170" s="110">
        <v>13308</v>
      </c>
      <c r="BU170" s="110">
        <v>2499186</v>
      </c>
      <c r="BV170" s="110">
        <v>5745</v>
      </c>
      <c r="BW170" s="110">
        <v>12907</v>
      </c>
      <c r="BX170" s="110">
        <v>423108</v>
      </c>
      <c r="BY170" s="110">
        <v>6509</v>
      </c>
      <c r="BZ170" s="110">
        <v>13966</v>
      </c>
      <c r="CA170" s="110">
        <v>23959932</v>
      </c>
      <c r="CB170" s="110">
        <v>9258</v>
      </c>
      <c r="CC170" s="177">
        <v>21257</v>
      </c>
      <c r="CD170" s="126">
        <f t="shared" si="2157"/>
        <v>11</v>
      </c>
      <c r="CE170" s="166">
        <f t="shared" si="2140"/>
        <v>2017</v>
      </c>
      <c r="CF170" s="167">
        <f t="shared" si="2141"/>
        <v>43040</v>
      </c>
      <c r="CG170" s="168">
        <f t="shared" si="2142"/>
        <v>30</v>
      </c>
      <c r="CH170" s="126">
        <f t="shared" si="2143"/>
        <v>63932</v>
      </c>
      <c r="CI170" s="126">
        <f t="shared" si="2144"/>
        <v>383592</v>
      </c>
      <c r="CJ170" s="126">
        <f t="shared" si="2145"/>
        <v>3388396</v>
      </c>
      <c r="CK170" s="126">
        <f t="shared" si="2146"/>
        <v>6747624</v>
      </c>
      <c r="CL170" s="126">
        <f t="shared" si="2147"/>
        <v>7633080</v>
      </c>
      <c r="CM170" s="126">
        <f t="shared" si="2148"/>
        <v>84225306</v>
      </c>
      <c r="CN170" s="126">
        <f t="shared" si="2149"/>
        <v>80192750</v>
      </c>
      <c r="CO170" s="126">
        <f t="shared" si="2150"/>
        <v>11059178</v>
      </c>
      <c r="CP170" s="126">
        <f t="shared" si="2151"/>
        <v>0</v>
      </c>
      <c r="CQ170" s="126">
        <f t="shared" si="2152"/>
        <v>182313</v>
      </c>
      <c r="CR170" s="126">
        <f t="shared" si="2153"/>
        <v>26669232</v>
      </c>
      <c r="CS170" s="126">
        <f t="shared" si="2154"/>
        <v>5614545</v>
      </c>
      <c r="CT170" s="126">
        <f t="shared" si="2155"/>
        <v>907790</v>
      </c>
      <c r="CU170" s="126">
        <f t="shared" si="2156"/>
        <v>55013116</v>
      </c>
      <c r="CV170" s="169"/>
    </row>
    <row r="171" spans="1:100" x14ac:dyDescent="0.2">
      <c r="A171" s="123" t="str">
        <f t="shared" si="2139"/>
        <v>2017-18NOVEMBERRX9</v>
      </c>
      <c r="B171" s="97" t="s">
        <v>680</v>
      </c>
      <c r="C171" s="35" t="s">
        <v>771</v>
      </c>
      <c r="D171" s="124" t="str">
        <f t="shared" si="2135"/>
        <v>Y55</v>
      </c>
      <c r="E171" s="124" t="str">
        <f t="shared" si="2136"/>
        <v>Midlands and East</v>
      </c>
      <c r="F171" s="109" t="s">
        <v>695</v>
      </c>
      <c r="G171" s="109" t="s">
        <v>696</v>
      </c>
      <c r="H171" s="110">
        <v>78293</v>
      </c>
      <c r="I171" s="110">
        <v>68417</v>
      </c>
      <c r="J171" s="110">
        <v>294782</v>
      </c>
      <c r="K171" s="110">
        <v>4.3086075097999998</v>
      </c>
      <c r="L171" s="110">
        <v>2</v>
      </c>
      <c r="M171" s="110">
        <v>28</v>
      </c>
      <c r="N171" s="110">
        <v>86</v>
      </c>
      <c r="O171" s="110">
        <v>58160</v>
      </c>
      <c r="P171" s="110">
        <v>5476</v>
      </c>
      <c r="Q171" s="110">
        <v>3679</v>
      </c>
      <c r="R171" s="110">
        <v>33835</v>
      </c>
      <c r="S171" s="110">
        <v>11678</v>
      </c>
      <c r="T171" s="110">
        <v>194</v>
      </c>
      <c r="U171" s="110">
        <v>2875457</v>
      </c>
      <c r="V171" s="110">
        <v>525</v>
      </c>
      <c r="W171" s="110">
        <v>941</v>
      </c>
      <c r="X171" s="110">
        <v>5057100</v>
      </c>
      <c r="Y171" s="110">
        <v>1375</v>
      </c>
      <c r="Z171" s="110">
        <v>3292</v>
      </c>
      <c r="AA171" s="110">
        <v>67148407</v>
      </c>
      <c r="AB171" s="110">
        <v>1985</v>
      </c>
      <c r="AC171" s="110">
        <v>4255</v>
      </c>
      <c r="AD171" s="110">
        <v>61059734</v>
      </c>
      <c r="AE171" s="110">
        <v>5229</v>
      </c>
      <c r="AF171" s="110">
        <v>12427</v>
      </c>
      <c r="AG171" s="110">
        <v>925760</v>
      </c>
      <c r="AH171" s="110">
        <v>4772</v>
      </c>
      <c r="AI171" s="110">
        <v>13751</v>
      </c>
      <c r="AJ171" s="110">
        <v>4593</v>
      </c>
      <c r="AK171" s="110">
        <v>1396</v>
      </c>
      <c r="AL171" s="110">
        <v>1643</v>
      </c>
      <c r="AM171" s="110">
        <v>9</v>
      </c>
      <c r="AN171" s="110">
        <v>602</v>
      </c>
      <c r="AO171" s="110">
        <v>952</v>
      </c>
      <c r="AP171" s="110">
        <v>10</v>
      </c>
      <c r="AQ171" s="110">
        <v>37356</v>
      </c>
      <c r="AR171" s="110">
        <v>726</v>
      </c>
      <c r="AS171" s="110">
        <v>15485</v>
      </c>
      <c r="AT171" s="110">
        <v>53567</v>
      </c>
      <c r="AU171" s="110">
        <v>9935</v>
      </c>
      <c r="AV171" s="110">
        <v>8167</v>
      </c>
      <c r="AW171" s="110">
        <v>6960</v>
      </c>
      <c r="AX171" s="110">
        <v>5792</v>
      </c>
      <c r="AY171" s="110">
        <v>45383</v>
      </c>
      <c r="AZ171" s="110">
        <v>38849</v>
      </c>
      <c r="BA171" s="110">
        <v>16079</v>
      </c>
      <c r="BB171" s="110">
        <v>12793</v>
      </c>
      <c r="BC171" s="110">
        <v>257</v>
      </c>
      <c r="BD171" s="110">
        <v>214</v>
      </c>
      <c r="BE171" s="110">
        <v>408</v>
      </c>
      <c r="BF171" s="110">
        <v>85739</v>
      </c>
      <c r="BG171" s="110">
        <v>210.14460783999999</v>
      </c>
      <c r="BH171" s="110">
        <v>358</v>
      </c>
      <c r="BI171" s="110">
        <v>2445</v>
      </c>
      <c r="BJ171" s="110">
        <v>82117</v>
      </c>
      <c r="BK171" s="110">
        <v>34</v>
      </c>
      <c r="BL171" s="110">
        <v>63</v>
      </c>
      <c r="BM171" s="110">
        <v>0</v>
      </c>
      <c r="BN171" s="110">
        <v>347</v>
      </c>
      <c r="BO171" s="110">
        <v>302</v>
      </c>
      <c r="BP171" s="110">
        <v>4</v>
      </c>
      <c r="BQ171" s="110">
        <v>1731</v>
      </c>
      <c r="BR171" s="110">
        <v>2539674</v>
      </c>
      <c r="BS171" s="110">
        <v>7319</v>
      </c>
      <c r="BT171" s="110">
        <v>14881</v>
      </c>
      <c r="BU171" s="110">
        <v>2934737</v>
      </c>
      <c r="BV171" s="110">
        <v>9718</v>
      </c>
      <c r="BW171" s="110">
        <v>17823</v>
      </c>
      <c r="BX171" s="110">
        <v>23920</v>
      </c>
      <c r="BY171" s="110">
        <v>5980</v>
      </c>
      <c r="BZ171" s="110">
        <v>9829</v>
      </c>
      <c r="CA171" s="110">
        <v>28787405</v>
      </c>
      <c r="CB171" s="110">
        <v>16631</v>
      </c>
      <c r="CC171" s="177">
        <v>27551</v>
      </c>
      <c r="CD171" s="126">
        <f t="shared" si="2157"/>
        <v>11</v>
      </c>
      <c r="CE171" s="166">
        <f t="shared" si="2140"/>
        <v>2017</v>
      </c>
      <c r="CF171" s="167">
        <f t="shared" si="2141"/>
        <v>43040</v>
      </c>
      <c r="CG171" s="168">
        <f t="shared" si="2142"/>
        <v>30</v>
      </c>
      <c r="CH171" s="126">
        <f t="shared" si="2143"/>
        <v>136834</v>
      </c>
      <c r="CI171" s="126">
        <f t="shared" si="2144"/>
        <v>1915676</v>
      </c>
      <c r="CJ171" s="126">
        <f t="shared" si="2145"/>
        <v>5883862</v>
      </c>
      <c r="CK171" s="126">
        <f t="shared" si="2146"/>
        <v>5152916</v>
      </c>
      <c r="CL171" s="126">
        <f t="shared" si="2147"/>
        <v>12111268</v>
      </c>
      <c r="CM171" s="126">
        <f t="shared" si="2148"/>
        <v>143967925</v>
      </c>
      <c r="CN171" s="126">
        <f t="shared" si="2149"/>
        <v>145122506</v>
      </c>
      <c r="CO171" s="126">
        <f t="shared" si="2150"/>
        <v>2667694</v>
      </c>
      <c r="CP171" s="126">
        <f t="shared" si="2151"/>
        <v>146064</v>
      </c>
      <c r="CQ171" s="126">
        <f t="shared" si="2152"/>
        <v>154035</v>
      </c>
      <c r="CR171" s="126">
        <f t="shared" si="2153"/>
        <v>5163707</v>
      </c>
      <c r="CS171" s="126">
        <f t="shared" si="2154"/>
        <v>5382546</v>
      </c>
      <c r="CT171" s="126">
        <f t="shared" si="2155"/>
        <v>39316</v>
      </c>
      <c r="CU171" s="126">
        <f t="shared" si="2156"/>
        <v>47690781</v>
      </c>
      <c r="CV171" s="169"/>
    </row>
    <row r="172" spans="1:100" x14ac:dyDescent="0.2">
      <c r="A172" s="123" t="str">
        <f t="shared" si="2139"/>
        <v>2017-18NOVEMBERRYA</v>
      </c>
      <c r="B172" s="97" t="s">
        <v>680</v>
      </c>
      <c r="C172" s="35" t="s">
        <v>771</v>
      </c>
      <c r="D172" s="124" t="str">
        <f t="shared" si="2135"/>
        <v>Y55</v>
      </c>
      <c r="E172" s="124" t="str">
        <f t="shared" si="2136"/>
        <v>Midlands and East</v>
      </c>
      <c r="F172" s="109" t="s">
        <v>697</v>
      </c>
      <c r="G172" s="109" t="s">
        <v>698</v>
      </c>
      <c r="H172" s="110">
        <v>105710</v>
      </c>
      <c r="I172" s="110">
        <v>76563</v>
      </c>
      <c r="J172" s="110">
        <v>210974</v>
      </c>
      <c r="K172" s="110">
        <v>2.7555607800000002</v>
      </c>
      <c r="L172" s="110">
        <v>1</v>
      </c>
      <c r="M172" s="110">
        <v>12</v>
      </c>
      <c r="N172" s="110">
        <v>39</v>
      </c>
      <c r="O172" s="110">
        <v>85758</v>
      </c>
      <c r="P172" s="110">
        <v>7146</v>
      </c>
      <c r="Q172" s="110">
        <v>4792</v>
      </c>
      <c r="R172" s="110">
        <v>35334</v>
      </c>
      <c r="S172" s="110">
        <v>34922</v>
      </c>
      <c r="T172" s="110">
        <v>2264</v>
      </c>
      <c r="U172" s="110">
        <v>2899841</v>
      </c>
      <c r="V172" s="110">
        <v>406</v>
      </c>
      <c r="W172" s="110">
        <v>702</v>
      </c>
      <c r="X172" s="110">
        <v>2329490</v>
      </c>
      <c r="Y172" s="110">
        <v>486</v>
      </c>
      <c r="Z172" s="110">
        <v>851</v>
      </c>
      <c r="AA172" s="110">
        <v>25297756</v>
      </c>
      <c r="AB172" s="110">
        <v>716</v>
      </c>
      <c r="AC172" s="110">
        <v>1296</v>
      </c>
      <c r="AD172" s="110">
        <v>62529640</v>
      </c>
      <c r="AE172" s="110">
        <v>1791</v>
      </c>
      <c r="AF172" s="110">
        <v>4035</v>
      </c>
      <c r="AG172" s="110">
        <v>6515979</v>
      </c>
      <c r="AH172" s="110">
        <v>2878</v>
      </c>
      <c r="AI172" s="110">
        <v>7266</v>
      </c>
      <c r="AJ172" s="110">
        <v>3027</v>
      </c>
      <c r="AK172" s="110">
        <v>0</v>
      </c>
      <c r="AL172" s="110">
        <v>24</v>
      </c>
      <c r="AM172" s="110">
        <v>0</v>
      </c>
      <c r="AN172" s="110">
        <v>198</v>
      </c>
      <c r="AO172" s="110">
        <v>2805</v>
      </c>
      <c r="AP172" s="110">
        <v>1977</v>
      </c>
      <c r="AQ172" s="110">
        <v>48676</v>
      </c>
      <c r="AR172" s="110">
        <v>3165</v>
      </c>
      <c r="AS172" s="110">
        <v>30890</v>
      </c>
      <c r="AT172" s="110">
        <v>82731</v>
      </c>
      <c r="AU172" s="110">
        <v>12856</v>
      </c>
      <c r="AV172" s="110">
        <v>9565</v>
      </c>
      <c r="AW172" s="110">
        <v>8499</v>
      </c>
      <c r="AX172" s="110">
        <v>6401</v>
      </c>
      <c r="AY172" s="110">
        <v>45259</v>
      </c>
      <c r="AZ172" s="110">
        <v>37568</v>
      </c>
      <c r="BA172" s="110">
        <v>57354</v>
      </c>
      <c r="BB172" s="110">
        <v>37037</v>
      </c>
      <c r="BC172" s="110">
        <v>5176</v>
      </c>
      <c r="BD172" s="110">
        <v>2397</v>
      </c>
      <c r="BE172" s="110">
        <v>0</v>
      </c>
      <c r="BF172" s="110">
        <v>0</v>
      </c>
      <c r="BG172" s="110">
        <v>0</v>
      </c>
      <c r="BH172" s="110">
        <v>0</v>
      </c>
      <c r="BI172" s="110">
        <v>5409</v>
      </c>
      <c r="BJ172" s="110">
        <v>372095</v>
      </c>
      <c r="BK172" s="110">
        <v>68.79182843400001</v>
      </c>
      <c r="BL172" s="110">
        <v>61</v>
      </c>
      <c r="BM172" s="110">
        <v>240</v>
      </c>
      <c r="BN172" s="110">
        <v>0</v>
      </c>
      <c r="BO172" s="110">
        <v>1448</v>
      </c>
      <c r="BP172" s="110">
        <v>0</v>
      </c>
      <c r="BQ172" s="110">
        <v>1377</v>
      </c>
      <c r="BR172" s="110">
        <v>0</v>
      </c>
      <c r="BS172" s="110">
        <v>0</v>
      </c>
      <c r="BT172" s="110">
        <v>0</v>
      </c>
      <c r="BU172" s="110">
        <v>8156271</v>
      </c>
      <c r="BV172" s="110">
        <v>5633</v>
      </c>
      <c r="BW172" s="110">
        <v>12877</v>
      </c>
      <c r="BX172" s="110">
        <v>0</v>
      </c>
      <c r="BY172" s="110">
        <v>0</v>
      </c>
      <c r="BZ172" s="110">
        <v>0</v>
      </c>
      <c r="CA172" s="110">
        <v>9796014</v>
      </c>
      <c r="CB172" s="110">
        <v>7114</v>
      </c>
      <c r="CC172" s="177">
        <v>16557</v>
      </c>
      <c r="CD172" s="126">
        <f t="shared" si="2157"/>
        <v>11</v>
      </c>
      <c r="CE172" s="166">
        <f t="shared" si="2140"/>
        <v>2017</v>
      </c>
      <c r="CF172" s="167">
        <f t="shared" si="2141"/>
        <v>43040</v>
      </c>
      <c r="CG172" s="168">
        <f t="shared" si="2142"/>
        <v>30</v>
      </c>
      <c r="CH172" s="126">
        <f t="shared" si="2143"/>
        <v>76563</v>
      </c>
      <c r="CI172" s="126">
        <f t="shared" si="2144"/>
        <v>918756</v>
      </c>
      <c r="CJ172" s="126">
        <f t="shared" si="2145"/>
        <v>2985957</v>
      </c>
      <c r="CK172" s="126">
        <f t="shared" si="2146"/>
        <v>5016492</v>
      </c>
      <c r="CL172" s="126">
        <f t="shared" si="2147"/>
        <v>4077992</v>
      </c>
      <c r="CM172" s="126">
        <f t="shared" si="2148"/>
        <v>45792864</v>
      </c>
      <c r="CN172" s="126">
        <f t="shared" si="2149"/>
        <v>140910270</v>
      </c>
      <c r="CO172" s="126">
        <f t="shared" si="2150"/>
        <v>16450224</v>
      </c>
      <c r="CP172" s="126">
        <f t="shared" si="2151"/>
        <v>0</v>
      </c>
      <c r="CQ172" s="126">
        <f t="shared" si="2152"/>
        <v>329949</v>
      </c>
      <c r="CR172" s="126">
        <f t="shared" si="2153"/>
        <v>0</v>
      </c>
      <c r="CS172" s="126">
        <f t="shared" si="2154"/>
        <v>18645896</v>
      </c>
      <c r="CT172" s="126">
        <f t="shared" si="2155"/>
        <v>0</v>
      </c>
      <c r="CU172" s="126">
        <f t="shared" si="2156"/>
        <v>22798989</v>
      </c>
      <c r="CV172" s="169"/>
    </row>
    <row r="173" spans="1:100" x14ac:dyDescent="0.2">
      <c r="A173" s="123" t="str">
        <f t="shared" si="2139"/>
        <v>2017-18NOVEMBERRYC</v>
      </c>
      <c r="B173" s="97" t="s">
        <v>680</v>
      </c>
      <c r="C173" s="35" t="s">
        <v>771</v>
      </c>
      <c r="D173" s="124" t="str">
        <f t="shared" si="2135"/>
        <v>Y55</v>
      </c>
      <c r="E173" s="124" t="str">
        <f t="shared" si="2136"/>
        <v>Midlands and East</v>
      </c>
      <c r="F173" s="109" t="s">
        <v>699</v>
      </c>
      <c r="G173" s="109" t="s">
        <v>700</v>
      </c>
      <c r="H173" s="110">
        <v>103869</v>
      </c>
      <c r="I173" s="110">
        <v>67417</v>
      </c>
      <c r="J173" s="110">
        <v>587093</v>
      </c>
      <c r="K173" s="110">
        <v>8</v>
      </c>
      <c r="L173" s="110">
        <v>1</v>
      </c>
      <c r="M173" s="110">
        <v>52</v>
      </c>
      <c r="N173" s="110">
        <v>108</v>
      </c>
      <c r="O173" s="110">
        <v>69988</v>
      </c>
      <c r="P173" s="110">
        <v>6109</v>
      </c>
      <c r="Q173" s="110">
        <v>4081</v>
      </c>
      <c r="R173" s="110">
        <v>36475</v>
      </c>
      <c r="S173" s="110">
        <v>13178</v>
      </c>
      <c r="T173" s="110">
        <v>5394</v>
      </c>
      <c r="U173" s="110">
        <v>3180385</v>
      </c>
      <c r="V173" s="110">
        <v>520.60648200000003</v>
      </c>
      <c r="W173" s="110">
        <v>947</v>
      </c>
      <c r="X173" s="110">
        <v>3553286</v>
      </c>
      <c r="Y173" s="110">
        <v>871.33055400000001</v>
      </c>
      <c r="Z173" s="110">
        <v>1576</v>
      </c>
      <c r="AA173" s="110">
        <v>53511145</v>
      </c>
      <c r="AB173" s="110">
        <v>1468.2309399999999</v>
      </c>
      <c r="AC173" s="110">
        <v>2949</v>
      </c>
      <c r="AD173" s="110">
        <v>57544714</v>
      </c>
      <c r="AE173" s="110">
        <v>4370.7059099999997</v>
      </c>
      <c r="AF173" s="110">
        <v>10800</v>
      </c>
      <c r="AG173" s="110">
        <v>31104137</v>
      </c>
      <c r="AH173" s="110">
        <v>5767.5017600000001</v>
      </c>
      <c r="AI173" s="110">
        <v>13976</v>
      </c>
      <c r="AJ173" s="110">
        <v>5400</v>
      </c>
      <c r="AK173" s="110">
        <v>67</v>
      </c>
      <c r="AL173" s="110">
        <v>3039</v>
      </c>
      <c r="AM173" s="110">
        <v>273</v>
      </c>
      <c r="AN173" s="110">
        <v>54</v>
      </c>
      <c r="AO173" s="110">
        <v>2240</v>
      </c>
      <c r="AP173" s="110">
        <v>5055</v>
      </c>
      <c r="AQ173" s="110">
        <v>40329</v>
      </c>
      <c r="AR173" s="110">
        <v>3327</v>
      </c>
      <c r="AS173" s="110">
        <v>20932</v>
      </c>
      <c r="AT173" s="110">
        <v>64588</v>
      </c>
      <c r="AU173" s="110">
        <v>13894</v>
      </c>
      <c r="AV173" s="110">
        <v>10098</v>
      </c>
      <c r="AW173" s="110">
        <v>4279</v>
      </c>
      <c r="AX173" s="110">
        <v>4274</v>
      </c>
      <c r="AY173" s="110">
        <v>56705</v>
      </c>
      <c r="AZ173" s="110">
        <v>41851</v>
      </c>
      <c r="BA173" s="110">
        <v>24878</v>
      </c>
      <c r="BB173" s="110">
        <v>14251</v>
      </c>
      <c r="BC173" s="110">
        <v>10723</v>
      </c>
      <c r="BD173" s="110">
        <v>5739</v>
      </c>
      <c r="BE173" s="110">
        <v>429</v>
      </c>
      <c r="BF173" s="110">
        <v>132711</v>
      </c>
      <c r="BG173" s="110">
        <v>309</v>
      </c>
      <c r="BH173" s="110">
        <v>528</v>
      </c>
      <c r="BI173" s="110">
        <v>5439</v>
      </c>
      <c r="BJ173" s="110">
        <v>213079</v>
      </c>
      <c r="BK173" s="110">
        <v>39</v>
      </c>
      <c r="BL173" s="110">
        <v>72</v>
      </c>
      <c r="BM173" s="110">
        <v>47</v>
      </c>
      <c r="BN173" s="110">
        <v>1183</v>
      </c>
      <c r="BO173" s="110">
        <v>923</v>
      </c>
      <c r="BP173" s="110">
        <v>94</v>
      </c>
      <c r="BQ173" s="110">
        <v>1185</v>
      </c>
      <c r="BR173" s="110">
        <v>10994571</v>
      </c>
      <c r="BS173" s="110">
        <v>9293.8047299999998</v>
      </c>
      <c r="BT173" s="110">
        <v>21472</v>
      </c>
      <c r="BU173" s="110">
        <v>10882871</v>
      </c>
      <c r="BV173" s="110">
        <v>11790.7595</v>
      </c>
      <c r="BW173" s="110">
        <v>26136</v>
      </c>
      <c r="BX173" s="110">
        <v>1437232</v>
      </c>
      <c r="BY173" s="110">
        <v>15289.7021</v>
      </c>
      <c r="BZ173" s="110">
        <v>29163</v>
      </c>
      <c r="CA173" s="110">
        <v>19198729</v>
      </c>
      <c r="CB173" s="110">
        <v>16201.4591</v>
      </c>
      <c r="CC173" s="177">
        <v>35085</v>
      </c>
      <c r="CD173" s="126">
        <f t="shared" si="2157"/>
        <v>11</v>
      </c>
      <c r="CE173" s="166">
        <f t="shared" si="2140"/>
        <v>2017</v>
      </c>
      <c r="CF173" s="167">
        <f t="shared" si="2141"/>
        <v>43040</v>
      </c>
      <c r="CG173" s="168">
        <f t="shared" si="2142"/>
        <v>30</v>
      </c>
      <c r="CH173" s="126">
        <f t="shared" si="2143"/>
        <v>67417</v>
      </c>
      <c r="CI173" s="126">
        <f t="shared" si="2144"/>
        <v>3505684</v>
      </c>
      <c r="CJ173" s="126">
        <f t="shared" si="2145"/>
        <v>7281036</v>
      </c>
      <c r="CK173" s="126">
        <f t="shared" si="2146"/>
        <v>5785223</v>
      </c>
      <c r="CL173" s="126">
        <f t="shared" si="2147"/>
        <v>6431656</v>
      </c>
      <c r="CM173" s="126">
        <f t="shared" si="2148"/>
        <v>107564775</v>
      </c>
      <c r="CN173" s="126">
        <f t="shared" si="2149"/>
        <v>142322400</v>
      </c>
      <c r="CO173" s="126">
        <f t="shared" si="2150"/>
        <v>75386544</v>
      </c>
      <c r="CP173" s="126">
        <f t="shared" si="2151"/>
        <v>226512</v>
      </c>
      <c r="CQ173" s="126">
        <f t="shared" si="2152"/>
        <v>391608</v>
      </c>
      <c r="CR173" s="126">
        <f t="shared" si="2153"/>
        <v>25401376</v>
      </c>
      <c r="CS173" s="126">
        <f t="shared" si="2154"/>
        <v>24123528</v>
      </c>
      <c r="CT173" s="126">
        <f t="shared" si="2155"/>
        <v>2741322</v>
      </c>
      <c r="CU173" s="126">
        <f t="shared" si="2156"/>
        <v>41575725</v>
      </c>
      <c r="CV173" s="169"/>
    </row>
    <row r="174" spans="1:100" x14ac:dyDescent="0.2">
      <c r="A174" s="123" t="str">
        <f t="shared" si="2139"/>
        <v>2017-18NOVEMBERRYD</v>
      </c>
      <c r="B174" s="97" t="s">
        <v>680</v>
      </c>
      <c r="C174" s="35" t="s">
        <v>771</v>
      </c>
      <c r="D174" s="124" t="str">
        <f t="shared" si="2135"/>
        <v>Y58</v>
      </c>
      <c r="E174" s="124" t="str">
        <f t="shared" si="2136"/>
        <v>South East</v>
      </c>
      <c r="F174" s="109" t="s">
        <v>701</v>
      </c>
      <c r="G174" s="109" t="s">
        <v>702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  <c r="N174" s="110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10">
        <v>0</v>
      </c>
      <c r="V174" s="110">
        <v>0</v>
      </c>
      <c r="W174" s="110">
        <v>0</v>
      </c>
      <c r="X174" s="110">
        <v>0</v>
      </c>
      <c r="Y174" s="110">
        <v>0</v>
      </c>
      <c r="Z174" s="110">
        <v>0</v>
      </c>
      <c r="AA174" s="110">
        <v>0</v>
      </c>
      <c r="AB174" s="110">
        <v>0</v>
      </c>
      <c r="AC174" s="110">
        <v>0</v>
      </c>
      <c r="AD174" s="110">
        <v>0</v>
      </c>
      <c r="AE174" s="110">
        <v>0</v>
      </c>
      <c r="AF174" s="110">
        <v>0</v>
      </c>
      <c r="AG174" s="110">
        <v>0</v>
      </c>
      <c r="AH174" s="110">
        <v>0</v>
      </c>
      <c r="AI174" s="110">
        <v>0</v>
      </c>
      <c r="AJ174" s="110">
        <v>0</v>
      </c>
      <c r="AK174" s="110">
        <v>0</v>
      </c>
      <c r="AL174" s="110">
        <v>0</v>
      </c>
      <c r="AM174" s="110">
        <v>0</v>
      </c>
      <c r="AN174" s="110">
        <v>0</v>
      </c>
      <c r="AO174" s="110">
        <v>0</v>
      </c>
      <c r="AP174" s="110">
        <v>0</v>
      </c>
      <c r="AQ174" s="110">
        <v>0</v>
      </c>
      <c r="AR174" s="110">
        <v>0</v>
      </c>
      <c r="AS174" s="110">
        <v>0</v>
      </c>
      <c r="AT174" s="110">
        <v>0</v>
      </c>
      <c r="AU174" s="110">
        <v>0</v>
      </c>
      <c r="AV174" s="110">
        <v>0</v>
      </c>
      <c r="AW174" s="110">
        <v>0</v>
      </c>
      <c r="AX174" s="110">
        <v>0</v>
      </c>
      <c r="AY174" s="110">
        <v>0</v>
      </c>
      <c r="AZ174" s="110">
        <v>0</v>
      </c>
      <c r="BA174" s="110">
        <v>0</v>
      </c>
      <c r="BB174" s="110">
        <v>0</v>
      </c>
      <c r="BC174" s="110">
        <v>0</v>
      </c>
      <c r="BD174" s="110">
        <v>0</v>
      </c>
      <c r="BE174" s="110">
        <v>0</v>
      </c>
      <c r="BF174" s="110">
        <v>0</v>
      </c>
      <c r="BG174" s="110">
        <v>0</v>
      </c>
      <c r="BH174" s="110">
        <v>0</v>
      </c>
      <c r="BI174" s="110">
        <v>0</v>
      </c>
      <c r="BJ174" s="110">
        <v>0</v>
      </c>
      <c r="BK174" s="110">
        <v>0</v>
      </c>
      <c r="BL174" s="110">
        <v>0</v>
      </c>
      <c r="BM174" s="110">
        <v>0</v>
      </c>
      <c r="BN174" s="110">
        <v>0</v>
      </c>
      <c r="BO174" s="110">
        <v>0</v>
      </c>
      <c r="BP174" s="110">
        <v>0</v>
      </c>
      <c r="BQ174" s="110">
        <v>0</v>
      </c>
      <c r="BR174" s="110">
        <v>0</v>
      </c>
      <c r="BS174" s="110">
        <v>0</v>
      </c>
      <c r="BT174" s="110">
        <v>0</v>
      </c>
      <c r="BU174" s="110">
        <v>0</v>
      </c>
      <c r="BV174" s="110">
        <v>0</v>
      </c>
      <c r="BW174" s="110">
        <v>0</v>
      </c>
      <c r="BX174" s="110">
        <v>0</v>
      </c>
      <c r="BY174" s="110">
        <v>0</v>
      </c>
      <c r="BZ174" s="110">
        <v>0</v>
      </c>
      <c r="CA174" s="110">
        <v>0</v>
      </c>
      <c r="CB174" s="110">
        <v>0</v>
      </c>
      <c r="CC174" s="177">
        <v>0</v>
      </c>
      <c r="CD174" s="126">
        <f t="shared" si="2157"/>
        <v>11</v>
      </c>
      <c r="CE174" s="166">
        <f t="shared" si="2140"/>
        <v>2017</v>
      </c>
      <c r="CF174" s="167">
        <f t="shared" si="2141"/>
        <v>43040</v>
      </c>
      <c r="CG174" s="168">
        <f t="shared" si="2142"/>
        <v>30</v>
      </c>
      <c r="CH174" s="126">
        <f t="shared" si="2143"/>
        <v>0</v>
      </c>
      <c r="CI174" s="126">
        <f t="shared" si="2144"/>
        <v>0</v>
      </c>
      <c r="CJ174" s="126">
        <f t="shared" si="2145"/>
        <v>0</v>
      </c>
      <c r="CK174" s="126">
        <f t="shared" si="2146"/>
        <v>0</v>
      </c>
      <c r="CL174" s="126">
        <f t="shared" si="2147"/>
        <v>0</v>
      </c>
      <c r="CM174" s="126">
        <f t="shared" si="2148"/>
        <v>0</v>
      </c>
      <c r="CN174" s="126">
        <f t="shared" si="2149"/>
        <v>0</v>
      </c>
      <c r="CO174" s="126">
        <f t="shared" si="2150"/>
        <v>0</v>
      </c>
      <c r="CP174" s="126">
        <f t="shared" si="2151"/>
        <v>0</v>
      </c>
      <c r="CQ174" s="126">
        <f t="shared" si="2152"/>
        <v>0</v>
      </c>
      <c r="CR174" s="126">
        <f t="shared" si="2153"/>
        <v>0</v>
      </c>
      <c r="CS174" s="126">
        <f t="shared" si="2154"/>
        <v>0</v>
      </c>
      <c r="CT174" s="126">
        <f t="shared" si="2155"/>
        <v>0</v>
      </c>
      <c r="CU174" s="126">
        <f t="shared" si="2156"/>
        <v>0</v>
      </c>
      <c r="CV174" s="169"/>
    </row>
    <row r="175" spans="1:100" x14ac:dyDescent="0.2">
      <c r="A175" s="123" t="str">
        <f t="shared" si="2139"/>
        <v>2017-18NOVEMBERRYE</v>
      </c>
      <c r="B175" s="97" t="s">
        <v>680</v>
      </c>
      <c r="C175" s="35" t="s">
        <v>771</v>
      </c>
      <c r="D175" s="124" t="str">
        <f t="shared" si="2135"/>
        <v>Y58</v>
      </c>
      <c r="E175" s="124" t="str">
        <f t="shared" si="2136"/>
        <v>South East</v>
      </c>
      <c r="F175" s="109" t="s">
        <v>703</v>
      </c>
      <c r="G175" s="109" t="s">
        <v>704</v>
      </c>
      <c r="H175" s="110">
        <v>56338</v>
      </c>
      <c r="I175" s="110">
        <v>39583</v>
      </c>
      <c r="J175" s="110">
        <v>319784</v>
      </c>
      <c r="K175" s="110">
        <v>8.0788217164000002</v>
      </c>
      <c r="L175" s="110">
        <v>3</v>
      </c>
      <c r="M175" s="110">
        <v>40</v>
      </c>
      <c r="N175" s="110">
        <v>97</v>
      </c>
      <c r="O175" s="110">
        <v>46012</v>
      </c>
      <c r="P175" s="110">
        <v>3350</v>
      </c>
      <c r="Q175" s="110">
        <v>2185</v>
      </c>
      <c r="R175" s="110">
        <v>18763</v>
      </c>
      <c r="S175" s="110">
        <v>15625</v>
      </c>
      <c r="T175" s="110">
        <v>2006</v>
      </c>
      <c r="U175" s="110">
        <v>1462526</v>
      </c>
      <c r="V175" s="110">
        <v>437</v>
      </c>
      <c r="W175" s="110">
        <v>781</v>
      </c>
      <c r="X175" s="110">
        <v>1635969</v>
      </c>
      <c r="Y175" s="110">
        <v>749</v>
      </c>
      <c r="Z175" s="110">
        <v>1409</v>
      </c>
      <c r="AA175" s="110">
        <v>16519599</v>
      </c>
      <c r="AB175" s="110">
        <v>880</v>
      </c>
      <c r="AC175" s="110">
        <v>1709</v>
      </c>
      <c r="AD175" s="110">
        <v>45065438</v>
      </c>
      <c r="AE175" s="110">
        <v>2884</v>
      </c>
      <c r="AF175" s="110">
        <v>6607</v>
      </c>
      <c r="AG175" s="110">
        <v>9695388</v>
      </c>
      <c r="AH175" s="110">
        <v>4833</v>
      </c>
      <c r="AI175" s="110">
        <v>10446</v>
      </c>
      <c r="AJ175" s="110">
        <v>2777</v>
      </c>
      <c r="AK175" s="110">
        <v>10</v>
      </c>
      <c r="AL175" s="110">
        <v>71</v>
      </c>
      <c r="AM175" s="110">
        <v>305</v>
      </c>
      <c r="AN175" s="110">
        <v>253</v>
      </c>
      <c r="AO175" s="110">
        <v>2443</v>
      </c>
      <c r="AP175" s="110">
        <v>0</v>
      </c>
      <c r="AQ175" s="110">
        <v>25327</v>
      </c>
      <c r="AR175" s="110">
        <v>2976</v>
      </c>
      <c r="AS175" s="110">
        <v>14932</v>
      </c>
      <c r="AT175" s="110">
        <v>43235</v>
      </c>
      <c r="AU175" s="110">
        <v>6551</v>
      </c>
      <c r="AV175" s="110">
        <v>5207</v>
      </c>
      <c r="AW175" s="110">
        <v>4315</v>
      </c>
      <c r="AX175" s="110">
        <v>3475</v>
      </c>
      <c r="AY175" s="110">
        <v>27683</v>
      </c>
      <c r="AZ175" s="110">
        <v>23067</v>
      </c>
      <c r="BA175" s="110">
        <v>22853</v>
      </c>
      <c r="BB175" s="110">
        <v>18090</v>
      </c>
      <c r="BC175" s="110">
        <v>3149</v>
      </c>
      <c r="BD175" s="110">
        <v>2276</v>
      </c>
      <c r="BE175" s="110">
        <v>197</v>
      </c>
      <c r="BF175" s="110">
        <v>64232</v>
      </c>
      <c r="BG175" s="110">
        <v>326</v>
      </c>
      <c r="BH175" s="110">
        <v>560</v>
      </c>
      <c r="BI175" s="110">
        <v>2602</v>
      </c>
      <c r="BJ175" s="110">
        <v>108855</v>
      </c>
      <c r="BK175" s="110">
        <v>42</v>
      </c>
      <c r="BL175" s="110">
        <v>85</v>
      </c>
      <c r="BM175" s="110">
        <v>1</v>
      </c>
      <c r="BN175" s="110">
        <v>1767</v>
      </c>
      <c r="BO175" s="110">
        <v>1374</v>
      </c>
      <c r="BP175" s="110">
        <v>0</v>
      </c>
      <c r="BQ175" s="110">
        <v>367</v>
      </c>
      <c r="BR175" s="110">
        <v>5552654</v>
      </c>
      <c r="BS175" s="110">
        <v>3142</v>
      </c>
      <c r="BT175" s="110">
        <v>5450</v>
      </c>
      <c r="BU175" s="110">
        <v>7208164</v>
      </c>
      <c r="BV175" s="110">
        <v>5246</v>
      </c>
      <c r="BW175" s="110">
        <v>9568</v>
      </c>
      <c r="BX175" s="110">
        <v>0</v>
      </c>
      <c r="BY175" s="110">
        <v>0</v>
      </c>
      <c r="BZ175" s="110">
        <v>0</v>
      </c>
      <c r="CA175" s="110">
        <v>2679635</v>
      </c>
      <c r="CB175" s="110">
        <v>7301</v>
      </c>
      <c r="CC175" s="177">
        <v>15579</v>
      </c>
      <c r="CD175" s="126">
        <f t="shared" si="2157"/>
        <v>11</v>
      </c>
      <c r="CE175" s="166">
        <f t="shared" si="2140"/>
        <v>2017</v>
      </c>
      <c r="CF175" s="167">
        <f t="shared" si="2141"/>
        <v>43040</v>
      </c>
      <c r="CG175" s="168">
        <f t="shared" si="2142"/>
        <v>30</v>
      </c>
      <c r="CH175" s="126">
        <f t="shared" si="2143"/>
        <v>118749</v>
      </c>
      <c r="CI175" s="126">
        <f t="shared" si="2144"/>
        <v>1583320</v>
      </c>
      <c r="CJ175" s="126">
        <f t="shared" si="2145"/>
        <v>3839551</v>
      </c>
      <c r="CK175" s="126">
        <f t="shared" si="2146"/>
        <v>2616350</v>
      </c>
      <c r="CL175" s="126">
        <f t="shared" si="2147"/>
        <v>3078665</v>
      </c>
      <c r="CM175" s="126">
        <f t="shared" si="2148"/>
        <v>32065967</v>
      </c>
      <c r="CN175" s="126">
        <f t="shared" si="2149"/>
        <v>103234375</v>
      </c>
      <c r="CO175" s="126">
        <f t="shared" si="2150"/>
        <v>20954676</v>
      </c>
      <c r="CP175" s="126">
        <f t="shared" si="2151"/>
        <v>110320</v>
      </c>
      <c r="CQ175" s="126">
        <f t="shared" si="2152"/>
        <v>221170</v>
      </c>
      <c r="CR175" s="126">
        <f t="shared" si="2153"/>
        <v>9630150</v>
      </c>
      <c r="CS175" s="126">
        <f t="shared" si="2154"/>
        <v>13146432</v>
      </c>
      <c r="CT175" s="126">
        <f t="shared" si="2155"/>
        <v>0</v>
      </c>
      <c r="CU175" s="126">
        <f t="shared" si="2156"/>
        <v>5717493</v>
      </c>
      <c r="CV175" s="169"/>
    </row>
    <row r="176" spans="1:100" x14ac:dyDescent="0.2">
      <c r="A176" s="123" t="str">
        <f t="shared" si="2139"/>
        <v>2017-18NOVEMBERRYF</v>
      </c>
      <c r="B176" s="97" t="s">
        <v>680</v>
      </c>
      <c r="C176" s="35" t="s">
        <v>771</v>
      </c>
      <c r="D176" s="124" t="str">
        <f t="shared" si="2135"/>
        <v>Y59</v>
      </c>
      <c r="E176" s="124" t="str">
        <f t="shared" si="2136"/>
        <v>South West</v>
      </c>
      <c r="F176" s="109" t="s">
        <v>705</v>
      </c>
      <c r="G176" s="109" t="s">
        <v>706</v>
      </c>
      <c r="H176" s="110">
        <v>26687</v>
      </c>
      <c r="I176" s="110">
        <v>19061</v>
      </c>
      <c r="J176" s="110">
        <v>147196</v>
      </c>
      <c r="K176" s="110">
        <v>8</v>
      </c>
      <c r="L176" s="110">
        <v>2</v>
      </c>
      <c r="M176" s="110">
        <v>38</v>
      </c>
      <c r="N176" s="110">
        <v>84</v>
      </c>
      <c r="O176" s="110">
        <v>19214</v>
      </c>
      <c r="P176" s="110">
        <v>1310</v>
      </c>
      <c r="Q176" s="110">
        <v>824</v>
      </c>
      <c r="R176" s="110">
        <v>9408</v>
      </c>
      <c r="S176" s="110">
        <v>5335</v>
      </c>
      <c r="T176" s="110">
        <v>465</v>
      </c>
      <c r="U176" s="110">
        <v>821463</v>
      </c>
      <c r="V176" s="110">
        <v>627</v>
      </c>
      <c r="W176" s="110">
        <v>1097</v>
      </c>
      <c r="X176" s="110">
        <v>720998</v>
      </c>
      <c r="Y176" s="110">
        <v>875</v>
      </c>
      <c r="Z176" s="110">
        <v>1567</v>
      </c>
      <c r="AA176" s="110">
        <v>16394915</v>
      </c>
      <c r="AB176" s="110">
        <v>1743</v>
      </c>
      <c r="AC176" s="110">
        <v>3712</v>
      </c>
      <c r="AD176" s="110">
        <v>19832729</v>
      </c>
      <c r="AE176" s="110">
        <v>3717</v>
      </c>
      <c r="AF176" s="110">
        <v>8608</v>
      </c>
      <c r="AG176" s="110">
        <v>2811695</v>
      </c>
      <c r="AH176" s="110">
        <v>6047</v>
      </c>
      <c r="AI176" s="110">
        <v>14119</v>
      </c>
      <c r="AJ176" s="110">
        <v>905</v>
      </c>
      <c r="AK176" s="110">
        <v>122</v>
      </c>
      <c r="AL176" s="110">
        <v>367</v>
      </c>
      <c r="AM176" s="110">
        <v>802</v>
      </c>
      <c r="AN176" s="110">
        <v>116</v>
      </c>
      <c r="AO176" s="110">
        <v>300</v>
      </c>
      <c r="AP176" s="110">
        <v>46</v>
      </c>
      <c r="AQ176" s="110">
        <v>10226</v>
      </c>
      <c r="AR176" s="110">
        <v>777</v>
      </c>
      <c r="AS176" s="110">
        <v>7306</v>
      </c>
      <c r="AT176" s="110">
        <v>18309</v>
      </c>
      <c r="AU176" s="110">
        <v>2596</v>
      </c>
      <c r="AV176" s="110">
        <v>2085</v>
      </c>
      <c r="AW176" s="110">
        <v>1629</v>
      </c>
      <c r="AX176" s="110">
        <v>1330</v>
      </c>
      <c r="AY176" s="110">
        <v>12661</v>
      </c>
      <c r="AZ176" s="110">
        <v>10624</v>
      </c>
      <c r="BA176" s="110">
        <v>7668</v>
      </c>
      <c r="BB176" s="110">
        <v>5925</v>
      </c>
      <c r="BC176" s="110">
        <v>871</v>
      </c>
      <c r="BD176" s="110">
        <v>510</v>
      </c>
      <c r="BE176" s="110">
        <v>0</v>
      </c>
      <c r="BF176" s="110">
        <v>0</v>
      </c>
      <c r="BG176" s="110">
        <v>0</v>
      </c>
      <c r="BH176" s="110">
        <v>0</v>
      </c>
      <c r="BI176" s="110">
        <v>0</v>
      </c>
      <c r="BJ176" s="110">
        <v>0</v>
      </c>
      <c r="BK176" s="110">
        <v>0</v>
      </c>
      <c r="BL176" s="110">
        <v>0</v>
      </c>
      <c r="BM176" s="110">
        <v>0</v>
      </c>
      <c r="BN176" s="110">
        <v>318</v>
      </c>
      <c r="BO176" s="110">
        <v>329</v>
      </c>
      <c r="BP176" s="110">
        <v>7</v>
      </c>
      <c r="BQ176" s="110">
        <v>255</v>
      </c>
      <c r="BR176" s="110">
        <v>1928799</v>
      </c>
      <c r="BS176" s="110">
        <v>6065</v>
      </c>
      <c r="BT176" s="110">
        <v>14453</v>
      </c>
      <c r="BU176" s="110">
        <v>2598030</v>
      </c>
      <c r="BV176" s="110">
        <v>7897</v>
      </c>
      <c r="BW176" s="110">
        <v>17144</v>
      </c>
      <c r="BX176" s="110">
        <v>40454</v>
      </c>
      <c r="BY176" s="110">
        <v>5779</v>
      </c>
      <c r="BZ176" s="110">
        <v>14358</v>
      </c>
      <c r="CA176" s="110">
        <v>2377466</v>
      </c>
      <c r="CB176" s="110">
        <v>9323</v>
      </c>
      <c r="CC176" s="177">
        <v>21563</v>
      </c>
      <c r="CD176" s="126">
        <f t="shared" si="2157"/>
        <v>11</v>
      </c>
      <c r="CE176" s="166">
        <f t="shared" si="2140"/>
        <v>2017</v>
      </c>
      <c r="CF176" s="167">
        <f t="shared" si="2141"/>
        <v>43040</v>
      </c>
      <c r="CG176" s="168">
        <f t="shared" si="2142"/>
        <v>30</v>
      </c>
      <c r="CH176" s="126">
        <f t="shared" si="2143"/>
        <v>38122</v>
      </c>
      <c r="CI176" s="126">
        <f t="shared" si="2144"/>
        <v>724318</v>
      </c>
      <c r="CJ176" s="126">
        <f t="shared" si="2145"/>
        <v>1601124</v>
      </c>
      <c r="CK176" s="126">
        <f t="shared" si="2146"/>
        <v>1437070</v>
      </c>
      <c r="CL176" s="126">
        <f t="shared" si="2147"/>
        <v>1291208</v>
      </c>
      <c r="CM176" s="126">
        <f t="shared" si="2148"/>
        <v>34922496</v>
      </c>
      <c r="CN176" s="126">
        <f t="shared" si="2149"/>
        <v>45923680</v>
      </c>
      <c r="CO176" s="126">
        <f t="shared" si="2150"/>
        <v>6565335</v>
      </c>
      <c r="CP176" s="126">
        <f t="shared" si="2151"/>
        <v>0</v>
      </c>
      <c r="CQ176" s="126">
        <f t="shared" si="2152"/>
        <v>0</v>
      </c>
      <c r="CR176" s="126">
        <f t="shared" si="2153"/>
        <v>4596054</v>
      </c>
      <c r="CS176" s="126">
        <f t="shared" si="2154"/>
        <v>5640376</v>
      </c>
      <c r="CT176" s="126">
        <f t="shared" si="2155"/>
        <v>100506</v>
      </c>
      <c r="CU176" s="126">
        <f t="shared" si="2156"/>
        <v>5498565</v>
      </c>
      <c r="CV176" s="169"/>
    </row>
    <row r="177" spans="1:100" x14ac:dyDescent="0.2">
      <c r="A177" s="123" t="str">
        <f t="shared" si="2139"/>
        <v>2017-18DECEMBERR1F</v>
      </c>
      <c r="B177" s="97" t="s">
        <v>680</v>
      </c>
      <c r="C177" s="35" t="s">
        <v>776</v>
      </c>
      <c r="D177" s="124" t="str">
        <f t="shared" si="2135"/>
        <v>Y58</v>
      </c>
      <c r="E177" s="124" t="str">
        <f t="shared" si="2136"/>
        <v>South East</v>
      </c>
      <c r="F177" s="109" t="s">
        <v>682</v>
      </c>
      <c r="G177" s="109" t="s">
        <v>683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  <c r="N177" s="110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10">
        <v>0</v>
      </c>
      <c r="V177" s="110">
        <v>0</v>
      </c>
      <c r="W177" s="110">
        <v>0</v>
      </c>
      <c r="X177" s="110">
        <v>0</v>
      </c>
      <c r="Y177" s="110">
        <v>0</v>
      </c>
      <c r="Z177" s="110">
        <v>0</v>
      </c>
      <c r="AA177" s="110">
        <v>0</v>
      </c>
      <c r="AB177" s="110">
        <v>0</v>
      </c>
      <c r="AC177" s="110">
        <v>0</v>
      </c>
      <c r="AD177" s="110">
        <v>0</v>
      </c>
      <c r="AE177" s="110">
        <v>0</v>
      </c>
      <c r="AF177" s="110">
        <v>0</v>
      </c>
      <c r="AG177" s="110">
        <v>0</v>
      </c>
      <c r="AH177" s="110">
        <v>0</v>
      </c>
      <c r="AI177" s="110">
        <v>0</v>
      </c>
      <c r="AJ177" s="110">
        <v>0</v>
      </c>
      <c r="AK177" s="110">
        <v>0</v>
      </c>
      <c r="AL177" s="110">
        <v>0</v>
      </c>
      <c r="AM177" s="110">
        <v>0</v>
      </c>
      <c r="AN177" s="110">
        <v>0</v>
      </c>
      <c r="AO177" s="110">
        <v>0</v>
      </c>
      <c r="AP177" s="110">
        <v>0</v>
      </c>
      <c r="AQ177" s="110">
        <v>0</v>
      </c>
      <c r="AR177" s="110">
        <v>0</v>
      </c>
      <c r="AS177" s="110">
        <v>0</v>
      </c>
      <c r="AT177" s="110">
        <v>0</v>
      </c>
      <c r="AU177" s="110">
        <v>0</v>
      </c>
      <c r="AV177" s="110">
        <v>0</v>
      </c>
      <c r="AW177" s="110">
        <v>0</v>
      </c>
      <c r="AX177" s="110">
        <v>0</v>
      </c>
      <c r="AY177" s="110">
        <v>0</v>
      </c>
      <c r="AZ177" s="110">
        <v>0</v>
      </c>
      <c r="BA177" s="110">
        <v>0</v>
      </c>
      <c r="BB177" s="110">
        <v>0</v>
      </c>
      <c r="BC177" s="110">
        <v>0</v>
      </c>
      <c r="BD177" s="110">
        <v>0</v>
      </c>
      <c r="BE177" s="110">
        <v>0</v>
      </c>
      <c r="BF177" s="110">
        <v>0</v>
      </c>
      <c r="BG177" s="110">
        <v>0</v>
      </c>
      <c r="BH177" s="110">
        <v>0</v>
      </c>
      <c r="BI177" s="110">
        <v>0</v>
      </c>
      <c r="BJ177" s="110">
        <v>0</v>
      </c>
      <c r="BK177" s="110">
        <v>0</v>
      </c>
      <c r="BL177" s="110">
        <v>0</v>
      </c>
      <c r="BM177" s="110">
        <v>0</v>
      </c>
      <c r="BN177" s="110">
        <v>0</v>
      </c>
      <c r="BO177" s="110">
        <v>0</v>
      </c>
      <c r="BP177" s="110">
        <v>0</v>
      </c>
      <c r="BQ177" s="110">
        <v>0</v>
      </c>
      <c r="BR177" s="110">
        <v>0</v>
      </c>
      <c r="BS177" s="110">
        <v>0</v>
      </c>
      <c r="BT177" s="110">
        <v>0</v>
      </c>
      <c r="BU177" s="110">
        <v>0</v>
      </c>
      <c r="BV177" s="110">
        <v>0</v>
      </c>
      <c r="BW177" s="110">
        <v>0</v>
      </c>
      <c r="BX177" s="110">
        <v>0</v>
      </c>
      <c r="BY177" s="110">
        <v>0</v>
      </c>
      <c r="BZ177" s="110">
        <v>0</v>
      </c>
      <c r="CA177" s="110">
        <v>0</v>
      </c>
      <c r="CB177" s="110">
        <v>0</v>
      </c>
      <c r="CC177" s="177">
        <v>0</v>
      </c>
      <c r="CD177" s="126">
        <f t="shared" si="2157"/>
        <v>12</v>
      </c>
      <c r="CE177" s="166">
        <f t="shared" si="2140"/>
        <v>2017</v>
      </c>
      <c r="CF177" s="167">
        <f t="shared" si="2141"/>
        <v>43070</v>
      </c>
      <c r="CG177" s="168">
        <f t="shared" si="2142"/>
        <v>31</v>
      </c>
      <c r="CH177" s="126">
        <f t="shared" si="2143"/>
        <v>0</v>
      </c>
      <c r="CI177" s="126">
        <f t="shared" si="2144"/>
        <v>0</v>
      </c>
      <c r="CJ177" s="126">
        <f t="shared" si="2145"/>
        <v>0</v>
      </c>
      <c r="CK177" s="126">
        <f t="shared" si="2146"/>
        <v>0</v>
      </c>
      <c r="CL177" s="126">
        <f t="shared" si="2147"/>
        <v>0</v>
      </c>
      <c r="CM177" s="126">
        <f t="shared" si="2148"/>
        <v>0</v>
      </c>
      <c r="CN177" s="126">
        <f t="shared" si="2149"/>
        <v>0</v>
      </c>
      <c r="CO177" s="126">
        <f t="shared" si="2150"/>
        <v>0</v>
      </c>
      <c r="CP177" s="126">
        <f t="shared" si="2151"/>
        <v>0</v>
      </c>
      <c r="CQ177" s="126">
        <f t="shared" si="2152"/>
        <v>0</v>
      </c>
      <c r="CR177" s="126">
        <f t="shared" si="2153"/>
        <v>0</v>
      </c>
      <c r="CS177" s="126">
        <f t="shared" si="2154"/>
        <v>0</v>
      </c>
      <c r="CT177" s="126">
        <f t="shared" si="2155"/>
        <v>0</v>
      </c>
      <c r="CU177" s="126">
        <f t="shared" si="2156"/>
        <v>0</v>
      </c>
      <c r="CV177" s="169"/>
    </row>
    <row r="178" spans="1:100" x14ac:dyDescent="0.2">
      <c r="A178" s="123" t="str">
        <f t="shared" si="2139"/>
        <v>2017-18DECEMBERRRU</v>
      </c>
      <c r="B178" s="97" t="s">
        <v>680</v>
      </c>
      <c r="C178" s="35" t="s">
        <v>776</v>
      </c>
      <c r="D178" s="124" t="str">
        <f t="shared" si="2135"/>
        <v>Y56</v>
      </c>
      <c r="E178" s="124" t="str">
        <f t="shared" si="2136"/>
        <v>London</v>
      </c>
      <c r="F178" s="109" t="s">
        <v>685</v>
      </c>
      <c r="G178" s="109" t="s">
        <v>686</v>
      </c>
      <c r="H178" s="111">
        <v>180303</v>
      </c>
      <c r="I178" s="110">
        <v>148708</v>
      </c>
      <c r="J178" s="110">
        <v>2955621</v>
      </c>
      <c r="K178" s="110">
        <v>20</v>
      </c>
      <c r="L178" s="110">
        <v>0</v>
      </c>
      <c r="M178" s="110">
        <v>118</v>
      </c>
      <c r="N178" s="110">
        <v>207</v>
      </c>
      <c r="O178" s="110">
        <v>107344</v>
      </c>
      <c r="P178" s="110">
        <v>8551</v>
      </c>
      <c r="Q178" s="110">
        <v>6050</v>
      </c>
      <c r="R178" s="110">
        <v>56491</v>
      </c>
      <c r="S178" s="110">
        <v>21108</v>
      </c>
      <c r="T178" s="110">
        <v>2748</v>
      </c>
      <c r="U178" s="110">
        <v>3800787</v>
      </c>
      <c r="V178" s="110">
        <v>444</v>
      </c>
      <c r="W178" s="110">
        <v>724</v>
      </c>
      <c r="X178" s="110">
        <v>4942918</v>
      </c>
      <c r="Y178" s="110">
        <v>817</v>
      </c>
      <c r="Z178" s="110">
        <v>1425</v>
      </c>
      <c r="AA178" s="110">
        <v>81948038</v>
      </c>
      <c r="AB178" s="110">
        <v>1451</v>
      </c>
      <c r="AC178" s="110">
        <v>3071</v>
      </c>
      <c r="AD178" s="110">
        <v>94600478</v>
      </c>
      <c r="AE178" s="110">
        <v>4482</v>
      </c>
      <c r="AF178" s="110">
        <v>10736</v>
      </c>
      <c r="AG178" s="110">
        <v>13564482</v>
      </c>
      <c r="AH178" s="110">
        <v>4936</v>
      </c>
      <c r="AI178" s="110">
        <v>10309</v>
      </c>
      <c r="AJ178" s="110">
        <v>9703</v>
      </c>
      <c r="AK178" s="110">
        <v>463</v>
      </c>
      <c r="AL178" s="110">
        <v>1873</v>
      </c>
      <c r="AM178" s="110">
        <v>8788</v>
      </c>
      <c r="AN178" s="110">
        <v>296</v>
      </c>
      <c r="AO178" s="110">
        <v>7071</v>
      </c>
      <c r="AP178" s="110">
        <v>0</v>
      </c>
      <c r="AQ178" s="110">
        <v>59499</v>
      </c>
      <c r="AR178" s="110">
        <v>10089</v>
      </c>
      <c r="AS178" s="110">
        <v>28053</v>
      </c>
      <c r="AT178" s="110">
        <v>97641</v>
      </c>
      <c r="AU178" s="110">
        <v>22666</v>
      </c>
      <c r="AV178" s="110">
        <v>17741</v>
      </c>
      <c r="AW178" s="110">
        <v>15920</v>
      </c>
      <c r="AX178" s="110">
        <v>12736</v>
      </c>
      <c r="AY178" s="110">
        <v>83422</v>
      </c>
      <c r="AZ178" s="110">
        <v>64212</v>
      </c>
      <c r="BA178" s="110">
        <v>34925</v>
      </c>
      <c r="BB178" s="110">
        <v>23751</v>
      </c>
      <c r="BC178" s="110">
        <v>3801</v>
      </c>
      <c r="BD178" s="110">
        <v>2936</v>
      </c>
      <c r="BE178" s="110">
        <v>0</v>
      </c>
      <c r="BF178" s="110">
        <v>0</v>
      </c>
      <c r="BG178" s="110">
        <v>0</v>
      </c>
      <c r="BH178" s="110">
        <v>0</v>
      </c>
      <c r="BI178" s="110">
        <v>3657</v>
      </c>
      <c r="BJ178" s="110">
        <v>290191</v>
      </c>
      <c r="BK178" s="110">
        <v>79</v>
      </c>
      <c r="BL178" s="110">
        <v>179</v>
      </c>
      <c r="BM178" s="110">
        <v>2019</v>
      </c>
      <c r="BN178" s="110">
        <v>963</v>
      </c>
      <c r="BO178" s="110">
        <v>1643</v>
      </c>
      <c r="BP178" s="110">
        <v>58</v>
      </c>
      <c r="BQ178" s="110">
        <v>1397</v>
      </c>
      <c r="BR178" s="110">
        <v>7640342</v>
      </c>
      <c r="BS178" s="110">
        <v>7934</v>
      </c>
      <c r="BT178" s="110">
        <v>17003</v>
      </c>
      <c r="BU178" s="110">
        <v>14101651</v>
      </c>
      <c r="BV178" s="110">
        <v>8583</v>
      </c>
      <c r="BW178" s="110">
        <v>17798</v>
      </c>
      <c r="BX178" s="110">
        <v>674713</v>
      </c>
      <c r="BY178" s="110">
        <v>11633</v>
      </c>
      <c r="BZ178" s="110">
        <v>20077</v>
      </c>
      <c r="CA178" s="110">
        <v>13427429</v>
      </c>
      <c r="CB178" s="110">
        <v>9612</v>
      </c>
      <c r="CC178" s="177">
        <v>17753</v>
      </c>
      <c r="CD178" s="126">
        <f t="shared" si="2157"/>
        <v>12</v>
      </c>
      <c r="CE178" s="166">
        <f t="shared" si="2140"/>
        <v>2017</v>
      </c>
      <c r="CF178" s="167">
        <f t="shared" si="2141"/>
        <v>43070</v>
      </c>
      <c r="CG178" s="168">
        <f t="shared" si="2142"/>
        <v>31</v>
      </c>
      <c r="CH178" s="126">
        <f t="shared" si="2143"/>
        <v>0</v>
      </c>
      <c r="CI178" s="126">
        <f t="shared" si="2144"/>
        <v>17547544</v>
      </c>
      <c r="CJ178" s="126">
        <f t="shared" si="2145"/>
        <v>30782556</v>
      </c>
      <c r="CK178" s="126">
        <f t="shared" si="2146"/>
        <v>6190924</v>
      </c>
      <c r="CL178" s="126">
        <f t="shared" si="2147"/>
        <v>8621250</v>
      </c>
      <c r="CM178" s="126">
        <f t="shared" si="2148"/>
        <v>173483861</v>
      </c>
      <c r="CN178" s="126">
        <f t="shared" si="2149"/>
        <v>226615488</v>
      </c>
      <c r="CO178" s="126">
        <f t="shared" si="2150"/>
        <v>28329132</v>
      </c>
      <c r="CP178" s="126">
        <f t="shared" si="2151"/>
        <v>0</v>
      </c>
      <c r="CQ178" s="126">
        <f t="shared" si="2152"/>
        <v>654603</v>
      </c>
      <c r="CR178" s="126">
        <f t="shared" si="2153"/>
        <v>16373889</v>
      </c>
      <c r="CS178" s="126">
        <f t="shared" si="2154"/>
        <v>29242114</v>
      </c>
      <c r="CT178" s="126">
        <f t="shared" si="2155"/>
        <v>1164466</v>
      </c>
      <c r="CU178" s="126">
        <f t="shared" si="2156"/>
        <v>24800941</v>
      </c>
      <c r="CV178" s="169"/>
    </row>
    <row r="179" spans="1:100" x14ac:dyDescent="0.2">
      <c r="A179" s="123" t="str">
        <f t="shared" si="2139"/>
        <v>2017-18DECEMBERRX6</v>
      </c>
      <c r="B179" s="97" t="s">
        <v>680</v>
      </c>
      <c r="C179" s="35" t="s">
        <v>776</v>
      </c>
      <c r="D179" s="124" t="str">
        <f t="shared" si="2135"/>
        <v>Y54</v>
      </c>
      <c r="E179" s="124" t="str">
        <f t="shared" si="2136"/>
        <v>North</v>
      </c>
      <c r="F179" s="109" t="s">
        <v>688</v>
      </c>
      <c r="G179" s="109" t="s">
        <v>689</v>
      </c>
      <c r="H179" s="111">
        <v>54292</v>
      </c>
      <c r="I179" s="110">
        <v>36610</v>
      </c>
      <c r="J179" s="110">
        <v>161550</v>
      </c>
      <c r="K179" s="110">
        <v>4</v>
      </c>
      <c r="L179" s="110">
        <v>1</v>
      </c>
      <c r="M179" s="110">
        <v>19</v>
      </c>
      <c r="N179" s="110">
        <v>40</v>
      </c>
      <c r="O179" s="110">
        <v>36808</v>
      </c>
      <c r="P179" s="110">
        <v>3135</v>
      </c>
      <c r="Q179" s="110">
        <v>1779</v>
      </c>
      <c r="R179" s="110">
        <v>20467</v>
      </c>
      <c r="S179" s="110">
        <v>7302</v>
      </c>
      <c r="T179" s="110">
        <v>442</v>
      </c>
      <c r="U179" s="110">
        <v>1314077</v>
      </c>
      <c r="V179" s="110">
        <v>419</v>
      </c>
      <c r="W179" s="110">
        <v>730</v>
      </c>
      <c r="X179" s="110">
        <v>1055109</v>
      </c>
      <c r="Y179" s="110">
        <v>593</v>
      </c>
      <c r="Z179" s="110">
        <v>1056</v>
      </c>
      <c r="AA179" s="110">
        <v>35258993</v>
      </c>
      <c r="AB179" s="110">
        <v>1723</v>
      </c>
      <c r="AC179" s="110">
        <v>3601</v>
      </c>
      <c r="AD179" s="110">
        <v>63417653</v>
      </c>
      <c r="AE179" s="110">
        <v>8685</v>
      </c>
      <c r="AF179" s="110">
        <v>20178</v>
      </c>
      <c r="AG179" s="110">
        <v>2847239</v>
      </c>
      <c r="AH179" s="110">
        <v>6442</v>
      </c>
      <c r="AI179" s="110">
        <v>15387</v>
      </c>
      <c r="AJ179" s="110">
        <v>3103</v>
      </c>
      <c r="AK179" s="110">
        <v>132</v>
      </c>
      <c r="AL179" s="110">
        <v>1337</v>
      </c>
      <c r="AM179" s="110">
        <v>4327</v>
      </c>
      <c r="AN179" s="110">
        <v>89</v>
      </c>
      <c r="AO179" s="110">
        <v>1545</v>
      </c>
      <c r="AP179" s="110">
        <v>0</v>
      </c>
      <c r="AQ179" s="110">
        <v>20665</v>
      </c>
      <c r="AR179" s="110">
        <v>3755</v>
      </c>
      <c r="AS179" s="110">
        <v>9285</v>
      </c>
      <c r="AT179" s="110">
        <v>33705</v>
      </c>
      <c r="AU179" s="110">
        <v>5765</v>
      </c>
      <c r="AV179" s="110">
        <v>4796</v>
      </c>
      <c r="AW179" s="110">
        <v>3282</v>
      </c>
      <c r="AX179" s="110">
        <v>2766</v>
      </c>
      <c r="AY179" s="110">
        <v>27950</v>
      </c>
      <c r="AZ179" s="110">
        <v>23354</v>
      </c>
      <c r="BA179" s="110">
        <v>12314</v>
      </c>
      <c r="BB179" s="110">
        <v>7773</v>
      </c>
      <c r="BC179" s="110">
        <v>719</v>
      </c>
      <c r="BD179" s="110">
        <v>465</v>
      </c>
      <c r="BE179" s="110">
        <v>118</v>
      </c>
      <c r="BF179" s="110">
        <v>50365</v>
      </c>
      <c r="BG179" s="110">
        <v>427</v>
      </c>
      <c r="BH179" s="110">
        <v>705</v>
      </c>
      <c r="BI179" s="110">
        <v>1061</v>
      </c>
      <c r="BJ179" s="110">
        <v>35395</v>
      </c>
      <c r="BK179" s="110">
        <v>33</v>
      </c>
      <c r="BL179" s="110">
        <v>68</v>
      </c>
      <c r="BM179" s="110">
        <v>1332</v>
      </c>
      <c r="BN179" s="110">
        <v>624</v>
      </c>
      <c r="BO179" s="110">
        <v>236</v>
      </c>
      <c r="BP179" s="110">
        <v>0</v>
      </c>
      <c r="BQ179" s="110">
        <v>53</v>
      </c>
      <c r="BR179" s="110">
        <v>5582279</v>
      </c>
      <c r="BS179" s="110">
        <v>8946</v>
      </c>
      <c r="BT179" s="110">
        <v>24894</v>
      </c>
      <c r="BU179" s="110">
        <v>2657494</v>
      </c>
      <c r="BV179" s="110">
        <v>11261</v>
      </c>
      <c r="BW179" s="110">
        <v>31368</v>
      </c>
      <c r="BX179" s="110">
        <v>0</v>
      </c>
      <c r="BY179" s="110">
        <v>0</v>
      </c>
      <c r="BZ179" s="110">
        <v>0</v>
      </c>
      <c r="CA179" s="110">
        <v>750062</v>
      </c>
      <c r="CB179" s="110">
        <v>14152</v>
      </c>
      <c r="CC179" s="177">
        <v>44303</v>
      </c>
      <c r="CD179" s="126">
        <f t="shared" si="2157"/>
        <v>12</v>
      </c>
      <c r="CE179" s="166">
        <f t="shared" si="2140"/>
        <v>2017</v>
      </c>
      <c r="CF179" s="167">
        <f t="shared" si="2141"/>
        <v>43070</v>
      </c>
      <c r="CG179" s="168">
        <f t="shared" si="2142"/>
        <v>31</v>
      </c>
      <c r="CH179" s="126">
        <f t="shared" si="2143"/>
        <v>36610</v>
      </c>
      <c r="CI179" s="126">
        <f t="shared" si="2144"/>
        <v>695590</v>
      </c>
      <c r="CJ179" s="126">
        <f t="shared" si="2145"/>
        <v>1464400</v>
      </c>
      <c r="CK179" s="126">
        <f t="shared" si="2146"/>
        <v>2288550</v>
      </c>
      <c r="CL179" s="126">
        <f t="shared" si="2147"/>
        <v>1878624</v>
      </c>
      <c r="CM179" s="126">
        <f t="shared" si="2148"/>
        <v>73701667</v>
      </c>
      <c r="CN179" s="126">
        <f t="shared" si="2149"/>
        <v>147339756</v>
      </c>
      <c r="CO179" s="126">
        <f t="shared" si="2150"/>
        <v>6801054</v>
      </c>
      <c r="CP179" s="126">
        <f t="shared" si="2151"/>
        <v>83190</v>
      </c>
      <c r="CQ179" s="126">
        <f t="shared" si="2152"/>
        <v>72148</v>
      </c>
      <c r="CR179" s="126">
        <f t="shared" si="2153"/>
        <v>15533856</v>
      </c>
      <c r="CS179" s="126">
        <f t="shared" si="2154"/>
        <v>7402848</v>
      </c>
      <c r="CT179" s="126">
        <f t="shared" si="2155"/>
        <v>0</v>
      </c>
      <c r="CU179" s="126">
        <f t="shared" si="2156"/>
        <v>2348059</v>
      </c>
      <c r="CV179" s="169"/>
    </row>
    <row r="180" spans="1:100" x14ac:dyDescent="0.2">
      <c r="A180" s="123" t="str">
        <f t="shared" si="2139"/>
        <v>2017-18DECEMBERRX7</v>
      </c>
      <c r="B180" s="97" t="s">
        <v>680</v>
      </c>
      <c r="C180" s="35" t="s">
        <v>776</v>
      </c>
      <c r="D180" s="124" t="str">
        <f t="shared" si="2135"/>
        <v>Y54</v>
      </c>
      <c r="E180" s="124" t="str">
        <f t="shared" si="2136"/>
        <v>North</v>
      </c>
      <c r="F180" s="109" t="s">
        <v>690</v>
      </c>
      <c r="G180" s="109" t="s">
        <v>691</v>
      </c>
      <c r="H180" s="111">
        <v>155088</v>
      </c>
      <c r="I180" s="110">
        <v>120604</v>
      </c>
      <c r="J180" s="110">
        <v>7063447</v>
      </c>
      <c r="K180" s="110">
        <v>58.567269742000001</v>
      </c>
      <c r="L180" s="110">
        <v>14</v>
      </c>
      <c r="M180" s="110">
        <v>204</v>
      </c>
      <c r="N180" s="110">
        <v>266</v>
      </c>
      <c r="O180" s="110">
        <v>100261</v>
      </c>
      <c r="P180" s="110">
        <v>10295</v>
      </c>
      <c r="Q180" s="110">
        <v>7729</v>
      </c>
      <c r="R180" s="110">
        <v>57992</v>
      </c>
      <c r="S180" s="110">
        <v>19386</v>
      </c>
      <c r="T180" s="110">
        <v>3631</v>
      </c>
      <c r="U180" s="110">
        <v>6965261</v>
      </c>
      <c r="V180" s="110">
        <v>676.56736279999996</v>
      </c>
      <c r="W180" s="110">
        <v>1115</v>
      </c>
      <c r="X180" s="110">
        <v>8059617</v>
      </c>
      <c r="Y180" s="110">
        <v>1042.7761677000001</v>
      </c>
      <c r="Z180" s="110">
        <v>1916</v>
      </c>
      <c r="AA180" s="110">
        <v>155920400</v>
      </c>
      <c r="AB180" s="110">
        <v>2688.6536074000001</v>
      </c>
      <c r="AC180" s="110">
        <v>6235</v>
      </c>
      <c r="AD180" s="110">
        <v>87908044</v>
      </c>
      <c r="AE180" s="110">
        <v>4534.6148767000004</v>
      </c>
      <c r="AF180" s="110">
        <v>10488</v>
      </c>
      <c r="AG180" s="110">
        <v>23056770</v>
      </c>
      <c r="AH180" s="110">
        <v>6349.9779675</v>
      </c>
      <c r="AI180" s="110">
        <v>12815</v>
      </c>
      <c r="AJ180" s="110">
        <v>3510</v>
      </c>
      <c r="AK180" s="110">
        <v>299</v>
      </c>
      <c r="AL180" s="110">
        <v>2174</v>
      </c>
      <c r="AM180" s="110">
        <v>5252</v>
      </c>
      <c r="AN180" s="110">
        <v>193</v>
      </c>
      <c r="AO180" s="110">
        <v>844</v>
      </c>
      <c r="AP180" s="110">
        <v>0</v>
      </c>
      <c r="AQ180" s="110">
        <v>64928</v>
      </c>
      <c r="AR180" s="110">
        <v>6854</v>
      </c>
      <c r="AS180" s="110">
        <v>24969</v>
      </c>
      <c r="AT180" s="110">
        <v>96751</v>
      </c>
      <c r="AU180" s="110">
        <v>20168</v>
      </c>
      <c r="AV180" s="110">
        <v>17008</v>
      </c>
      <c r="AW180" s="110">
        <v>14905</v>
      </c>
      <c r="AX180" s="110">
        <v>12796</v>
      </c>
      <c r="AY180" s="110">
        <v>82051</v>
      </c>
      <c r="AZ180" s="110">
        <v>67903</v>
      </c>
      <c r="BA180" s="110">
        <v>28501</v>
      </c>
      <c r="BB180" s="110">
        <v>22544</v>
      </c>
      <c r="BC180" s="110">
        <v>4743</v>
      </c>
      <c r="BD180" s="110">
        <v>3934</v>
      </c>
      <c r="BE180" s="110">
        <v>0</v>
      </c>
      <c r="BF180" s="110">
        <v>0</v>
      </c>
      <c r="BG180" s="110">
        <v>0</v>
      </c>
      <c r="BH180" s="110">
        <v>0</v>
      </c>
      <c r="BI180" s="110">
        <v>3974</v>
      </c>
      <c r="BJ180" s="110">
        <v>403300</v>
      </c>
      <c r="BK180" s="110">
        <v>101.48465023</v>
      </c>
      <c r="BL180" s="110">
        <v>206</v>
      </c>
      <c r="BM180" s="110">
        <v>241</v>
      </c>
      <c r="BN180" s="110">
        <v>1877</v>
      </c>
      <c r="BO180" s="110">
        <v>1196</v>
      </c>
      <c r="BP180" s="110">
        <v>85</v>
      </c>
      <c r="BQ180" s="110">
        <v>959</v>
      </c>
      <c r="BR180" s="110">
        <v>10354759</v>
      </c>
      <c r="BS180" s="110">
        <v>5516.6537027000004</v>
      </c>
      <c r="BT180" s="110">
        <v>11267</v>
      </c>
      <c r="BU180" s="110">
        <v>7633688</v>
      </c>
      <c r="BV180" s="110">
        <v>6382.6822742000004</v>
      </c>
      <c r="BW180" s="110">
        <v>13735</v>
      </c>
      <c r="BX180" s="110">
        <v>661957</v>
      </c>
      <c r="BY180" s="110">
        <v>7787.7294118</v>
      </c>
      <c r="BZ180" s="110">
        <v>17307</v>
      </c>
      <c r="CA180" s="110">
        <v>8116742</v>
      </c>
      <c r="CB180" s="110">
        <v>8463.7559958000002</v>
      </c>
      <c r="CC180" s="177">
        <v>19417</v>
      </c>
      <c r="CD180" s="126">
        <f t="shared" si="2157"/>
        <v>12</v>
      </c>
      <c r="CE180" s="166">
        <f t="shared" si="2140"/>
        <v>2017</v>
      </c>
      <c r="CF180" s="167">
        <f t="shared" si="2141"/>
        <v>43070</v>
      </c>
      <c r="CG180" s="168">
        <f t="shared" si="2142"/>
        <v>31</v>
      </c>
      <c r="CH180" s="126">
        <f t="shared" si="2143"/>
        <v>1688456</v>
      </c>
      <c r="CI180" s="126">
        <f t="shared" si="2144"/>
        <v>24603216</v>
      </c>
      <c r="CJ180" s="126">
        <f t="shared" si="2145"/>
        <v>32080664</v>
      </c>
      <c r="CK180" s="126">
        <f t="shared" si="2146"/>
        <v>11478925</v>
      </c>
      <c r="CL180" s="126">
        <f t="shared" si="2147"/>
        <v>14808764</v>
      </c>
      <c r="CM180" s="126">
        <f t="shared" si="2148"/>
        <v>361580120</v>
      </c>
      <c r="CN180" s="126">
        <f t="shared" si="2149"/>
        <v>203320368</v>
      </c>
      <c r="CO180" s="126">
        <f t="shared" si="2150"/>
        <v>46531265</v>
      </c>
      <c r="CP180" s="126">
        <f t="shared" si="2151"/>
        <v>0</v>
      </c>
      <c r="CQ180" s="126">
        <f t="shared" si="2152"/>
        <v>818644</v>
      </c>
      <c r="CR180" s="126">
        <f t="shared" si="2153"/>
        <v>21148159</v>
      </c>
      <c r="CS180" s="126">
        <f t="shared" si="2154"/>
        <v>16427060</v>
      </c>
      <c r="CT180" s="126">
        <f t="shared" si="2155"/>
        <v>1471095</v>
      </c>
      <c r="CU180" s="126">
        <f t="shared" si="2156"/>
        <v>18620903</v>
      </c>
      <c r="CV180" s="169"/>
    </row>
    <row r="181" spans="1:100" x14ac:dyDescent="0.2">
      <c r="A181" s="123" t="str">
        <f t="shared" si="2139"/>
        <v>2017-18DECEMBERRX8</v>
      </c>
      <c r="B181" s="97" t="s">
        <v>680</v>
      </c>
      <c r="C181" s="35" t="s">
        <v>776</v>
      </c>
      <c r="D181" s="124" t="str">
        <f t="shared" si="2135"/>
        <v>Y54</v>
      </c>
      <c r="E181" s="124" t="str">
        <f t="shared" si="2136"/>
        <v>North</v>
      </c>
      <c r="F181" s="109" t="s">
        <v>692</v>
      </c>
      <c r="G181" s="109" t="s">
        <v>693</v>
      </c>
      <c r="H181" s="111">
        <v>96360</v>
      </c>
      <c r="I181" s="110">
        <v>68348</v>
      </c>
      <c r="J181" s="110">
        <v>290030</v>
      </c>
      <c r="K181" s="110">
        <v>4</v>
      </c>
      <c r="L181" s="110">
        <v>1</v>
      </c>
      <c r="M181" s="110">
        <v>29</v>
      </c>
      <c r="N181" s="110">
        <v>107</v>
      </c>
      <c r="O181" s="110">
        <v>71887</v>
      </c>
      <c r="P181" s="110">
        <v>9629</v>
      </c>
      <c r="Q181" s="110">
        <v>7199</v>
      </c>
      <c r="R181" s="110">
        <v>39185</v>
      </c>
      <c r="S181" s="110">
        <v>12439</v>
      </c>
      <c r="T181" s="110">
        <v>1056</v>
      </c>
      <c r="U181" s="110">
        <v>4734719</v>
      </c>
      <c r="V181" s="110">
        <v>492</v>
      </c>
      <c r="W181" s="110">
        <v>859</v>
      </c>
      <c r="X181" s="110">
        <v>5090209</v>
      </c>
      <c r="Y181" s="110">
        <v>707</v>
      </c>
      <c r="Z181" s="110">
        <v>1288</v>
      </c>
      <c r="AA181" s="110">
        <v>63679947</v>
      </c>
      <c r="AB181" s="110">
        <v>1625</v>
      </c>
      <c r="AC181" s="110">
        <v>3485</v>
      </c>
      <c r="AD181" s="110">
        <v>50970036</v>
      </c>
      <c r="AE181" s="110">
        <v>4098</v>
      </c>
      <c r="AF181" s="110">
        <v>9513</v>
      </c>
      <c r="AG181" s="110">
        <v>6610398</v>
      </c>
      <c r="AH181" s="110">
        <v>6260</v>
      </c>
      <c r="AI181" s="110">
        <v>15725</v>
      </c>
      <c r="AJ181" s="110">
        <v>5765</v>
      </c>
      <c r="AK181" s="110">
        <v>1132</v>
      </c>
      <c r="AL181" s="110">
        <v>1001</v>
      </c>
      <c r="AM181" s="110">
        <v>3698</v>
      </c>
      <c r="AN181" s="110">
        <v>1653</v>
      </c>
      <c r="AO181" s="110">
        <v>1979</v>
      </c>
      <c r="AP181" s="110">
        <v>2141</v>
      </c>
      <c r="AQ181" s="110">
        <v>43335</v>
      </c>
      <c r="AR181" s="110">
        <v>6117</v>
      </c>
      <c r="AS181" s="110">
        <v>16670</v>
      </c>
      <c r="AT181" s="110">
        <v>66122</v>
      </c>
      <c r="AU181" s="110">
        <v>21867</v>
      </c>
      <c r="AV181" s="110">
        <v>16631</v>
      </c>
      <c r="AW181" s="110">
        <v>16075</v>
      </c>
      <c r="AX181" s="110">
        <v>12423</v>
      </c>
      <c r="AY181" s="110">
        <v>63241</v>
      </c>
      <c r="AZ181" s="110">
        <v>48063</v>
      </c>
      <c r="BA181" s="110">
        <v>24562</v>
      </c>
      <c r="BB181" s="110">
        <v>14851</v>
      </c>
      <c r="BC181" s="110">
        <v>2194</v>
      </c>
      <c r="BD181" s="110">
        <v>1233</v>
      </c>
      <c r="BE181" s="110">
        <v>0</v>
      </c>
      <c r="BF181" s="110">
        <v>0</v>
      </c>
      <c r="BG181" s="110">
        <v>0</v>
      </c>
      <c r="BH181" s="110">
        <v>0</v>
      </c>
      <c r="BI181" s="110">
        <v>5178</v>
      </c>
      <c r="BJ181" s="110">
        <v>162964</v>
      </c>
      <c r="BK181" s="110">
        <v>31</v>
      </c>
      <c r="BL181" s="110">
        <v>56</v>
      </c>
      <c r="BM181" s="110">
        <v>42</v>
      </c>
      <c r="BN181" s="110">
        <v>390</v>
      </c>
      <c r="BO181" s="110">
        <v>191</v>
      </c>
      <c r="BP181" s="110">
        <v>63</v>
      </c>
      <c r="BQ181" s="110">
        <v>3127</v>
      </c>
      <c r="BR181" s="110">
        <v>2264006</v>
      </c>
      <c r="BS181" s="110">
        <v>5805</v>
      </c>
      <c r="BT181" s="110">
        <v>13777</v>
      </c>
      <c r="BU181" s="110">
        <v>1196211</v>
      </c>
      <c r="BV181" s="110">
        <v>6263</v>
      </c>
      <c r="BW181" s="110">
        <v>12752</v>
      </c>
      <c r="BX181" s="110">
        <v>456853</v>
      </c>
      <c r="BY181" s="110">
        <v>7252</v>
      </c>
      <c r="BZ181" s="110">
        <v>12771</v>
      </c>
      <c r="CA181" s="110">
        <v>34287816</v>
      </c>
      <c r="CB181" s="110">
        <v>10965</v>
      </c>
      <c r="CC181" s="177">
        <v>25253</v>
      </c>
      <c r="CD181" s="126">
        <f t="shared" si="2157"/>
        <v>12</v>
      </c>
      <c r="CE181" s="166">
        <f t="shared" si="2140"/>
        <v>2017</v>
      </c>
      <c r="CF181" s="167">
        <f t="shared" si="2141"/>
        <v>43070</v>
      </c>
      <c r="CG181" s="168">
        <f t="shared" si="2142"/>
        <v>31</v>
      </c>
      <c r="CH181" s="126">
        <f t="shared" si="2143"/>
        <v>68348</v>
      </c>
      <c r="CI181" s="126">
        <f t="shared" si="2144"/>
        <v>1982092</v>
      </c>
      <c r="CJ181" s="126">
        <f t="shared" si="2145"/>
        <v>7313236</v>
      </c>
      <c r="CK181" s="126">
        <f t="shared" si="2146"/>
        <v>8271311</v>
      </c>
      <c r="CL181" s="126">
        <f t="shared" si="2147"/>
        <v>9272312</v>
      </c>
      <c r="CM181" s="126">
        <f t="shared" si="2148"/>
        <v>136559725</v>
      </c>
      <c r="CN181" s="126">
        <f t="shared" si="2149"/>
        <v>118332207</v>
      </c>
      <c r="CO181" s="126">
        <f t="shared" si="2150"/>
        <v>16605600</v>
      </c>
      <c r="CP181" s="126">
        <f t="shared" si="2151"/>
        <v>0</v>
      </c>
      <c r="CQ181" s="126">
        <f t="shared" si="2152"/>
        <v>289968</v>
      </c>
      <c r="CR181" s="126">
        <f t="shared" si="2153"/>
        <v>5373030</v>
      </c>
      <c r="CS181" s="126">
        <f t="shared" si="2154"/>
        <v>2435632</v>
      </c>
      <c r="CT181" s="126">
        <f t="shared" si="2155"/>
        <v>804573</v>
      </c>
      <c r="CU181" s="126">
        <f t="shared" si="2156"/>
        <v>78966131</v>
      </c>
      <c r="CV181" s="169"/>
    </row>
    <row r="182" spans="1:100" x14ac:dyDescent="0.2">
      <c r="A182" s="123" t="str">
        <f t="shared" si="2139"/>
        <v>2017-18DECEMBERRX9</v>
      </c>
      <c r="B182" s="97" t="s">
        <v>680</v>
      </c>
      <c r="C182" s="35" t="s">
        <v>776</v>
      </c>
      <c r="D182" s="124" t="str">
        <f t="shared" si="2135"/>
        <v>Y55</v>
      </c>
      <c r="E182" s="124" t="str">
        <f t="shared" si="2136"/>
        <v>Midlands and East</v>
      </c>
      <c r="F182" s="109" t="s">
        <v>695</v>
      </c>
      <c r="G182" s="109" t="s">
        <v>696</v>
      </c>
      <c r="H182" s="111">
        <v>89032</v>
      </c>
      <c r="I182" s="110">
        <v>78499</v>
      </c>
      <c r="J182" s="110">
        <v>299412</v>
      </c>
      <c r="K182" s="110">
        <v>4</v>
      </c>
      <c r="L182" s="110">
        <v>2</v>
      </c>
      <c r="M182" s="110">
        <v>19</v>
      </c>
      <c r="N182" s="110">
        <v>71</v>
      </c>
      <c r="O182" s="110">
        <v>64665</v>
      </c>
      <c r="P182" s="110">
        <v>6581</v>
      </c>
      <c r="Q182" s="110">
        <v>4382</v>
      </c>
      <c r="R182" s="110">
        <v>39078</v>
      </c>
      <c r="S182" s="110">
        <v>10720</v>
      </c>
      <c r="T182" s="110">
        <v>176</v>
      </c>
      <c r="U182" s="110">
        <v>3802022</v>
      </c>
      <c r="V182" s="110">
        <v>578</v>
      </c>
      <c r="W182" s="110">
        <v>1031</v>
      </c>
      <c r="X182" s="110">
        <v>5852745</v>
      </c>
      <c r="Y182" s="110">
        <v>1336</v>
      </c>
      <c r="Z182" s="110">
        <v>3190</v>
      </c>
      <c r="AA182" s="110">
        <v>92566691</v>
      </c>
      <c r="AB182" s="110">
        <v>2369</v>
      </c>
      <c r="AC182" s="110">
        <v>5168</v>
      </c>
      <c r="AD182" s="110">
        <v>64832094</v>
      </c>
      <c r="AE182" s="110">
        <v>6048</v>
      </c>
      <c r="AF182" s="110">
        <v>14397</v>
      </c>
      <c r="AG182" s="110">
        <v>968185</v>
      </c>
      <c r="AH182" s="110">
        <v>5501</v>
      </c>
      <c r="AI182" s="110">
        <v>16942</v>
      </c>
      <c r="AJ182" s="110">
        <v>5766</v>
      </c>
      <c r="AK182" s="110">
        <v>1744</v>
      </c>
      <c r="AL182" s="110">
        <v>2221</v>
      </c>
      <c r="AM182" s="110">
        <v>5</v>
      </c>
      <c r="AN182" s="110">
        <v>711</v>
      </c>
      <c r="AO182" s="110">
        <v>1090</v>
      </c>
      <c r="AP182" s="110">
        <v>7</v>
      </c>
      <c r="AQ182" s="110">
        <v>40233</v>
      </c>
      <c r="AR182" s="110">
        <v>679</v>
      </c>
      <c r="AS182" s="110">
        <v>17987</v>
      </c>
      <c r="AT182" s="110">
        <v>58899</v>
      </c>
      <c r="AU182" s="110">
        <v>11697</v>
      </c>
      <c r="AV182" s="110">
        <v>9337</v>
      </c>
      <c r="AW182" s="110">
        <v>8035</v>
      </c>
      <c r="AX182" s="110">
        <v>6492</v>
      </c>
      <c r="AY182" s="110">
        <v>53735</v>
      </c>
      <c r="AZ182" s="110">
        <v>45310</v>
      </c>
      <c r="BA182" s="110">
        <v>15278</v>
      </c>
      <c r="BB182" s="110">
        <v>12164</v>
      </c>
      <c r="BC182" s="110">
        <v>234</v>
      </c>
      <c r="BD182" s="110">
        <v>186</v>
      </c>
      <c r="BE182" s="110">
        <v>522</v>
      </c>
      <c r="BF182" s="110">
        <v>109409</v>
      </c>
      <c r="BG182" s="110">
        <v>210</v>
      </c>
      <c r="BH182" s="110">
        <v>367</v>
      </c>
      <c r="BI182" s="110">
        <v>2445</v>
      </c>
      <c r="BJ182" s="110">
        <v>82117</v>
      </c>
      <c r="BK182" s="110">
        <v>34</v>
      </c>
      <c r="BL182" s="110">
        <v>63</v>
      </c>
      <c r="BM182" s="110">
        <v>0</v>
      </c>
      <c r="BN182" s="110">
        <v>310</v>
      </c>
      <c r="BO182" s="110">
        <v>185</v>
      </c>
      <c r="BP182" s="110">
        <v>2</v>
      </c>
      <c r="BQ182" s="110">
        <v>1847</v>
      </c>
      <c r="BR182" s="110">
        <v>2738024</v>
      </c>
      <c r="BS182" s="110">
        <v>8832</v>
      </c>
      <c r="BT182" s="110">
        <v>20043</v>
      </c>
      <c r="BU182" s="110">
        <v>1767325</v>
      </c>
      <c r="BV182" s="110">
        <v>9553</v>
      </c>
      <c r="BW182" s="110">
        <v>16626</v>
      </c>
      <c r="BX182" s="110">
        <v>12905</v>
      </c>
      <c r="BY182" s="110">
        <v>6453</v>
      </c>
      <c r="BZ182" s="110">
        <v>8893</v>
      </c>
      <c r="CA182" s="110">
        <v>29758987</v>
      </c>
      <c r="CB182" s="110">
        <v>16112</v>
      </c>
      <c r="CC182" s="177">
        <v>29052</v>
      </c>
      <c r="CD182" s="126">
        <f t="shared" si="2157"/>
        <v>12</v>
      </c>
      <c r="CE182" s="166">
        <f t="shared" si="2140"/>
        <v>2017</v>
      </c>
      <c r="CF182" s="167">
        <f t="shared" si="2141"/>
        <v>43070</v>
      </c>
      <c r="CG182" s="168">
        <f t="shared" si="2142"/>
        <v>31</v>
      </c>
      <c r="CH182" s="126">
        <f t="shared" si="2143"/>
        <v>156998</v>
      </c>
      <c r="CI182" s="126">
        <f t="shared" si="2144"/>
        <v>1491481</v>
      </c>
      <c r="CJ182" s="126">
        <f t="shared" si="2145"/>
        <v>5573429</v>
      </c>
      <c r="CK182" s="126">
        <f t="shared" si="2146"/>
        <v>6785011</v>
      </c>
      <c r="CL182" s="126">
        <f t="shared" si="2147"/>
        <v>13978580</v>
      </c>
      <c r="CM182" s="126">
        <f t="shared" si="2148"/>
        <v>201955104</v>
      </c>
      <c r="CN182" s="126">
        <f t="shared" si="2149"/>
        <v>154335840</v>
      </c>
      <c r="CO182" s="126">
        <f t="shared" si="2150"/>
        <v>2981792</v>
      </c>
      <c r="CP182" s="126">
        <f t="shared" si="2151"/>
        <v>191574</v>
      </c>
      <c r="CQ182" s="126">
        <f t="shared" si="2152"/>
        <v>154035</v>
      </c>
      <c r="CR182" s="126">
        <f t="shared" si="2153"/>
        <v>6213330</v>
      </c>
      <c r="CS182" s="126">
        <f t="shared" si="2154"/>
        <v>3075810</v>
      </c>
      <c r="CT182" s="126">
        <f t="shared" si="2155"/>
        <v>17786</v>
      </c>
      <c r="CU182" s="126">
        <f t="shared" si="2156"/>
        <v>53659044</v>
      </c>
      <c r="CV182" s="169"/>
    </row>
    <row r="183" spans="1:100" x14ac:dyDescent="0.2">
      <c r="A183" s="123" t="str">
        <f t="shared" si="2139"/>
        <v>2017-18DECEMBERRYA</v>
      </c>
      <c r="B183" s="97" t="s">
        <v>680</v>
      </c>
      <c r="C183" s="35" t="s">
        <v>776</v>
      </c>
      <c r="D183" s="124" t="str">
        <f t="shared" si="2135"/>
        <v>Y55</v>
      </c>
      <c r="E183" s="124" t="str">
        <f t="shared" si="2136"/>
        <v>Midlands and East</v>
      </c>
      <c r="F183" s="109" t="s">
        <v>697</v>
      </c>
      <c r="G183" s="109" t="s">
        <v>698</v>
      </c>
      <c r="H183" s="111">
        <v>118828</v>
      </c>
      <c r="I183" s="110">
        <v>86984</v>
      </c>
      <c r="J183" s="110">
        <v>254693</v>
      </c>
      <c r="K183" s="110">
        <v>2.928044238</v>
      </c>
      <c r="L183" s="110">
        <v>1</v>
      </c>
      <c r="M183" s="110">
        <v>13</v>
      </c>
      <c r="N183" s="110">
        <v>41</v>
      </c>
      <c r="O183" s="110">
        <v>93260</v>
      </c>
      <c r="P183" s="110">
        <v>6030</v>
      </c>
      <c r="Q183" s="110">
        <v>3767</v>
      </c>
      <c r="R183" s="110">
        <v>41673</v>
      </c>
      <c r="S183" s="110">
        <v>36274</v>
      </c>
      <c r="T183" s="110">
        <v>2366</v>
      </c>
      <c r="U183" s="110">
        <v>2552233</v>
      </c>
      <c r="V183" s="110">
        <v>423</v>
      </c>
      <c r="W183" s="110">
        <v>730</v>
      </c>
      <c r="X183" s="110">
        <v>1924602</v>
      </c>
      <c r="Y183" s="110">
        <v>511</v>
      </c>
      <c r="Z183" s="110">
        <v>889</v>
      </c>
      <c r="AA183" s="110">
        <v>33006109</v>
      </c>
      <c r="AB183" s="110">
        <v>792</v>
      </c>
      <c r="AC183" s="110">
        <v>1456</v>
      </c>
      <c r="AD183" s="110">
        <v>86672434</v>
      </c>
      <c r="AE183" s="110">
        <v>2389</v>
      </c>
      <c r="AF183" s="110">
        <v>5576</v>
      </c>
      <c r="AG183" s="110">
        <v>9155253</v>
      </c>
      <c r="AH183" s="110">
        <v>3870</v>
      </c>
      <c r="AI183" s="110">
        <v>9975</v>
      </c>
      <c r="AJ183" s="110">
        <v>3807</v>
      </c>
      <c r="AK183" s="110">
        <v>158</v>
      </c>
      <c r="AL183" s="110">
        <v>209</v>
      </c>
      <c r="AM183" s="110">
        <v>0</v>
      </c>
      <c r="AN183" s="110">
        <v>180</v>
      </c>
      <c r="AO183" s="110">
        <v>3260</v>
      </c>
      <c r="AP183" s="110">
        <v>2135</v>
      </c>
      <c r="AQ183" s="110">
        <v>52327</v>
      </c>
      <c r="AR183" s="110">
        <v>3198</v>
      </c>
      <c r="AS183" s="110">
        <v>33928</v>
      </c>
      <c r="AT183" s="110">
        <v>89453</v>
      </c>
      <c r="AU183" s="110">
        <v>11268</v>
      </c>
      <c r="AV183" s="110">
        <v>8416</v>
      </c>
      <c r="AW183" s="110">
        <v>6959</v>
      </c>
      <c r="AX183" s="110">
        <v>5275</v>
      </c>
      <c r="AY183" s="110">
        <v>52827</v>
      </c>
      <c r="AZ183" s="110">
        <v>44257</v>
      </c>
      <c r="BA183" s="110">
        <v>61528</v>
      </c>
      <c r="BB183" s="110">
        <v>38420</v>
      </c>
      <c r="BC183" s="110">
        <v>5279</v>
      </c>
      <c r="BD183" s="110">
        <v>2520</v>
      </c>
      <c r="BE183" s="110">
        <v>247</v>
      </c>
      <c r="BF183" s="110">
        <v>71841</v>
      </c>
      <c r="BG183" s="110">
        <v>291</v>
      </c>
      <c r="BH183" s="110">
        <v>519</v>
      </c>
      <c r="BI183" s="110">
        <v>4241</v>
      </c>
      <c r="BJ183" s="110">
        <v>216666</v>
      </c>
      <c r="BK183" s="110">
        <v>51.088422541999996</v>
      </c>
      <c r="BL183" s="110">
        <v>59</v>
      </c>
      <c r="BM183" s="110">
        <v>251</v>
      </c>
      <c r="BN183" s="110">
        <v>2</v>
      </c>
      <c r="BO183" s="110">
        <v>1405</v>
      </c>
      <c r="BP183" s="110">
        <v>0</v>
      </c>
      <c r="BQ183" s="110">
        <v>1452</v>
      </c>
      <c r="BR183" s="110">
        <v>7311</v>
      </c>
      <c r="BS183" s="110">
        <v>3656</v>
      </c>
      <c r="BT183" s="110">
        <v>5961</v>
      </c>
      <c r="BU183" s="110">
        <v>9086253</v>
      </c>
      <c r="BV183" s="110">
        <v>6467</v>
      </c>
      <c r="BW183" s="110">
        <v>14693</v>
      </c>
      <c r="BX183" s="110">
        <v>0</v>
      </c>
      <c r="BY183" s="110">
        <v>0</v>
      </c>
      <c r="BZ183" s="110">
        <v>0</v>
      </c>
      <c r="CA183" s="110">
        <v>12685041</v>
      </c>
      <c r="CB183" s="110">
        <v>8736</v>
      </c>
      <c r="CC183" s="177">
        <v>19987</v>
      </c>
      <c r="CD183" s="126">
        <f t="shared" si="2157"/>
        <v>12</v>
      </c>
      <c r="CE183" s="166">
        <f t="shared" si="2140"/>
        <v>2017</v>
      </c>
      <c r="CF183" s="167">
        <f t="shared" si="2141"/>
        <v>43070</v>
      </c>
      <c r="CG183" s="168">
        <f t="shared" si="2142"/>
        <v>31</v>
      </c>
      <c r="CH183" s="126">
        <f t="shared" si="2143"/>
        <v>86984</v>
      </c>
      <c r="CI183" s="126">
        <f t="shared" si="2144"/>
        <v>1130792</v>
      </c>
      <c r="CJ183" s="126">
        <f t="shared" si="2145"/>
        <v>3566344</v>
      </c>
      <c r="CK183" s="126">
        <f t="shared" si="2146"/>
        <v>4401900</v>
      </c>
      <c r="CL183" s="126">
        <f t="shared" si="2147"/>
        <v>3348863</v>
      </c>
      <c r="CM183" s="126">
        <f t="shared" si="2148"/>
        <v>60675888</v>
      </c>
      <c r="CN183" s="126">
        <f t="shared" si="2149"/>
        <v>202263824</v>
      </c>
      <c r="CO183" s="126">
        <f t="shared" si="2150"/>
        <v>23600850</v>
      </c>
      <c r="CP183" s="126">
        <f t="shared" si="2151"/>
        <v>128193</v>
      </c>
      <c r="CQ183" s="126">
        <f t="shared" si="2152"/>
        <v>250219</v>
      </c>
      <c r="CR183" s="126">
        <f t="shared" si="2153"/>
        <v>11922</v>
      </c>
      <c r="CS183" s="126">
        <f t="shared" si="2154"/>
        <v>20643665</v>
      </c>
      <c r="CT183" s="126">
        <f t="shared" si="2155"/>
        <v>0</v>
      </c>
      <c r="CU183" s="126">
        <f t="shared" si="2156"/>
        <v>29021124</v>
      </c>
      <c r="CV183" s="169"/>
    </row>
    <row r="184" spans="1:100" x14ac:dyDescent="0.2">
      <c r="A184" s="123" t="str">
        <f t="shared" si="2139"/>
        <v>2017-18DECEMBERRYC</v>
      </c>
      <c r="B184" s="97" t="s">
        <v>680</v>
      </c>
      <c r="C184" s="35" t="s">
        <v>776</v>
      </c>
      <c r="D184" s="124" t="str">
        <f t="shared" si="2135"/>
        <v>Y55</v>
      </c>
      <c r="E184" s="124" t="str">
        <f t="shared" si="2136"/>
        <v>Midlands and East</v>
      </c>
      <c r="F184" s="109" t="s">
        <v>699</v>
      </c>
      <c r="G184" s="109" t="s">
        <v>700</v>
      </c>
      <c r="H184" s="111">
        <v>119496</v>
      </c>
      <c r="I184" s="110">
        <v>78346</v>
      </c>
      <c r="J184" s="110">
        <v>1104087</v>
      </c>
      <c r="K184" s="110">
        <v>14</v>
      </c>
      <c r="L184" s="110">
        <v>1</v>
      </c>
      <c r="M184" s="110">
        <v>83</v>
      </c>
      <c r="N184" s="110">
        <v>150</v>
      </c>
      <c r="O184" s="110">
        <v>77405</v>
      </c>
      <c r="P184" s="110">
        <v>7084</v>
      </c>
      <c r="Q184" s="110">
        <v>4726</v>
      </c>
      <c r="R184" s="110">
        <v>42475</v>
      </c>
      <c r="S184" s="110">
        <v>12090</v>
      </c>
      <c r="T184" s="110">
        <v>5054</v>
      </c>
      <c r="U184" s="110">
        <v>3906391</v>
      </c>
      <c r="V184" s="110">
        <v>551.43859400999997</v>
      </c>
      <c r="W184" s="110">
        <v>1001</v>
      </c>
      <c r="X184" s="110">
        <v>4429795</v>
      </c>
      <c r="Y184" s="110">
        <v>937.72121084000003</v>
      </c>
      <c r="Z184" s="110">
        <v>1712</v>
      </c>
      <c r="AA184" s="110">
        <v>81702906</v>
      </c>
      <c r="AB184" s="110">
        <v>1924.9577325</v>
      </c>
      <c r="AC184" s="110">
        <v>3906</v>
      </c>
      <c r="AD184" s="110">
        <v>77602199</v>
      </c>
      <c r="AE184" s="110">
        <v>6426.1509606</v>
      </c>
      <c r="AF184" s="110">
        <v>16834</v>
      </c>
      <c r="AG184" s="110">
        <v>38657989</v>
      </c>
      <c r="AH184" s="110">
        <v>7650.5024738000002</v>
      </c>
      <c r="AI184" s="110">
        <v>18842</v>
      </c>
      <c r="AJ184" s="110">
        <v>7681</v>
      </c>
      <c r="AK184" s="110">
        <v>142</v>
      </c>
      <c r="AL184" s="110">
        <v>5134</v>
      </c>
      <c r="AM184" s="110">
        <v>447</v>
      </c>
      <c r="AN184" s="110">
        <v>68</v>
      </c>
      <c r="AO184" s="110">
        <v>2337</v>
      </c>
      <c r="AP184" s="110">
        <v>4797</v>
      </c>
      <c r="AQ184" s="110">
        <v>42767</v>
      </c>
      <c r="AR184" s="110">
        <v>3491</v>
      </c>
      <c r="AS184" s="110">
        <v>23466</v>
      </c>
      <c r="AT184" s="110">
        <v>69724</v>
      </c>
      <c r="AU184" s="110">
        <v>16314</v>
      </c>
      <c r="AV184" s="110">
        <v>11889</v>
      </c>
      <c r="AW184" s="110">
        <v>4997</v>
      </c>
      <c r="AX184" s="110">
        <v>4995</v>
      </c>
      <c r="AY184" s="110">
        <v>66994</v>
      </c>
      <c r="AZ184" s="110">
        <v>48681</v>
      </c>
      <c r="BA184" s="110">
        <v>23495</v>
      </c>
      <c r="BB184" s="110">
        <v>13221</v>
      </c>
      <c r="BC184" s="110">
        <v>10287</v>
      </c>
      <c r="BD184" s="110">
        <v>5554</v>
      </c>
      <c r="BE184" s="110">
        <v>569</v>
      </c>
      <c r="BF184" s="110">
        <v>165742</v>
      </c>
      <c r="BG184" s="110">
        <v>291.28646749000001</v>
      </c>
      <c r="BH184" s="110">
        <v>499</v>
      </c>
      <c r="BI184" s="110">
        <v>6705</v>
      </c>
      <c r="BJ184" s="110">
        <v>298197</v>
      </c>
      <c r="BK184" s="110">
        <v>44</v>
      </c>
      <c r="BL184" s="110">
        <v>88</v>
      </c>
      <c r="BM184" s="110">
        <v>56</v>
      </c>
      <c r="BN184" s="110">
        <v>909</v>
      </c>
      <c r="BO184" s="110">
        <v>843</v>
      </c>
      <c r="BP184" s="110">
        <v>68</v>
      </c>
      <c r="BQ184" s="110">
        <v>1145</v>
      </c>
      <c r="BR184" s="110">
        <v>10145837</v>
      </c>
      <c r="BS184" s="110">
        <v>11161.536854</v>
      </c>
      <c r="BT184" s="110">
        <v>26149</v>
      </c>
      <c r="BU184" s="110">
        <v>11177110</v>
      </c>
      <c r="BV184" s="110">
        <v>13258.730723999999</v>
      </c>
      <c r="BW184" s="110">
        <v>28269</v>
      </c>
      <c r="BX184" s="110">
        <v>1013632</v>
      </c>
      <c r="BY184" s="110">
        <v>14906.352940999999</v>
      </c>
      <c r="BZ184" s="110">
        <v>31240</v>
      </c>
      <c r="CA184" s="110">
        <v>21833716</v>
      </c>
      <c r="CB184" s="110">
        <v>19068.747598000002</v>
      </c>
      <c r="CC184" s="177">
        <v>42381</v>
      </c>
      <c r="CD184" s="126">
        <f t="shared" si="2157"/>
        <v>12</v>
      </c>
      <c r="CE184" s="166">
        <f t="shared" si="2140"/>
        <v>2017</v>
      </c>
      <c r="CF184" s="167">
        <f t="shared" si="2141"/>
        <v>43070</v>
      </c>
      <c r="CG184" s="168">
        <f t="shared" si="2142"/>
        <v>31</v>
      </c>
      <c r="CH184" s="126">
        <f t="shared" si="2143"/>
        <v>78346</v>
      </c>
      <c r="CI184" s="126">
        <f t="shared" si="2144"/>
        <v>6502718</v>
      </c>
      <c r="CJ184" s="126">
        <f t="shared" si="2145"/>
        <v>11751900</v>
      </c>
      <c r="CK184" s="126">
        <f t="shared" si="2146"/>
        <v>7091084</v>
      </c>
      <c r="CL184" s="126">
        <f t="shared" si="2147"/>
        <v>8090912</v>
      </c>
      <c r="CM184" s="126">
        <f t="shared" si="2148"/>
        <v>165907350</v>
      </c>
      <c r="CN184" s="126">
        <f t="shared" si="2149"/>
        <v>203523060</v>
      </c>
      <c r="CO184" s="126">
        <f t="shared" si="2150"/>
        <v>95227468</v>
      </c>
      <c r="CP184" s="126">
        <f t="shared" si="2151"/>
        <v>283931</v>
      </c>
      <c r="CQ184" s="126">
        <f t="shared" si="2152"/>
        <v>590040</v>
      </c>
      <c r="CR184" s="126">
        <f t="shared" si="2153"/>
        <v>23769441</v>
      </c>
      <c r="CS184" s="126">
        <f t="shared" si="2154"/>
        <v>23830767</v>
      </c>
      <c r="CT184" s="126">
        <f t="shared" si="2155"/>
        <v>2124320</v>
      </c>
      <c r="CU184" s="126">
        <f t="shared" si="2156"/>
        <v>48526245</v>
      </c>
      <c r="CV184" s="169"/>
    </row>
    <row r="185" spans="1:100" x14ac:dyDescent="0.2">
      <c r="A185" s="123" t="str">
        <f t="shared" si="2139"/>
        <v>2017-18DECEMBERRYD</v>
      </c>
      <c r="B185" s="97" t="s">
        <v>680</v>
      </c>
      <c r="C185" s="35" t="s">
        <v>776</v>
      </c>
      <c r="D185" s="124" t="str">
        <f t="shared" si="2135"/>
        <v>Y58</v>
      </c>
      <c r="E185" s="124" t="str">
        <f t="shared" si="2136"/>
        <v>South East</v>
      </c>
      <c r="F185" s="109" t="s">
        <v>701</v>
      </c>
      <c r="G185" s="109" t="s">
        <v>702</v>
      </c>
      <c r="H185" s="111">
        <v>79138</v>
      </c>
      <c r="I185" s="110">
        <v>72743</v>
      </c>
      <c r="J185" s="110">
        <v>5049365</v>
      </c>
      <c r="K185" s="110">
        <v>69</v>
      </c>
      <c r="L185" s="110">
        <v>36</v>
      </c>
      <c r="M185" s="110">
        <v>251</v>
      </c>
      <c r="N185" s="110">
        <v>385</v>
      </c>
      <c r="O185" s="110">
        <v>65014</v>
      </c>
      <c r="P185" s="110">
        <v>3642</v>
      </c>
      <c r="Q185" s="110">
        <v>2281</v>
      </c>
      <c r="R185" s="110">
        <v>31941</v>
      </c>
      <c r="S185" s="110">
        <v>23614</v>
      </c>
      <c r="T185" s="110">
        <v>959</v>
      </c>
      <c r="U185" s="110">
        <v>1860243</v>
      </c>
      <c r="V185" s="110">
        <v>511</v>
      </c>
      <c r="W185" s="110">
        <v>916</v>
      </c>
      <c r="X185" s="110">
        <v>1621152</v>
      </c>
      <c r="Y185" s="110">
        <v>711</v>
      </c>
      <c r="Z185" s="110">
        <v>1262</v>
      </c>
      <c r="AA185" s="110">
        <v>35819522</v>
      </c>
      <c r="AB185" s="110">
        <v>1121</v>
      </c>
      <c r="AC185" s="110">
        <v>2098</v>
      </c>
      <c r="AD185" s="110">
        <v>141057208</v>
      </c>
      <c r="AE185" s="110">
        <v>5973</v>
      </c>
      <c r="AF185" s="110">
        <v>13672</v>
      </c>
      <c r="AG185" s="110">
        <v>8680821</v>
      </c>
      <c r="AH185" s="110">
        <v>9052</v>
      </c>
      <c r="AI185" s="110">
        <v>21555</v>
      </c>
      <c r="AJ185" s="110">
        <v>3202</v>
      </c>
      <c r="AK185" s="110">
        <v>109</v>
      </c>
      <c r="AL185" s="110">
        <v>500</v>
      </c>
      <c r="AM185" s="110">
        <v>83</v>
      </c>
      <c r="AN185" s="110">
        <v>253</v>
      </c>
      <c r="AO185" s="110">
        <v>2340</v>
      </c>
      <c r="AP185" s="110">
        <v>574</v>
      </c>
      <c r="AQ185" s="110">
        <v>37755</v>
      </c>
      <c r="AR185" s="110">
        <v>1756</v>
      </c>
      <c r="AS185" s="110">
        <v>22301</v>
      </c>
      <c r="AT185" s="110">
        <v>61812</v>
      </c>
      <c r="AU185" s="110">
        <v>8546</v>
      </c>
      <c r="AV185" s="110">
        <v>6380</v>
      </c>
      <c r="AW185" s="110">
        <v>5265</v>
      </c>
      <c r="AX185" s="110">
        <v>6380</v>
      </c>
      <c r="AY185" s="110">
        <v>45292</v>
      </c>
      <c r="AZ185" s="110">
        <v>36164</v>
      </c>
      <c r="BA185" s="110">
        <v>42214</v>
      </c>
      <c r="BB185" s="110">
        <v>25433</v>
      </c>
      <c r="BC185" s="110">
        <v>1779</v>
      </c>
      <c r="BD185" s="110">
        <v>1020</v>
      </c>
      <c r="BE185" s="110">
        <v>304</v>
      </c>
      <c r="BF185" s="110">
        <v>98470</v>
      </c>
      <c r="BG185" s="110">
        <v>324</v>
      </c>
      <c r="BH185" s="110">
        <v>541</v>
      </c>
      <c r="BI185" s="110">
        <v>2459</v>
      </c>
      <c r="BJ185" s="110">
        <v>190887</v>
      </c>
      <c r="BK185" s="110">
        <v>78</v>
      </c>
      <c r="BL185" s="110">
        <v>185</v>
      </c>
      <c r="BM185" s="110">
        <v>0</v>
      </c>
      <c r="BN185" s="110">
        <v>171</v>
      </c>
      <c r="BO185" s="110">
        <v>1107</v>
      </c>
      <c r="BP185" s="110">
        <v>0</v>
      </c>
      <c r="BQ185" s="110">
        <v>353</v>
      </c>
      <c r="BR185" s="110">
        <v>1746716</v>
      </c>
      <c r="BS185" s="110">
        <v>10215</v>
      </c>
      <c r="BT185" s="110">
        <v>22555</v>
      </c>
      <c r="BU185" s="110">
        <v>13678494</v>
      </c>
      <c r="BV185" s="110">
        <v>12356</v>
      </c>
      <c r="BW185" s="110">
        <v>27551</v>
      </c>
      <c r="BX185" s="110">
        <v>0</v>
      </c>
      <c r="BY185" s="110">
        <v>0</v>
      </c>
      <c r="BZ185" s="110">
        <v>0</v>
      </c>
      <c r="CA185" s="110">
        <v>5922999</v>
      </c>
      <c r="CB185" s="110">
        <v>16779</v>
      </c>
      <c r="CC185" s="177">
        <v>35281</v>
      </c>
      <c r="CD185" s="126">
        <f t="shared" si="2157"/>
        <v>12</v>
      </c>
      <c r="CE185" s="166">
        <f t="shared" si="2140"/>
        <v>2017</v>
      </c>
      <c r="CF185" s="167">
        <f t="shared" si="2141"/>
        <v>43070</v>
      </c>
      <c r="CG185" s="168">
        <f t="shared" si="2142"/>
        <v>31</v>
      </c>
      <c r="CH185" s="126">
        <f t="shared" si="2143"/>
        <v>2618748</v>
      </c>
      <c r="CI185" s="126">
        <f t="shared" si="2144"/>
        <v>18258493</v>
      </c>
      <c r="CJ185" s="126">
        <f t="shared" si="2145"/>
        <v>28006055</v>
      </c>
      <c r="CK185" s="126">
        <f t="shared" si="2146"/>
        <v>3336072</v>
      </c>
      <c r="CL185" s="126">
        <f t="shared" si="2147"/>
        <v>2878622</v>
      </c>
      <c r="CM185" s="126">
        <f t="shared" si="2148"/>
        <v>67012218</v>
      </c>
      <c r="CN185" s="126">
        <f t="shared" si="2149"/>
        <v>322850608</v>
      </c>
      <c r="CO185" s="126">
        <f t="shared" si="2150"/>
        <v>20671245</v>
      </c>
      <c r="CP185" s="126">
        <f t="shared" si="2151"/>
        <v>164464</v>
      </c>
      <c r="CQ185" s="126">
        <f t="shared" si="2152"/>
        <v>454915</v>
      </c>
      <c r="CR185" s="126">
        <f t="shared" si="2153"/>
        <v>3856905</v>
      </c>
      <c r="CS185" s="126">
        <f t="shared" si="2154"/>
        <v>30498957</v>
      </c>
      <c r="CT185" s="126">
        <f t="shared" si="2155"/>
        <v>0</v>
      </c>
      <c r="CU185" s="126">
        <f t="shared" si="2156"/>
        <v>12454193</v>
      </c>
      <c r="CV185" s="169"/>
    </row>
    <row r="186" spans="1:100" x14ac:dyDescent="0.2">
      <c r="A186" s="123" t="str">
        <f t="shared" si="2139"/>
        <v>2017-18DECEMBERRYE</v>
      </c>
      <c r="B186" s="97" t="s">
        <v>680</v>
      </c>
      <c r="C186" s="35" t="s">
        <v>776</v>
      </c>
      <c r="D186" s="124" t="str">
        <f t="shared" si="2135"/>
        <v>Y58</v>
      </c>
      <c r="E186" s="124" t="str">
        <f t="shared" si="2136"/>
        <v>South East</v>
      </c>
      <c r="F186" s="109" t="s">
        <v>703</v>
      </c>
      <c r="G186" s="109" t="s">
        <v>704</v>
      </c>
      <c r="H186" s="111">
        <v>69036</v>
      </c>
      <c r="I186" s="110">
        <v>49471</v>
      </c>
      <c r="J186" s="110">
        <v>524915</v>
      </c>
      <c r="K186" s="110">
        <v>10.610559722</v>
      </c>
      <c r="L186" s="110">
        <v>3</v>
      </c>
      <c r="M186" s="110">
        <v>58</v>
      </c>
      <c r="N186" s="110">
        <v>117</v>
      </c>
      <c r="O186" s="110">
        <v>50496</v>
      </c>
      <c r="P186" s="110">
        <v>2895</v>
      </c>
      <c r="Q186" s="110">
        <v>1851</v>
      </c>
      <c r="R186" s="110">
        <v>22958</v>
      </c>
      <c r="S186" s="110">
        <v>16292</v>
      </c>
      <c r="T186" s="110">
        <v>1580</v>
      </c>
      <c r="U186" s="110">
        <v>1336426</v>
      </c>
      <c r="V186" s="110">
        <v>462</v>
      </c>
      <c r="W186" s="110">
        <v>867</v>
      </c>
      <c r="X186" s="110">
        <v>1342215</v>
      </c>
      <c r="Y186" s="110">
        <v>725</v>
      </c>
      <c r="Z186" s="110">
        <v>1395</v>
      </c>
      <c r="AA186" s="110">
        <v>26347910</v>
      </c>
      <c r="AB186" s="110">
        <v>1148</v>
      </c>
      <c r="AC186" s="110">
        <v>2342</v>
      </c>
      <c r="AD186" s="110">
        <v>73836604</v>
      </c>
      <c r="AE186" s="110">
        <v>4532</v>
      </c>
      <c r="AF186" s="110">
        <v>10397</v>
      </c>
      <c r="AG186" s="110">
        <v>9955624</v>
      </c>
      <c r="AH186" s="110">
        <v>6301</v>
      </c>
      <c r="AI186" s="110">
        <v>14978</v>
      </c>
      <c r="AJ186" s="110">
        <v>3291</v>
      </c>
      <c r="AK186" s="110">
        <v>16</v>
      </c>
      <c r="AL186" s="110">
        <v>132</v>
      </c>
      <c r="AM186" s="110">
        <v>346</v>
      </c>
      <c r="AN186" s="110">
        <v>268</v>
      </c>
      <c r="AO186" s="110">
        <v>2875</v>
      </c>
      <c r="AP186" s="110">
        <v>0</v>
      </c>
      <c r="AQ186" s="110">
        <v>27241</v>
      </c>
      <c r="AR186" s="110">
        <v>2981</v>
      </c>
      <c r="AS186" s="110">
        <v>16983</v>
      </c>
      <c r="AT186" s="110">
        <v>47205</v>
      </c>
      <c r="AU186" s="110">
        <v>5603</v>
      </c>
      <c r="AV186" s="110">
        <v>4464</v>
      </c>
      <c r="AW186" s="110">
        <v>3580</v>
      </c>
      <c r="AX186" s="110">
        <v>2912</v>
      </c>
      <c r="AY186" s="110">
        <v>32499</v>
      </c>
      <c r="AZ186" s="110">
        <v>27056</v>
      </c>
      <c r="BA186" s="110">
        <v>24019</v>
      </c>
      <c r="BB186" s="110">
        <v>18561</v>
      </c>
      <c r="BC186" s="110">
        <v>2429</v>
      </c>
      <c r="BD186" s="110">
        <v>1764</v>
      </c>
      <c r="BE186" s="110">
        <v>261</v>
      </c>
      <c r="BF186" s="110">
        <v>83788</v>
      </c>
      <c r="BG186" s="110">
        <v>321</v>
      </c>
      <c r="BH186" s="110">
        <v>548</v>
      </c>
      <c r="BI186" s="110">
        <v>2251</v>
      </c>
      <c r="BJ186" s="110">
        <v>92661</v>
      </c>
      <c r="BK186" s="110">
        <v>41</v>
      </c>
      <c r="BL186" s="110">
        <v>87</v>
      </c>
      <c r="BM186" s="110">
        <v>1</v>
      </c>
      <c r="BN186" s="110">
        <v>1769</v>
      </c>
      <c r="BO186" s="110">
        <v>1376</v>
      </c>
      <c r="BP186" s="110">
        <v>0</v>
      </c>
      <c r="BQ186" s="110">
        <v>354</v>
      </c>
      <c r="BR186" s="110">
        <v>6776512</v>
      </c>
      <c r="BS186" s="110">
        <v>3831</v>
      </c>
      <c r="BT186" s="110">
        <v>6750</v>
      </c>
      <c r="BU186" s="110">
        <v>9397842</v>
      </c>
      <c r="BV186" s="110">
        <v>6830</v>
      </c>
      <c r="BW186" s="110">
        <v>11513</v>
      </c>
      <c r="BX186" s="110">
        <v>0</v>
      </c>
      <c r="BY186" s="110">
        <v>0</v>
      </c>
      <c r="BZ186" s="110">
        <v>0</v>
      </c>
      <c r="CA186" s="110">
        <v>3510995</v>
      </c>
      <c r="CB186" s="110">
        <v>9918</v>
      </c>
      <c r="CC186" s="177">
        <v>18489</v>
      </c>
      <c r="CD186" s="126">
        <f t="shared" si="2157"/>
        <v>12</v>
      </c>
      <c r="CE186" s="166">
        <f t="shared" si="2140"/>
        <v>2017</v>
      </c>
      <c r="CF186" s="167">
        <f t="shared" si="2141"/>
        <v>43070</v>
      </c>
      <c r="CG186" s="168">
        <f t="shared" si="2142"/>
        <v>31</v>
      </c>
      <c r="CH186" s="126">
        <f t="shared" si="2143"/>
        <v>148413</v>
      </c>
      <c r="CI186" s="126">
        <f t="shared" si="2144"/>
        <v>2869318</v>
      </c>
      <c r="CJ186" s="126">
        <f t="shared" si="2145"/>
        <v>5788107</v>
      </c>
      <c r="CK186" s="126">
        <f t="shared" si="2146"/>
        <v>2509965</v>
      </c>
      <c r="CL186" s="126">
        <f t="shared" si="2147"/>
        <v>2582145</v>
      </c>
      <c r="CM186" s="126">
        <f t="shared" si="2148"/>
        <v>53767636</v>
      </c>
      <c r="CN186" s="126">
        <f t="shared" si="2149"/>
        <v>169387924</v>
      </c>
      <c r="CO186" s="126">
        <f t="shared" si="2150"/>
        <v>23665240</v>
      </c>
      <c r="CP186" s="126">
        <f t="shared" si="2151"/>
        <v>143028</v>
      </c>
      <c r="CQ186" s="126">
        <f t="shared" si="2152"/>
        <v>195837</v>
      </c>
      <c r="CR186" s="126">
        <f t="shared" si="2153"/>
        <v>11940750</v>
      </c>
      <c r="CS186" s="126">
        <f t="shared" si="2154"/>
        <v>15841888</v>
      </c>
      <c r="CT186" s="126">
        <f t="shared" si="2155"/>
        <v>0</v>
      </c>
      <c r="CU186" s="126">
        <f t="shared" si="2156"/>
        <v>6545106</v>
      </c>
      <c r="CV186" s="169"/>
    </row>
    <row r="187" spans="1:100" x14ac:dyDescent="0.2">
      <c r="A187" s="123" t="str">
        <f t="shared" si="2139"/>
        <v>2017-18DECEMBERRYF</v>
      </c>
      <c r="B187" s="97" t="s">
        <v>680</v>
      </c>
      <c r="C187" s="35" t="s">
        <v>776</v>
      </c>
      <c r="D187" s="124" t="str">
        <f t="shared" si="2135"/>
        <v>Y59</v>
      </c>
      <c r="E187" s="124" t="str">
        <f t="shared" si="2136"/>
        <v>South West</v>
      </c>
      <c r="F187" s="109" t="s">
        <v>705</v>
      </c>
      <c r="G187" s="109" t="s">
        <v>706</v>
      </c>
      <c r="H187" s="111">
        <v>114066</v>
      </c>
      <c r="I187" s="110">
        <v>82083</v>
      </c>
      <c r="J187" s="110">
        <v>880830</v>
      </c>
      <c r="K187" s="110">
        <v>11</v>
      </c>
      <c r="L187" s="110">
        <v>3</v>
      </c>
      <c r="M187" s="110">
        <v>54</v>
      </c>
      <c r="N187" s="110">
        <v>112</v>
      </c>
      <c r="O187" s="110">
        <v>79627</v>
      </c>
      <c r="P187" s="110">
        <v>5634</v>
      </c>
      <c r="Q187" s="110">
        <v>3372</v>
      </c>
      <c r="R187" s="110">
        <v>42115</v>
      </c>
      <c r="S187" s="110">
        <v>20090</v>
      </c>
      <c r="T187" s="110">
        <v>1604</v>
      </c>
      <c r="U187" s="110">
        <v>3493921</v>
      </c>
      <c r="V187" s="110">
        <v>620</v>
      </c>
      <c r="W187" s="110">
        <v>1118</v>
      </c>
      <c r="X187" s="110">
        <v>3017501</v>
      </c>
      <c r="Y187" s="110">
        <v>894</v>
      </c>
      <c r="Z187" s="110">
        <v>1617</v>
      </c>
      <c r="AA187" s="110">
        <v>94181962</v>
      </c>
      <c r="AB187" s="110">
        <v>2236</v>
      </c>
      <c r="AC187" s="110">
        <v>4647</v>
      </c>
      <c r="AD187" s="110">
        <v>109181205</v>
      </c>
      <c r="AE187" s="110">
        <v>5434</v>
      </c>
      <c r="AF187" s="110">
        <v>13029</v>
      </c>
      <c r="AG187" s="110">
        <v>12090219</v>
      </c>
      <c r="AH187" s="110">
        <v>7537</v>
      </c>
      <c r="AI187" s="110">
        <v>17731</v>
      </c>
      <c r="AJ187" s="110">
        <v>4578</v>
      </c>
      <c r="AK187" s="110">
        <v>574</v>
      </c>
      <c r="AL187" s="110">
        <v>2133</v>
      </c>
      <c r="AM187" s="110">
        <v>2754</v>
      </c>
      <c r="AN187" s="110">
        <v>548</v>
      </c>
      <c r="AO187" s="110">
        <v>1323</v>
      </c>
      <c r="AP187" s="110">
        <v>106</v>
      </c>
      <c r="AQ187" s="110">
        <v>40587</v>
      </c>
      <c r="AR187" s="110">
        <v>3131</v>
      </c>
      <c r="AS187" s="110">
        <v>31331</v>
      </c>
      <c r="AT187" s="110">
        <v>75049</v>
      </c>
      <c r="AU187" s="110">
        <v>10826</v>
      </c>
      <c r="AV187" s="110">
        <v>8712</v>
      </c>
      <c r="AW187" s="110">
        <v>6483</v>
      </c>
      <c r="AX187" s="110">
        <v>5263</v>
      </c>
      <c r="AY187" s="110">
        <v>56266</v>
      </c>
      <c r="AZ187" s="110">
        <v>47251</v>
      </c>
      <c r="BA187" s="110">
        <v>29497</v>
      </c>
      <c r="BB187" s="110">
        <v>22344</v>
      </c>
      <c r="BC187" s="110">
        <v>3085</v>
      </c>
      <c r="BD187" s="110">
        <v>1736</v>
      </c>
      <c r="BE187" s="110">
        <v>0</v>
      </c>
      <c r="BF187" s="110">
        <v>0</v>
      </c>
      <c r="BG187" s="110">
        <v>0</v>
      </c>
      <c r="BH187" s="110">
        <v>0</v>
      </c>
      <c r="BI187" s="110">
        <v>0</v>
      </c>
      <c r="BJ187" s="110">
        <v>0</v>
      </c>
      <c r="BK187" s="110">
        <v>0</v>
      </c>
      <c r="BL187" s="110">
        <v>0</v>
      </c>
      <c r="BM187" s="110">
        <v>0</v>
      </c>
      <c r="BN187" s="110">
        <v>759</v>
      </c>
      <c r="BO187" s="110">
        <v>696</v>
      </c>
      <c r="BP187" s="110">
        <v>15</v>
      </c>
      <c r="BQ187" s="110">
        <v>1151</v>
      </c>
      <c r="BR187" s="110">
        <v>5715485</v>
      </c>
      <c r="BS187" s="110">
        <v>7530</v>
      </c>
      <c r="BT187" s="110">
        <v>16381</v>
      </c>
      <c r="BU187" s="110">
        <v>6360008</v>
      </c>
      <c r="BV187" s="110">
        <v>9137</v>
      </c>
      <c r="BW187" s="110">
        <v>18489</v>
      </c>
      <c r="BX187" s="110">
        <v>179750</v>
      </c>
      <c r="BY187" s="110">
        <v>11983</v>
      </c>
      <c r="BZ187" s="110">
        <v>19028</v>
      </c>
      <c r="CA187" s="110">
        <v>12444893</v>
      </c>
      <c r="CB187" s="110">
        <v>10812</v>
      </c>
      <c r="CC187" s="177">
        <v>23100</v>
      </c>
      <c r="CD187" s="126">
        <f t="shared" si="2157"/>
        <v>12</v>
      </c>
      <c r="CE187" s="166">
        <f t="shared" si="2140"/>
        <v>2017</v>
      </c>
      <c r="CF187" s="167">
        <f t="shared" si="2141"/>
        <v>43070</v>
      </c>
      <c r="CG187" s="168">
        <f t="shared" si="2142"/>
        <v>31</v>
      </c>
      <c r="CH187" s="126">
        <f t="shared" si="2143"/>
        <v>246249</v>
      </c>
      <c r="CI187" s="126">
        <f t="shared" si="2144"/>
        <v>4432482</v>
      </c>
      <c r="CJ187" s="126">
        <f t="shared" si="2145"/>
        <v>9193296</v>
      </c>
      <c r="CK187" s="126">
        <f t="shared" si="2146"/>
        <v>6298812</v>
      </c>
      <c r="CL187" s="126">
        <f t="shared" si="2147"/>
        <v>5452524</v>
      </c>
      <c r="CM187" s="126">
        <f t="shared" si="2148"/>
        <v>195708405</v>
      </c>
      <c r="CN187" s="126">
        <f t="shared" si="2149"/>
        <v>261752610</v>
      </c>
      <c r="CO187" s="126">
        <f t="shared" si="2150"/>
        <v>28440524</v>
      </c>
      <c r="CP187" s="126">
        <f t="shared" si="2151"/>
        <v>0</v>
      </c>
      <c r="CQ187" s="126">
        <f t="shared" si="2152"/>
        <v>0</v>
      </c>
      <c r="CR187" s="126">
        <f t="shared" si="2153"/>
        <v>12433179</v>
      </c>
      <c r="CS187" s="126">
        <f t="shared" si="2154"/>
        <v>12868344</v>
      </c>
      <c r="CT187" s="126">
        <f t="shared" si="2155"/>
        <v>285420</v>
      </c>
      <c r="CU187" s="126">
        <f t="shared" si="2156"/>
        <v>26588100</v>
      </c>
      <c r="CV187" s="169"/>
    </row>
    <row r="188" spans="1:100" x14ac:dyDescent="0.2">
      <c r="A188" s="123" t="str">
        <f t="shared" ref="A188:A231" si="2158">B188&amp;C188&amp;F188</f>
        <v>2017-18JANUARYR1F</v>
      </c>
      <c r="B188" s="97" t="s">
        <v>680</v>
      </c>
      <c r="C188" s="35" t="s">
        <v>814</v>
      </c>
      <c r="D188" s="124" t="str">
        <f t="shared" si="2135"/>
        <v>Y58</v>
      </c>
      <c r="E188" s="124" t="str">
        <f t="shared" si="2136"/>
        <v>South East</v>
      </c>
      <c r="F188" s="109" t="s">
        <v>682</v>
      </c>
      <c r="G188" s="109" t="s">
        <v>683</v>
      </c>
      <c r="H188" s="111">
        <v>0</v>
      </c>
      <c r="I188" s="111">
        <v>0</v>
      </c>
      <c r="J188" s="111">
        <v>0</v>
      </c>
      <c r="K188" s="111">
        <v>0</v>
      </c>
      <c r="L188" s="111">
        <v>0</v>
      </c>
      <c r="M188" s="111">
        <v>0</v>
      </c>
      <c r="N188" s="111">
        <v>0</v>
      </c>
      <c r="O188" s="111">
        <v>0</v>
      </c>
      <c r="P188" s="111">
        <v>0</v>
      </c>
      <c r="Q188" s="111">
        <v>0</v>
      </c>
      <c r="R188" s="111">
        <v>0</v>
      </c>
      <c r="S188" s="111">
        <v>0</v>
      </c>
      <c r="T188" s="111">
        <v>0</v>
      </c>
      <c r="U188" s="111">
        <v>0</v>
      </c>
      <c r="V188" s="111">
        <v>0</v>
      </c>
      <c r="W188" s="111">
        <v>0</v>
      </c>
      <c r="X188" s="111">
        <v>0</v>
      </c>
      <c r="Y188" s="111">
        <v>0</v>
      </c>
      <c r="Z188" s="111">
        <v>0</v>
      </c>
      <c r="AA188" s="111">
        <v>0</v>
      </c>
      <c r="AB188" s="111">
        <v>0</v>
      </c>
      <c r="AC188" s="111">
        <v>0</v>
      </c>
      <c r="AD188" s="111">
        <v>0</v>
      </c>
      <c r="AE188" s="111">
        <v>0</v>
      </c>
      <c r="AF188" s="111">
        <v>0</v>
      </c>
      <c r="AG188" s="111">
        <v>0</v>
      </c>
      <c r="AH188" s="111">
        <v>0</v>
      </c>
      <c r="AI188" s="111">
        <v>0</v>
      </c>
      <c r="AJ188" s="111">
        <v>0</v>
      </c>
      <c r="AK188" s="111">
        <v>0</v>
      </c>
      <c r="AL188" s="111">
        <v>0</v>
      </c>
      <c r="AM188" s="111">
        <v>0</v>
      </c>
      <c r="AN188" s="111">
        <v>0</v>
      </c>
      <c r="AO188" s="111">
        <v>0</v>
      </c>
      <c r="AP188" s="111">
        <v>0</v>
      </c>
      <c r="AQ188" s="111">
        <v>0</v>
      </c>
      <c r="AR188" s="111">
        <v>0</v>
      </c>
      <c r="AS188" s="111">
        <v>0</v>
      </c>
      <c r="AT188" s="111">
        <v>0</v>
      </c>
      <c r="AU188" s="111">
        <v>0</v>
      </c>
      <c r="AV188" s="111">
        <v>0</v>
      </c>
      <c r="AW188" s="111">
        <v>0</v>
      </c>
      <c r="AX188" s="111">
        <v>0</v>
      </c>
      <c r="AY188" s="111">
        <v>0</v>
      </c>
      <c r="AZ188" s="111">
        <v>0</v>
      </c>
      <c r="BA188" s="111">
        <v>0</v>
      </c>
      <c r="BB188" s="111">
        <v>0</v>
      </c>
      <c r="BC188" s="111">
        <v>0</v>
      </c>
      <c r="BD188" s="111">
        <v>0</v>
      </c>
      <c r="BE188" s="111">
        <v>0</v>
      </c>
      <c r="BF188" s="111">
        <v>0</v>
      </c>
      <c r="BG188" s="111">
        <v>0</v>
      </c>
      <c r="BH188" s="111">
        <v>0</v>
      </c>
      <c r="BI188" s="111">
        <v>0</v>
      </c>
      <c r="BJ188" s="111">
        <v>0</v>
      </c>
      <c r="BK188" s="111">
        <v>0</v>
      </c>
      <c r="BL188" s="111">
        <v>0</v>
      </c>
      <c r="BM188" s="111">
        <v>0</v>
      </c>
      <c r="BN188" s="111">
        <v>0</v>
      </c>
      <c r="BO188" s="111">
        <v>0</v>
      </c>
      <c r="BP188" s="111">
        <v>0</v>
      </c>
      <c r="BQ188" s="111">
        <v>0</v>
      </c>
      <c r="BR188" s="111">
        <v>0</v>
      </c>
      <c r="BS188" s="111">
        <v>0</v>
      </c>
      <c r="BT188" s="111">
        <v>0</v>
      </c>
      <c r="BU188" s="111">
        <v>0</v>
      </c>
      <c r="BV188" s="111">
        <v>0</v>
      </c>
      <c r="BW188" s="111">
        <v>0</v>
      </c>
      <c r="BX188" s="111">
        <v>0</v>
      </c>
      <c r="BY188" s="111">
        <v>0</v>
      </c>
      <c r="BZ188" s="111">
        <v>0</v>
      </c>
      <c r="CA188" s="111">
        <v>0</v>
      </c>
      <c r="CB188" s="111">
        <v>0</v>
      </c>
      <c r="CC188" s="178">
        <v>0</v>
      </c>
      <c r="CD188" s="126">
        <f t="shared" si="2157"/>
        <v>1</v>
      </c>
      <c r="CE188" s="166">
        <f t="shared" si="2140"/>
        <v>2018</v>
      </c>
      <c r="CF188" s="167">
        <f t="shared" si="2141"/>
        <v>43101</v>
      </c>
      <c r="CG188" s="168">
        <f t="shared" si="2142"/>
        <v>31</v>
      </c>
      <c r="CH188" s="126">
        <f t="shared" si="2143"/>
        <v>0</v>
      </c>
      <c r="CI188" s="126">
        <f t="shared" si="2144"/>
        <v>0</v>
      </c>
      <c r="CJ188" s="126">
        <f t="shared" si="2145"/>
        <v>0</v>
      </c>
      <c r="CK188" s="126">
        <f t="shared" si="2146"/>
        <v>0</v>
      </c>
      <c r="CL188" s="126">
        <f t="shared" si="2147"/>
        <v>0</v>
      </c>
      <c r="CM188" s="126">
        <f t="shared" si="2148"/>
        <v>0</v>
      </c>
      <c r="CN188" s="126">
        <f t="shared" si="2149"/>
        <v>0</v>
      </c>
      <c r="CO188" s="126">
        <f t="shared" si="2150"/>
        <v>0</v>
      </c>
      <c r="CP188" s="126">
        <f t="shared" si="2151"/>
        <v>0</v>
      </c>
      <c r="CQ188" s="126">
        <f t="shared" si="2152"/>
        <v>0</v>
      </c>
      <c r="CR188" s="126">
        <f t="shared" si="2153"/>
        <v>0</v>
      </c>
      <c r="CS188" s="126">
        <f t="shared" si="2154"/>
        <v>0</v>
      </c>
      <c r="CT188" s="126">
        <f t="shared" si="2155"/>
        <v>0</v>
      </c>
      <c r="CU188" s="126">
        <f t="shared" si="2156"/>
        <v>0</v>
      </c>
      <c r="CV188" s="169"/>
    </row>
    <row r="189" spans="1:100" x14ac:dyDescent="0.2">
      <c r="A189" s="123" t="str">
        <f t="shared" si="2158"/>
        <v>2017-18JANUARYRRU</v>
      </c>
      <c r="B189" s="97" t="s">
        <v>680</v>
      </c>
      <c r="C189" s="35" t="s">
        <v>814</v>
      </c>
      <c r="D189" s="124" t="str">
        <f t="shared" si="2135"/>
        <v>Y56</v>
      </c>
      <c r="E189" s="124" t="str">
        <f t="shared" si="2136"/>
        <v>London</v>
      </c>
      <c r="F189" s="109" t="s">
        <v>685</v>
      </c>
      <c r="G189" s="109" t="s">
        <v>686</v>
      </c>
      <c r="H189" s="111">
        <v>165944</v>
      </c>
      <c r="I189" s="111">
        <v>135359</v>
      </c>
      <c r="J189" s="111">
        <v>1610430</v>
      </c>
      <c r="K189" s="111">
        <v>12</v>
      </c>
      <c r="L189" s="111">
        <v>0</v>
      </c>
      <c r="M189" s="111">
        <v>82</v>
      </c>
      <c r="N189" s="111">
        <v>165</v>
      </c>
      <c r="O189" s="111">
        <v>101662</v>
      </c>
      <c r="P189" s="111">
        <v>8472</v>
      </c>
      <c r="Q189" s="111">
        <v>6145</v>
      </c>
      <c r="R189" s="111">
        <v>55562</v>
      </c>
      <c r="S189" s="111">
        <v>22023</v>
      </c>
      <c r="T189" s="111">
        <v>2744</v>
      </c>
      <c r="U189" s="111">
        <v>3634469</v>
      </c>
      <c r="V189" s="111">
        <v>429</v>
      </c>
      <c r="W189" s="111">
        <v>703</v>
      </c>
      <c r="X189" s="111">
        <v>4808640</v>
      </c>
      <c r="Y189" s="111">
        <v>783</v>
      </c>
      <c r="Z189" s="111">
        <v>1343</v>
      </c>
      <c r="AA189" s="111">
        <v>67946609</v>
      </c>
      <c r="AB189" s="111">
        <v>1223</v>
      </c>
      <c r="AC189" s="111">
        <v>2525</v>
      </c>
      <c r="AD189" s="111">
        <v>81000877</v>
      </c>
      <c r="AE189" s="111">
        <v>3678</v>
      </c>
      <c r="AF189" s="111">
        <v>8683</v>
      </c>
      <c r="AG189" s="111">
        <v>11215454</v>
      </c>
      <c r="AH189" s="111">
        <v>4087</v>
      </c>
      <c r="AI189" s="111">
        <v>8345</v>
      </c>
      <c r="AJ189" s="111">
        <v>4199</v>
      </c>
      <c r="AK189" s="111">
        <v>408</v>
      </c>
      <c r="AL189" s="111">
        <v>1445</v>
      </c>
      <c r="AM189" s="111">
        <v>8404</v>
      </c>
      <c r="AN189" s="111">
        <v>226</v>
      </c>
      <c r="AO189" s="111">
        <v>2120</v>
      </c>
      <c r="AP189" s="111">
        <v>0</v>
      </c>
      <c r="AQ189" s="111">
        <v>64078</v>
      </c>
      <c r="AR189" s="111">
        <v>6879</v>
      </c>
      <c r="AS189" s="111">
        <v>26506</v>
      </c>
      <c r="AT189" s="111">
        <v>97463</v>
      </c>
      <c r="AU189" s="111">
        <v>22191</v>
      </c>
      <c r="AV189" s="111">
        <v>17478</v>
      </c>
      <c r="AW189" s="111">
        <v>15981</v>
      </c>
      <c r="AX189" s="111">
        <v>12884</v>
      </c>
      <c r="AY189" s="111">
        <v>81538</v>
      </c>
      <c r="AZ189" s="111">
        <v>63237</v>
      </c>
      <c r="BA189" s="111">
        <v>35566</v>
      </c>
      <c r="BB189" s="111">
        <v>24708</v>
      </c>
      <c r="BC189" s="111">
        <v>3760</v>
      </c>
      <c r="BD189" s="111">
        <v>2889</v>
      </c>
      <c r="BE189" s="111">
        <v>0</v>
      </c>
      <c r="BF189" s="111">
        <v>0</v>
      </c>
      <c r="BG189" s="111">
        <v>0</v>
      </c>
      <c r="BH189" s="111">
        <v>0</v>
      </c>
      <c r="BI189" s="111">
        <v>3736</v>
      </c>
      <c r="BJ189" s="111">
        <v>255117</v>
      </c>
      <c r="BK189" s="111">
        <v>68</v>
      </c>
      <c r="BL189" s="111">
        <v>150</v>
      </c>
      <c r="BM189" s="111">
        <v>2064</v>
      </c>
      <c r="BN189" s="111">
        <v>1008</v>
      </c>
      <c r="BO189" s="111">
        <v>1620</v>
      </c>
      <c r="BP189" s="111">
        <v>52</v>
      </c>
      <c r="BQ189" s="111">
        <v>1546</v>
      </c>
      <c r="BR189" s="111">
        <v>5980820</v>
      </c>
      <c r="BS189" s="111">
        <v>5933</v>
      </c>
      <c r="BT189" s="111">
        <v>12611</v>
      </c>
      <c r="BU189" s="111">
        <v>11394834</v>
      </c>
      <c r="BV189" s="111">
        <v>7034</v>
      </c>
      <c r="BW189" s="111">
        <v>14196</v>
      </c>
      <c r="BX189" s="111">
        <v>369008</v>
      </c>
      <c r="BY189" s="111">
        <v>7096</v>
      </c>
      <c r="BZ189" s="111">
        <v>13681</v>
      </c>
      <c r="CA189" s="111">
        <v>13904297</v>
      </c>
      <c r="CB189" s="111">
        <v>8994</v>
      </c>
      <c r="CC189" s="178">
        <v>16402</v>
      </c>
      <c r="CD189" s="126">
        <f t="shared" si="2157"/>
        <v>1</v>
      </c>
      <c r="CE189" s="166">
        <f t="shared" si="2140"/>
        <v>2018</v>
      </c>
      <c r="CF189" s="167">
        <f t="shared" si="2141"/>
        <v>43101</v>
      </c>
      <c r="CG189" s="168">
        <f t="shared" si="2142"/>
        <v>31</v>
      </c>
      <c r="CH189" s="126">
        <f t="shared" si="2143"/>
        <v>0</v>
      </c>
      <c r="CI189" s="126">
        <f t="shared" si="2144"/>
        <v>11099438</v>
      </c>
      <c r="CJ189" s="126">
        <f t="shared" si="2145"/>
        <v>22334235</v>
      </c>
      <c r="CK189" s="126">
        <f t="shared" si="2146"/>
        <v>5955816</v>
      </c>
      <c r="CL189" s="126">
        <f t="shared" si="2147"/>
        <v>8252735</v>
      </c>
      <c r="CM189" s="126">
        <f t="shared" si="2148"/>
        <v>140294050</v>
      </c>
      <c r="CN189" s="126">
        <f t="shared" si="2149"/>
        <v>191225709</v>
      </c>
      <c r="CO189" s="126">
        <f t="shared" si="2150"/>
        <v>22898680</v>
      </c>
      <c r="CP189" s="126">
        <f t="shared" si="2151"/>
        <v>0</v>
      </c>
      <c r="CQ189" s="126">
        <f t="shared" si="2152"/>
        <v>560400</v>
      </c>
      <c r="CR189" s="126">
        <f t="shared" si="2153"/>
        <v>12711888</v>
      </c>
      <c r="CS189" s="126">
        <f t="shared" si="2154"/>
        <v>22997520</v>
      </c>
      <c r="CT189" s="126">
        <f t="shared" si="2155"/>
        <v>711412</v>
      </c>
      <c r="CU189" s="126">
        <f t="shared" si="2156"/>
        <v>25357492</v>
      </c>
      <c r="CV189" s="169"/>
    </row>
    <row r="190" spans="1:100" x14ac:dyDescent="0.2">
      <c r="A190" s="123" t="str">
        <f t="shared" si="2158"/>
        <v>2017-18JANUARYRX6</v>
      </c>
      <c r="B190" s="97" t="s">
        <v>680</v>
      </c>
      <c r="C190" s="35" t="s">
        <v>814</v>
      </c>
      <c r="D190" s="124" t="str">
        <f t="shared" si="2135"/>
        <v>Y54</v>
      </c>
      <c r="E190" s="124" t="str">
        <f t="shared" si="2136"/>
        <v>North</v>
      </c>
      <c r="F190" s="109" t="s">
        <v>688</v>
      </c>
      <c r="G190" s="109" t="s">
        <v>689</v>
      </c>
      <c r="H190" s="111">
        <v>46484</v>
      </c>
      <c r="I190" s="111">
        <v>31452</v>
      </c>
      <c r="J190" s="111">
        <v>121391</v>
      </c>
      <c r="K190" s="111">
        <v>4</v>
      </c>
      <c r="L190" s="111">
        <v>1</v>
      </c>
      <c r="M190" s="111">
        <v>14</v>
      </c>
      <c r="N190" s="111">
        <v>33</v>
      </c>
      <c r="O190" s="111">
        <v>34280</v>
      </c>
      <c r="P190" s="111">
        <v>2432</v>
      </c>
      <c r="Q190" s="111">
        <v>1461</v>
      </c>
      <c r="R190" s="111">
        <v>18857</v>
      </c>
      <c r="S190" s="111">
        <v>7515</v>
      </c>
      <c r="T190" s="111">
        <v>463</v>
      </c>
      <c r="U190" s="111">
        <v>954006</v>
      </c>
      <c r="V190" s="111">
        <v>392</v>
      </c>
      <c r="W190" s="111">
        <v>682</v>
      </c>
      <c r="X190" s="111">
        <v>789442</v>
      </c>
      <c r="Y190" s="111">
        <v>540</v>
      </c>
      <c r="Z190" s="111">
        <v>960</v>
      </c>
      <c r="AA190" s="111">
        <v>26462641</v>
      </c>
      <c r="AB190" s="111">
        <v>1403</v>
      </c>
      <c r="AC190" s="111">
        <v>2938</v>
      </c>
      <c r="AD190" s="111">
        <v>39756189</v>
      </c>
      <c r="AE190" s="111">
        <v>5290</v>
      </c>
      <c r="AF190" s="111">
        <v>12502</v>
      </c>
      <c r="AG190" s="111">
        <v>2090760</v>
      </c>
      <c r="AH190" s="111">
        <v>4516</v>
      </c>
      <c r="AI190" s="111">
        <v>11397</v>
      </c>
      <c r="AJ190" s="111">
        <v>2201</v>
      </c>
      <c r="AK190" s="111">
        <v>98</v>
      </c>
      <c r="AL190" s="111">
        <v>748</v>
      </c>
      <c r="AM190" s="111">
        <v>3926</v>
      </c>
      <c r="AN190" s="111">
        <v>79</v>
      </c>
      <c r="AO190" s="111">
        <v>1276</v>
      </c>
      <c r="AP190" s="111">
        <v>0</v>
      </c>
      <c r="AQ190" s="111">
        <v>19497</v>
      </c>
      <c r="AR190" s="111">
        <v>4179</v>
      </c>
      <c r="AS190" s="111">
        <v>8403</v>
      </c>
      <c r="AT190" s="111">
        <v>32079</v>
      </c>
      <c r="AU190" s="111">
        <v>4582</v>
      </c>
      <c r="AV190" s="111">
        <v>3842</v>
      </c>
      <c r="AW190" s="111">
        <v>2692</v>
      </c>
      <c r="AX190" s="111">
        <v>2288</v>
      </c>
      <c r="AY190" s="111">
        <v>25615</v>
      </c>
      <c r="AZ190" s="111">
        <v>21763</v>
      </c>
      <c r="BA190" s="111">
        <v>12409</v>
      </c>
      <c r="BB190" s="111">
        <v>7997</v>
      </c>
      <c r="BC190" s="111">
        <v>794</v>
      </c>
      <c r="BD190" s="111">
        <v>479</v>
      </c>
      <c r="BE190" s="111">
        <v>119</v>
      </c>
      <c r="BF190" s="111">
        <v>49656</v>
      </c>
      <c r="BG190" s="111">
        <v>417</v>
      </c>
      <c r="BH190" s="111">
        <v>645</v>
      </c>
      <c r="BI190" s="111">
        <v>964</v>
      </c>
      <c r="BJ190" s="111">
        <v>29913</v>
      </c>
      <c r="BK190" s="111">
        <v>31</v>
      </c>
      <c r="BL190" s="111">
        <v>61</v>
      </c>
      <c r="BM190" s="111">
        <v>1541</v>
      </c>
      <c r="BN190" s="111">
        <v>681</v>
      </c>
      <c r="BO190" s="111">
        <v>235</v>
      </c>
      <c r="BP190" s="111">
        <v>0</v>
      </c>
      <c r="BQ190" s="111">
        <v>45</v>
      </c>
      <c r="BR190" s="111">
        <v>4501834</v>
      </c>
      <c r="BS190" s="111">
        <v>6611</v>
      </c>
      <c r="BT190" s="111">
        <v>15280</v>
      </c>
      <c r="BU190" s="111">
        <v>2105766</v>
      </c>
      <c r="BV190" s="111">
        <v>8961</v>
      </c>
      <c r="BW190" s="111">
        <v>17973</v>
      </c>
      <c r="BX190" s="111">
        <v>0</v>
      </c>
      <c r="BY190" s="111">
        <v>0</v>
      </c>
      <c r="BZ190" s="111">
        <v>0</v>
      </c>
      <c r="CA190" s="111">
        <v>476551</v>
      </c>
      <c r="CB190" s="111">
        <v>10590</v>
      </c>
      <c r="CC190" s="178">
        <v>26556</v>
      </c>
      <c r="CD190" s="126">
        <f t="shared" si="2157"/>
        <v>1</v>
      </c>
      <c r="CE190" s="166">
        <f t="shared" si="2140"/>
        <v>2018</v>
      </c>
      <c r="CF190" s="167">
        <f t="shared" si="2141"/>
        <v>43101</v>
      </c>
      <c r="CG190" s="168">
        <f t="shared" si="2142"/>
        <v>31</v>
      </c>
      <c r="CH190" s="126">
        <f t="shared" si="2143"/>
        <v>31452</v>
      </c>
      <c r="CI190" s="126">
        <f t="shared" si="2144"/>
        <v>440328</v>
      </c>
      <c r="CJ190" s="126">
        <f t="shared" si="2145"/>
        <v>1037916</v>
      </c>
      <c r="CK190" s="126">
        <f t="shared" si="2146"/>
        <v>1658624</v>
      </c>
      <c r="CL190" s="126">
        <f t="shared" si="2147"/>
        <v>1402560</v>
      </c>
      <c r="CM190" s="126">
        <f t="shared" si="2148"/>
        <v>55401866</v>
      </c>
      <c r="CN190" s="126">
        <f t="shared" si="2149"/>
        <v>93952530</v>
      </c>
      <c r="CO190" s="126">
        <f t="shared" si="2150"/>
        <v>5276811</v>
      </c>
      <c r="CP190" s="126">
        <f t="shared" si="2151"/>
        <v>76755</v>
      </c>
      <c r="CQ190" s="126">
        <f t="shared" si="2152"/>
        <v>58804</v>
      </c>
      <c r="CR190" s="126">
        <f t="shared" si="2153"/>
        <v>10405680</v>
      </c>
      <c r="CS190" s="126">
        <f t="shared" si="2154"/>
        <v>4223655</v>
      </c>
      <c r="CT190" s="126">
        <f t="shared" si="2155"/>
        <v>0</v>
      </c>
      <c r="CU190" s="126">
        <f t="shared" si="2156"/>
        <v>1195020</v>
      </c>
      <c r="CV190" s="169"/>
    </row>
    <row r="191" spans="1:100" x14ac:dyDescent="0.2">
      <c r="A191" s="123" t="str">
        <f t="shared" si="2158"/>
        <v>2017-18JANUARYRX7</v>
      </c>
      <c r="B191" s="97" t="s">
        <v>680</v>
      </c>
      <c r="C191" s="35" t="s">
        <v>814</v>
      </c>
      <c r="D191" s="124" t="str">
        <f t="shared" si="2135"/>
        <v>Y54</v>
      </c>
      <c r="E191" s="124" t="str">
        <f t="shared" si="2136"/>
        <v>North</v>
      </c>
      <c r="F191" s="109" t="s">
        <v>690</v>
      </c>
      <c r="G191" s="109" t="s">
        <v>691</v>
      </c>
      <c r="H191" s="111">
        <v>149066</v>
      </c>
      <c r="I191" s="111">
        <v>112661</v>
      </c>
      <c r="J191" s="111">
        <v>2754684</v>
      </c>
      <c r="K191" s="111">
        <v>24</v>
      </c>
      <c r="L191" s="111">
        <v>1</v>
      </c>
      <c r="M191" s="111">
        <v>114</v>
      </c>
      <c r="N191" s="111">
        <v>173</v>
      </c>
      <c r="O191" s="111">
        <v>96141</v>
      </c>
      <c r="P191" s="111">
        <v>10452</v>
      </c>
      <c r="Q191" s="111">
        <v>7692</v>
      </c>
      <c r="R191" s="111">
        <v>52623</v>
      </c>
      <c r="S191" s="111">
        <v>19590</v>
      </c>
      <c r="T191" s="111">
        <v>3965</v>
      </c>
      <c r="U191" s="111">
        <v>6181043</v>
      </c>
      <c r="V191" s="111">
        <v>591</v>
      </c>
      <c r="W191" s="111">
        <v>1004</v>
      </c>
      <c r="X191" s="111">
        <v>7452701</v>
      </c>
      <c r="Y191" s="111">
        <v>969</v>
      </c>
      <c r="Z191" s="111">
        <v>1799</v>
      </c>
      <c r="AA191" s="111">
        <v>126251852</v>
      </c>
      <c r="AB191" s="111">
        <v>2399</v>
      </c>
      <c r="AC191" s="111">
        <v>5493</v>
      </c>
      <c r="AD191" s="111">
        <v>95428524</v>
      </c>
      <c r="AE191" s="111">
        <v>4871</v>
      </c>
      <c r="AF191" s="111">
        <v>11656</v>
      </c>
      <c r="AG191" s="111">
        <v>24361137</v>
      </c>
      <c r="AH191" s="111">
        <v>6144</v>
      </c>
      <c r="AI191" s="111">
        <v>11791</v>
      </c>
      <c r="AJ191" s="111">
        <v>3891</v>
      </c>
      <c r="AK191" s="111">
        <v>307</v>
      </c>
      <c r="AL191" s="111">
        <v>2507</v>
      </c>
      <c r="AM191" s="111">
        <v>0</v>
      </c>
      <c r="AN191" s="111">
        <v>199</v>
      </c>
      <c r="AO191" s="111">
        <v>878</v>
      </c>
      <c r="AP191" s="111">
        <v>0</v>
      </c>
      <c r="AQ191" s="111">
        <v>62077</v>
      </c>
      <c r="AR191" s="111">
        <v>6855</v>
      </c>
      <c r="AS191" s="111">
        <v>23318</v>
      </c>
      <c r="AT191" s="111">
        <v>92250</v>
      </c>
      <c r="AU191" s="111">
        <v>20759</v>
      </c>
      <c r="AV191" s="111">
        <v>17533</v>
      </c>
      <c r="AW191" s="111">
        <v>15069</v>
      </c>
      <c r="AX191" s="111">
        <v>12974</v>
      </c>
      <c r="AY191" s="111">
        <v>70903</v>
      </c>
      <c r="AZ191" s="111">
        <v>59075</v>
      </c>
      <c r="BA191" s="111">
        <v>28796</v>
      </c>
      <c r="BB191" s="111">
        <v>22540</v>
      </c>
      <c r="BC191" s="111">
        <v>5185</v>
      </c>
      <c r="BD191" s="111">
        <v>4301</v>
      </c>
      <c r="BE191" s="111">
        <v>0</v>
      </c>
      <c r="BF191" s="111">
        <v>0</v>
      </c>
      <c r="BG191" s="111">
        <v>0</v>
      </c>
      <c r="BH191" s="111">
        <v>0</v>
      </c>
      <c r="BI191" s="111">
        <v>3834</v>
      </c>
      <c r="BJ191" s="111">
        <v>255691</v>
      </c>
      <c r="BK191" s="111">
        <v>67</v>
      </c>
      <c r="BL191" s="111">
        <v>140</v>
      </c>
      <c r="BM191" s="111">
        <v>254</v>
      </c>
      <c r="BN191" s="111">
        <v>1796</v>
      </c>
      <c r="BO191" s="111">
        <v>1267</v>
      </c>
      <c r="BP191" s="111">
        <v>101</v>
      </c>
      <c r="BQ191" s="111">
        <v>1088</v>
      </c>
      <c r="BR191" s="111">
        <v>10218072</v>
      </c>
      <c r="BS191" s="111">
        <v>5689</v>
      </c>
      <c r="BT191" s="111">
        <v>11778</v>
      </c>
      <c r="BU191" s="111">
        <v>8103232</v>
      </c>
      <c r="BV191" s="111">
        <v>6396</v>
      </c>
      <c r="BW191" s="111">
        <v>13883</v>
      </c>
      <c r="BX191" s="111">
        <v>806602</v>
      </c>
      <c r="BY191" s="111">
        <v>7986</v>
      </c>
      <c r="BZ191" s="111">
        <v>15349</v>
      </c>
      <c r="CA191" s="111">
        <v>8874661</v>
      </c>
      <c r="CB191" s="111">
        <v>8157</v>
      </c>
      <c r="CC191" s="178">
        <v>18347</v>
      </c>
      <c r="CD191" s="126">
        <f t="shared" si="2157"/>
        <v>1</v>
      </c>
      <c r="CE191" s="166">
        <f t="shared" si="2140"/>
        <v>2018</v>
      </c>
      <c r="CF191" s="167">
        <f t="shared" si="2141"/>
        <v>43101</v>
      </c>
      <c r="CG191" s="168">
        <f t="shared" si="2142"/>
        <v>31</v>
      </c>
      <c r="CH191" s="126">
        <f t="shared" si="2143"/>
        <v>112661</v>
      </c>
      <c r="CI191" s="126">
        <f t="shared" si="2144"/>
        <v>12843354</v>
      </c>
      <c r="CJ191" s="126">
        <f t="shared" si="2145"/>
        <v>19490353</v>
      </c>
      <c r="CK191" s="126">
        <f t="shared" si="2146"/>
        <v>10493808</v>
      </c>
      <c r="CL191" s="126">
        <f t="shared" si="2147"/>
        <v>13837908</v>
      </c>
      <c r="CM191" s="126">
        <f t="shared" si="2148"/>
        <v>289058139</v>
      </c>
      <c r="CN191" s="126">
        <f t="shared" si="2149"/>
        <v>228341040</v>
      </c>
      <c r="CO191" s="126">
        <f t="shared" si="2150"/>
        <v>46751315</v>
      </c>
      <c r="CP191" s="126">
        <f t="shared" si="2151"/>
        <v>0</v>
      </c>
      <c r="CQ191" s="126">
        <f t="shared" si="2152"/>
        <v>536760</v>
      </c>
      <c r="CR191" s="126">
        <f t="shared" si="2153"/>
        <v>21153288</v>
      </c>
      <c r="CS191" s="126">
        <f t="shared" si="2154"/>
        <v>17589761</v>
      </c>
      <c r="CT191" s="126">
        <f t="shared" si="2155"/>
        <v>1550249</v>
      </c>
      <c r="CU191" s="126">
        <f t="shared" si="2156"/>
        <v>19961536</v>
      </c>
      <c r="CV191" s="169"/>
    </row>
    <row r="192" spans="1:100" x14ac:dyDescent="0.2">
      <c r="A192" s="123" t="str">
        <f t="shared" si="2158"/>
        <v>2017-18JANUARYRX8</v>
      </c>
      <c r="B192" s="97" t="s">
        <v>680</v>
      </c>
      <c r="C192" s="35" t="s">
        <v>814</v>
      </c>
      <c r="D192" s="124" t="str">
        <f t="shared" si="2135"/>
        <v>Y54</v>
      </c>
      <c r="E192" s="124" t="str">
        <f t="shared" si="2136"/>
        <v>North</v>
      </c>
      <c r="F192" s="109" t="s">
        <v>692</v>
      </c>
      <c r="G192" s="109" t="s">
        <v>693</v>
      </c>
      <c r="H192" s="111">
        <v>75501</v>
      </c>
      <c r="I192" s="111">
        <v>52204</v>
      </c>
      <c r="J192" s="111">
        <v>181212</v>
      </c>
      <c r="K192" s="111">
        <v>3</v>
      </c>
      <c r="L192" s="111">
        <v>1</v>
      </c>
      <c r="M192" s="111">
        <v>13</v>
      </c>
      <c r="N192" s="111">
        <v>63</v>
      </c>
      <c r="O192" s="111">
        <v>68430</v>
      </c>
      <c r="P192" s="111">
        <v>8729</v>
      </c>
      <c r="Q192" s="111">
        <v>6363</v>
      </c>
      <c r="R192" s="111">
        <v>37263</v>
      </c>
      <c r="S192" s="111">
        <v>12528</v>
      </c>
      <c r="T192" s="111">
        <v>847</v>
      </c>
      <c r="U192" s="111">
        <v>4274793</v>
      </c>
      <c r="V192" s="111">
        <v>490</v>
      </c>
      <c r="W192" s="111">
        <v>836</v>
      </c>
      <c r="X192" s="111">
        <v>4519590</v>
      </c>
      <c r="Y192" s="111">
        <v>710</v>
      </c>
      <c r="Z192" s="111">
        <v>1275</v>
      </c>
      <c r="AA192" s="111">
        <v>60253263</v>
      </c>
      <c r="AB192" s="111">
        <v>1617</v>
      </c>
      <c r="AC192" s="111">
        <v>3570</v>
      </c>
      <c r="AD192" s="111">
        <v>48756032</v>
      </c>
      <c r="AE192" s="111">
        <v>3892</v>
      </c>
      <c r="AF192" s="111">
        <v>9111</v>
      </c>
      <c r="AG192" s="111">
        <v>4454387</v>
      </c>
      <c r="AH192" s="111">
        <v>5259</v>
      </c>
      <c r="AI192" s="111">
        <v>13502</v>
      </c>
      <c r="AJ192" s="111">
        <v>4941</v>
      </c>
      <c r="AK192" s="111">
        <v>661</v>
      </c>
      <c r="AL192" s="111">
        <v>1099</v>
      </c>
      <c r="AM192" s="111">
        <v>5256</v>
      </c>
      <c r="AN192" s="111">
        <v>361</v>
      </c>
      <c r="AO192" s="111">
        <v>2820</v>
      </c>
      <c r="AP192" s="111">
        <v>40</v>
      </c>
      <c r="AQ192" s="111">
        <v>41278</v>
      </c>
      <c r="AR192" s="111">
        <v>6114</v>
      </c>
      <c r="AS192" s="111">
        <v>16097</v>
      </c>
      <c r="AT192" s="111">
        <v>63489</v>
      </c>
      <c r="AU192" s="111">
        <v>20183</v>
      </c>
      <c r="AV192" s="111">
        <v>15191</v>
      </c>
      <c r="AW192" s="111">
        <v>14546</v>
      </c>
      <c r="AX192" s="111">
        <v>11066</v>
      </c>
      <c r="AY192" s="111">
        <v>59281</v>
      </c>
      <c r="AZ192" s="111">
        <v>45647</v>
      </c>
      <c r="BA192" s="111">
        <v>23767</v>
      </c>
      <c r="BB192" s="111">
        <v>14919</v>
      </c>
      <c r="BC192" s="111">
        <v>1732</v>
      </c>
      <c r="BD192" s="111">
        <v>979</v>
      </c>
      <c r="BE192" s="111">
        <v>0</v>
      </c>
      <c r="BF192" s="111">
        <v>0</v>
      </c>
      <c r="BG192" s="111">
        <v>0</v>
      </c>
      <c r="BH192" s="111">
        <v>0</v>
      </c>
      <c r="BI192" s="111">
        <v>5062</v>
      </c>
      <c r="BJ192" s="111">
        <v>151474</v>
      </c>
      <c r="BK192" s="111">
        <v>30</v>
      </c>
      <c r="BL192" s="111">
        <v>52</v>
      </c>
      <c r="BM192" s="111">
        <v>52</v>
      </c>
      <c r="BN192" s="111">
        <v>518</v>
      </c>
      <c r="BO192" s="111">
        <v>244</v>
      </c>
      <c r="BP192" s="111">
        <v>56</v>
      </c>
      <c r="BQ192" s="111">
        <v>3252</v>
      </c>
      <c r="BR192" s="111">
        <v>2449551</v>
      </c>
      <c r="BS192" s="111">
        <v>4729</v>
      </c>
      <c r="BT192" s="111">
        <v>12170</v>
      </c>
      <c r="BU192" s="111">
        <v>1229735</v>
      </c>
      <c r="BV192" s="111">
        <v>5040</v>
      </c>
      <c r="BW192" s="111">
        <v>10877</v>
      </c>
      <c r="BX192" s="111">
        <v>322931</v>
      </c>
      <c r="BY192" s="111">
        <v>5767</v>
      </c>
      <c r="BZ192" s="111">
        <v>11983</v>
      </c>
      <c r="CA192" s="111">
        <v>27622415</v>
      </c>
      <c r="CB192" s="111">
        <v>8494</v>
      </c>
      <c r="CC192" s="178">
        <v>19266</v>
      </c>
      <c r="CD192" s="126">
        <f t="shared" si="2157"/>
        <v>1</v>
      </c>
      <c r="CE192" s="166">
        <f t="shared" si="2140"/>
        <v>2018</v>
      </c>
      <c r="CF192" s="167">
        <f t="shared" si="2141"/>
        <v>43101</v>
      </c>
      <c r="CG192" s="168">
        <f t="shared" si="2142"/>
        <v>31</v>
      </c>
      <c r="CH192" s="126">
        <f t="shared" si="2143"/>
        <v>52204</v>
      </c>
      <c r="CI192" s="126">
        <f t="shared" si="2144"/>
        <v>678652</v>
      </c>
      <c r="CJ192" s="126">
        <f t="shared" si="2145"/>
        <v>3288852</v>
      </c>
      <c r="CK192" s="126">
        <f t="shared" si="2146"/>
        <v>7297444</v>
      </c>
      <c r="CL192" s="126">
        <f t="shared" si="2147"/>
        <v>8112825</v>
      </c>
      <c r="CM192" s="126">
        <f t="shared" si="2148"/>
        <v>133028910</v>
      </c>
      <c r="CN192" s="126">
        <f t="shared" si="2149"/>
        <v>114142608</v>
      </c>
      <c r="CO192" s="126">
        <f t="shared" si="2150"/>
        <v>11436194</v>
      </c>
      <c r="CP192" s="126">
        <f t="shared" si="2151"/>
        <v>0</v>
      </c>
      <c r="CQ192" s="126">
        <f t="shared" si="2152"/>
        <v>263224</v>
      </c>
      <c r="CR192" s="126">
        <f t="shared" si="2153"/>
        <v>6304060</v>
      </c>
      <c r="CS192" s="126">
        <f t="shared" si="2154"/>
        <v>2653988</v>
      </c>
      <c r="CT192" s="126">
        <f t="shared" si="2155"/>
        <v>671048</v>
      </c>
      <c r="CU192" s="126">
        <f t="shared" si="2156"/>
        <v>62653032</v>
      </c>
      <c r="CV192" s="169"/>
    </row>
    <row r="193" spans="1:100" x14ac:dyDescent="0.2">
      <c r="A193" s="123" t="str">
        <f t="shared" si="2158"/>
        <v>2017-18JANUARYRX9</v>
      </c>
      <c r="B193" s="97" t="s">
        <v>680</v>
      </c>
      <c r="C193" s="35" t="s">
        <v>814</v>
      </c>
      <c r="D193" s="124" t="str">
        <f t="shared" si="2135"/>
        <v>Y55</v>
      </c>
      <c r="E193" s="124" t="str">
        <f t="shared" si="2136"/>
        <v>Midlands and East</v>
      </c>
      <c r="F193" s="109" t="s">
        <v>695</v>
      </c>
      <c r="G193" s="109" t="s">
        <v>696</v>
      </c>
      <c r="H193" s="111">
        <v>88196</v>
      </c>
      <c r="I193" s="111">
        <v>71074</v>
      </c>
      <c r="J193" s="111">
        <v>190563</v>
      </c>
      <c r="K193" s="111">
        <v>3</v>
      </c>
      <c r="L193" s="111">
        <v>2</v>
      </c>
      <c r="M193" s="111">
        <v>3</v>
      </c>
      <c r="N193" s="111">
        <v>35</v>
      </c>
      <c r="O193" s="111">
        <v>63017</v>
      </c>
      <c r="P193" s="111">
        <v>6568</v>
      </c>
      <c r="Q193" s="111">
        <v>4349</v>
      </c>
      <c r="R193" s="111">
        <v>37288</v>
      </c>
      <c r="S193" s="111">
        <v>10809</v>
      </c>
      <c r="T193" s="111">
        <v>226</v>
      </c>
      <c r="U193" s="111">
        <v>3663726</v>
      </c>
      <c r="V193" s="111">
        <v>558</v>
      </c>
      <c r="W193" s="111">
        <v>999</v>
      </c>
      <c r="X193" s="111">
        <v>5506190</v>
      </c>
      <c r="Y193" s="111">
        <v>1266</v>
      </c>
      <c r="Z193" s="111">
        <v>2973</v>
      </c>
      <c r="AA193" s="111">
        <v>82719729</v>
      </c>
      <c r="AB193" s="111">
        <v>2218</v>
      </c>
      <c r="AC193" s="111">
        <v>4903</v>
      </c>
      <c r="AD193" s="111">
        <v>54441118</v>
      </c>
      <c r="AE193" s="111">
        <v>5037</v>
      </c>
      <c r="AF193" s="111">
        <v>12141</v>
      </c>
      <c r="AG193" s="111">
        <v>1104704</v>
      </c>
      <c r="AH193" s="111">
        <v>4888</v>
      </c>
      <c r="AI193" s="111">
        <v>11708</v>
      </c>
      <c r="AJ193" s="111">
        <v>5309</v>
      </c>
      <c r="AK193" s="111">
        <v>1756</v>
      </c>
      <c r="AL193" s="111">
        <v>2026</v>
      </c>
      <c r="AM193" s="111">
        <v>5</v>
      </c>
      <c r="AN193" s="111">
        <v>596</v>
      </c>
      <c r="AO193" s="111">
        <v>931</v>
      </c>
      <c r="AP193" s="111">
        <v>2</v>
      </c>
      <c r="AQ193" s="111">
        <v>37655</v>
      </c>
      <c r="AR193" s="111">
        <v>2696</v>
      </c>
      <c r="AS193" s="111">
        <v>17357</v>
      </c>
      <c r="AT193" s="111">
        <v>57708</v>
      </c>
      <c r="AU193" s="111">
        <v>11884</v>
      </c>
      <c r="AV193" s="111">
        <v>9375</v>
      </c>
      <c r="AW193" s="111">
        <v>8100</v>
      </c>
      <c r="AX193" s="111">
        <v>6468</v>
      </c>
      <c r="AY193" s="111">
        <v>50824</v>
      </c>
      <c r="AZ193" s="111">
        <v>43276</v>
      </c>
      <c r="BA193" s="111">
        <v>15084</v>
      </c>
      <c r="BB193" s="111">
        <v>12057</v>
      </c>
      <c r="BC193" s="111">
        <v>301</v>
      </c>
      <c r="BD193" s="111">
        <v>239</v>
      </c>
      <c r="BE193" s="111">
        <v>503</v>
      </c>
      <c r="BF193" s="111">
        <v>109541</v>
      </c>
      <c r="BG193" s="111">
        <v>218</v>
      </c>
      <c r="BH193" s="111">
        <v>371</v>
      </c>
      <c r="BI193" s="111">
        <v>2650</v>
      </c>
      <c r="BJ193" s="111">
        <v>88537</v>
      </c>
      <c r="BK193" s="111">
        <v>33</v>
      </c>
      <c r="BL193" s="111">
        <v>84</v>
      </c>
      <c r="BM193" s="111">
        <v>1561</v>
      </c>
      <c r="BN193" s="111">
        <v>357</v>
      </c>
      <c r="BO193" s="111">
        <v>266</v>
      </c>
      <c r="BP193" s="111">
        <v>2</v>
      </c>
      <c r="BQ193" s="111">
        <v>2192</v>
      </c>
      <c r="BR193" s="111">
        <v>2628428</v>
      </c>
      <c r="BS193" s="111">
        <v>7363</v>
      </c>
      <c r="BT193" s="111">
        <v>14241</v>
      </c>
      <c r="BU193" s="111">
        <v>2280265</v>
      </c>
      <c r="BV193" s="111">
        <v>8572</v>
      </c>
      <c r="BW193" s="111">
        <v>15625</v>
      </c>
      <c r="BX193" s="111">
        <v>14542</v>
      </c>
      <c r="BY193" s="111">
        <v>7271</v>
      </c>
      <c r="BZ193" s="111">
        <v>9197</v>
      </c>
      <c r="CA193" s="111">
        <v>30897826</v>
      </c>
      <c r="CB193" s="111">
        <v>14096</v>
      </c>
      <c r="CC193" s="178">
        <v>26704</v>
      </c>
      <c r="CD193" s="126">
        <f t="shared" si="2157"/>
        <v>1</v>
      </c>
      <c r="CE193" s="166">
        <f t="shared" si="2140"/>
        <v>2018</v>
      </c>
      <c r="CF193" s="167">
        <f t="shared" si="2141"/>
        <v>43101</v>
      </c>
      <c r="CG193" s="168">
        <f t="shared" si="2142"/>
        <v>31</v>
      </c>
      <c r="CH193" s="126">
        <f t="shared" si="2143"/>
        <v>142148</v>
      </c>
      <c r="CI193" s="126">
        <f t="shared" si="2144"/>
        <v>213222</v>
      </c>
      <c r="CJ193" s="126">
        <f t="shared" si="2145"/>
        <v>2487590</v>
      </c>
      <c r="CK193" s="126">
        <f t="shared" si="2146"/>
        <v>6561432</v>
      </c>
      <c r="CL193" s="126">
        <f t="shared" si="2147"/>
        <v>12929577</v>
      </c>
      <c r="CM193" s="126">
        <f t="shared" si="2148"/>
        <v>182823064</v>
      </c>
      <c r="CN193" s="126">
        <f t="shared" si="2149"/>
        <v>131232069</v>
      </c>
      <c r="CO193" s="126">
        <f t="shared" si="2150"/>
        <v>2646008</v>
      </c>
      <c r="CP193" s="126">
        <f t="shared" si="2151"/>
        <v>186613</v>
      </c>
      <c r="CQ193" s="126">
        <f t="shared" si="2152"/>
        <v>222600</v>
      </c>
      <c r="CR193" s="126">
        <f t="shared" si="2153"/>
        <v>5084037</v>
      </c>
      <c r="CS193" s="126">
        <f t="shared" si="2154"/>
        <v>4156250</v>
      </c>
      <c r="CT193" s="126">
        <f t="shared" si="2155"/>
        <v>18394</v>
      </c>
      <c r="CU193" s="126">
        <f t="shared" si="2156"/>
        <v>58535168</v>
      </c>
      <c r="CV193" s="169"/>
    </row>
    <row r="194" spans="1:100" x14ac:dyDescent="0.2">
      <c r="A194" s="123" t="str">
        <f t="shared" si="2158"/>
        <v>2017-18JANUARYRYA</v>
      </c>
      <c r="B194" s="97" t="s">
        <v>680</v>
      </c>
      <c r="C194" s="35" t="s">
        <v>814</v>
      </c>
      <c r="D194" s="124" t="str">
        <f t="shared" si="2135"/>
        <v>Y55</v>
      </c>
      <c r="E194" s="124" t="str">
        <f t="shared" si="2136"/>
        <v>Midlands and East</v>
      </c>
      <c r="F194" s="109" t="s">
        <v>697</v>
      </c>
      <c r="G194" s="109" t="s">
        <v>698</v>
      </c>
      <c r="H194" s="111">
        <v>113676</v>
      </c>
      <c r="I194" s="111">
        <v>81954</v>
      </c>
      <c r="J194" s="111">
        <v>250946</v>
      </c>
      <c r="K194" s="111">
        <v>3</v>
      </c>
      <c r="L194" s="111">
        <v>1</v>
      </c>
      <c r="M194" s="111">
        <v>14</v>
      </c>
      <c r="N194" s="111">
        <v>39</v>
      </c>
      <c r="O194" s="111">
        <v>92372</v>
      </c>
      <c r="P194" s="111">
        <v>5548</v>
      </c>
      <c r="Q194" s="111">
        <v>3386</v>
      </c>
      <c r="R194" s="111">
        <v>42490</v>
      </c>
      <c r="S194" s="111">
        <v>34896</v>
      </c>
      <c r="T194" s="111">
        <v>2481</v>
      </c>
      <c r="U194" s="111">
        <v>2261874</v>
      </c>
      <c r="V194" s="111">
        <v>408</v>
      </c>
      <c r="W194" s="111">
        <v>704</v>
      </c>
      <c r="X194" s="111">
        <v>1656537</v>
      </c>
      <c r="Y194" s="111">
        <v>489</v>
      </c>
      <c r="Z194" s="111">
        <v>883</v>
      </c>
      <c r="AA194" s="111">
        <v>31515394</v>
      </c>
      <c r="AB194" s="111">
        <v>742</v>
      </c>
      <c r="AC194" s="111">
        <v>1346</v>
      </c>
      <c r="AD194" s="111">
        <v>73977491</v>
      </c>
      <c r="AE194" s="111">
        <v>2120</v>
      </c>
      <c r="AF194" s="111">
        <v>4969</v>
      </c>
      <c r="AG194" s="111">
        <v>8513091</v>
      </c>
      <c r="AH194" s="111">
        <v>3431</v>
      </c>
      <c r="AI194" s="111">
        <v>8757</v>
      </c>
      <c r="AJ194" s="111">
        <v>3446</v>
      </c>
      <c r="AK194" s="111">
        <v>9</v>
      </c>
      <c r="AL194" s="111">
        <v>14</v>
      </c>
      <c r="AM194" s="111">
        <v>0</v>
      </c>
      <c r="AN194" s="111">
        <v>269</v>
      </c>
      <c r="AO194" s="111">
        <v>3154</v>
      </c>
      <c r="AP194" s="111">
        <v>2092</v>
      </c>
      <c r="AQ194" s="111">
        <v>51594</v>
      </c>
      <c r="AR194" s="111">
        <v>3344</v>
      </c>
      <c r="AS194" s="111">
        <v>33988</v>
      </c>
      <c r="AT194" s="111">
        <v>88926</v>
      </c>
      <c r="AU194" s="111">
        <v>10318</v>
      </c>
      <c r="AV194" s="111">
        <v>7683</v>
      </c>
      <c r="AW194" s="111">
        <v>6125</v>
      </c>
      <c r="AX194" s="111">
        <v>4695</v>
      </c>
      <c r="AY194" s="111">
        <v>53090</v>
      </c>
      <c r="AZ194" s="111">
        <v>44770</v>
      </c>
      <c r="BA194" s="111">
        <v>58666</v>
      </c>
      <c r="BB194" s="111">
        <v>36689</v>
      </c>
      <c r="BC194" s="111">
        <v>5812</v>
      </c>
      <c r="BD194" s="111">
        <v>2613</v>
      </c>
      <c r="BE194" s="111">
        <v>246</v>
      </c>
      <c r="BF194" s="111">
        <v>72634</v>
      </c>
      <c r="BG194" s="111">
        <v>295</v>
      </c>
      <c r="BH194" s="111">
        <v>460</v>
      </c>
      <c r="BI194" s="111">
        <v>4006</v>
      </c>
      <c r="BJ194" s="111">
        <v>192030</v>
      </c>
      <c r="BK194" s="111">
        <v>48</v>
      </c>
      <c r="BL194" s="111">
        <v>60</v>
      </c>
      <c r="BM194" s="111">
        <v>328</v>
      </c>
      <c r="BN194" s="111">
        <v>3</v>
      </c>
      <c r="BO194" s="111">
        <v>1634</v>
      </c>
      <c r="BP194" s="111">
        <v>0</v>
      </c>
      <c r="BQ194" s="111">
        <v>1546</v>
      </c>
      <c r="BR194" s="111">
        <v>12458</v>
      </c>
      <c r="BS194" s="111">
        <v>4153</v>
      </c>
      <c r="BT194" s="111">
        <v>7310</v>
      </c>
      <c r="BU194" s="111">
        <v>8273996</v>
      </c>
      <c r="BV194" s="111">
        <v>5064</v>
      </c>
      <c r="BW194" s="111">
        <v>11147</v>
      </c>
      <c r="BX194" s="111">
        <v>0</v>
      </c>
      <c r="BY194" s="111">
        <v>0</v>
      </c>
      <c r="BZ194" s="111">
        <v>0</v>
      </c>
      <c r="CA194" s="111">
        <v>10338804</v>
      </c>
      <c r="CB194" s="111">
        <v>6687</v>
      </c>
      <c r="CC194" s="178">
        <v>15369</v>
      </c>
      <c r="CD194" s="126">
        <f t="shared" si="2157"/>
        <v>1</v>
      </c>
      <c r="CE194" s="166">
        <f t="shared" si="2140"/>
        <v>2018</v>
      </c>
      <c r="CF194" s="167">
        <f t="shared" si="2141"/>
        <v>43101</v>
      </c>
      <c r="CG194" s="168">
        <f t="shared" si="2142"/>
        <v>31</v>
      </c>
      <c r="CH194" s="126">
        <f t="shared" si="2143"/>
        <v>81954</v>
      </c>
      <c r="CI194" s="126">
        <f t="shared" si="2144"/>
        <v>1147356</v>
      </c>
      <c r="CJ194" s="126">
        <f t="shared" si="2145"/>
        <v>3196206</v>
      </c>
      <c r="CK194" s="126">
        <f t="shared" si="2146"/>
        <v>3905792</v>
      </c>
      <c r="CL194" s="126">
        <f t="shared" si="2147"/>
        <v>2989838</v>
      </c>
      <c r="CM194" s="126">
        <f t="shared" si="2148"/>
        <v>57191540</v>
      </c>
      <c r="CN194" s="126">
        <f t="shared" si="2149"/>
        <v>173398224</v>
      </c>
      <c r="CO194" s="126">
        <f t="shared" si="2150"/>
        <v>21726117</v>
      </c>
      <c r="CP194" s="126">
        <f t="shared" si="2151"/>
        <v>113160</v>
      </c>
      <c r="CQ194" s="126">
        <f t="shared" si="2152"/>
        <v>240360</v>
      </c>
      <c r="CR194" s="126">
        <f t="shared" si="2153"/>
        <v>21930</v>
      </c>
      <c r="CS194" s="126">
        <f t="shared" si="2154"/>
        <v>18214198</v>
      </c>
      <c r="CT194" s="126">
        <f t="shared" si="2155"/>
        <v>0</v>
      </c>
      <c r="CU194" s="126">
        <f t="shared" si="2156"/>
        <v>23760474</v>
      </c>
      <c r="CV194" s="169"/>
    </row>
    <row r="195" spans="1:100" x14ac:dyDescent="0.2">
      <c r="A195" s="123" t="str">
        <f t="shared" si="2158"/>
        <v>2017-18JANUARYRYC</v>
      </c>
      <c r="B195" s="97" t="s">
        <v>680</v>
      </c>
      <c r="C195" s="35" t="s">
        <v>814</v>
      </c>
      <c r="D195" s="124" t="str">
        <f t="shared" si="2135"/>
        <v>Y55</v>
      </c>
      <c r="E195" s="124" t="str">
        <f t="shared" si="2136"/>
        <v>Midlands and East</v>
      </c>
      <c r="F195" s="109" t="s">
        <v>699</v>
      </c>
      <c r="G195" s="109" t="s">
        <v>700</v>
      </c>
      <c r="H195" s="110">
        <v>106875</v>
      </c>
      <c r="I195" s="110">
        <v>68745</v>
      </c>
      <c r="J195" s="110">
        <v>611500</v>
      </c>
      <c r="K195" s="110">
        <v>9</v>
      </c>
      <c r="L195" s="110">
        <v>1</v>
      </c>
      <c r="M195" s="110">
        <v>56</v>
      </c>
      <c r="N195" s="110">
        <v>132</v>
      </c>
      <c r="O195" s="110">
        <v>73798</v>
      </c>
      <c r="P195" s="110">
        <v>6664</v>
      </c>
      <c r="Q195" s="110">
        <v>4436</v>
      </c>
      <c r="R195" s="110">
        <v>40031</v>
      </c>
      <c r="S195" s="110">
        <v>12544</v>
      </c>
      <c r="T195" s="110">
        <v>4994</v>
      </c>
      <c r="U195" s="110">
        <v>3432342</v>
      </c>
      <c r="V195" s="110">
        <v>515</v>
      </c>
      <c r="W195" s="110">
        <v>925</v>
      </c>
      <c r="X195" s="110">
        <v>4038287</v>
      </c>
      <c r="Y195" s="110">
        <v>910</v>
      </c>
      <c r="Z195" s="110">
        <v>1625</v>
      </c>
      <c r="AA195" s="110">
        <v>70111137</v>
      </c>
      <c r="AB195" s="110">
        <v>1751</v>
      </c>
      <c r="AC195" s="110">
        <v>3649</v>
      </c>
      <c r="AD195" s="110">
        <v>62107789</v>
      </c>
      <c r="AE195" s="110">
        <v>4951</v>
      </c>
      <c r="AF195" s="110">
        <v>12174</v>
      </c>
      <c r="AG195" s="110">
        <v>29613942</v>
      </c>
      <c r="AH195" s="110">
        <v>5930</v>
      </c>
      <c r="AI195" s="110">
        <v>13930</v>
      </c>
      <c r="AJ195" s="110">
        <v>6290</v>
      </c>
      <c r="AK195" s="110">
        <v>105</v>
      </c>
      <c r="AL195" s="110">
        <v>4157</v>
      </c>
      <c r="AM195" s="110">
        <v>396</v>
      </c>
      <c r="AN195" s="110">
        <v>79</v>
      </c>
      <c r="AO195" s="110">
        <v>1949</v>
      </c>
      <c r="AP195" s="110">
        <v>2222</v>
      </c>
      <c r="AQ195" s="110">
        <v>42631</v>
      </c>
      <c r="AR195" s="110">
        <v>2109</v>
      </c>
      <c r="AS195" s="110">
        <v>22768</v>
      </c>
      <c r="AT195" s="110">
        <v>67508</v>
      </c>
      <c r="AU195" s="110">
        <v>15056</v>
      </c>
      <c r="AV195" s="110">
        <v>11219</v>
      </c>
      <c r="AW195" s="110">
        <v>4689</v>
      </c>
      <c r="AX195" s="110">
        <v>4687</v>
      </c>
      <c r="AY195" s="110">
        <v>62086</v>
      </c>
      <c r="AZ195" s="110">
        <v>46068</v>
      </c>
      <c r="BA195" s="110">
        <v>23620</v>
      </c>
      <c r="BB195" s="110">
        <v>13700</v>
      </c>
      <c r="BC195" s="110">
        <v>9759</v>
      </c>
      <c r="BD195" s="110">
        <v>5467</v>
      </c>
      <c r="BE195" s="110">
        <v>522</v>
      </c>
      <c r="BF195" s="110">
        <v>151062</v>
      </c>
      <c r="BG195" s="110">
        <v>289</v>
      </c>
      <c r="BH195" s="110">
        <v>489</v>
      </c>
      <c r="BI195" s="110">
        <v>6335</v>
      </c>
      <c r="BJ195" s="110">
        <v>250527</v>
      </c>
      <c r="BK195" s="110">
        <v>40</v>
      </c>
      <c r="BL195" s="110">
        <v>73</v>
      </c>
      <c r="BM195" s="110">
        <v>393</v>
      </c>
      <c r="BN195" s="110">
        <v>1001</v>
      </c>
      <c r="BO195" s="110">
        <v>952</v>
      </c>
      <c r="BP195" s="110">
        <v>82</v>
      </c>
      <c r="BQ195" s="110">
        <v>1203</v>
      </c>
      <c r="BR195" s="110">
        <v>8646592</v>
      </c>
      <c r="BS195" s="110">
        <v>8638</v>
      </c>
      <c r="BT195" s="110">
        <v>19289</v>
      </c>
      <c r="BU195" s="110">
        <v>10072233</v>
      </c>
      <c r="BV195" s="110">
        <v>10580</v>
      </c>
      <c r="BW195" s="110">
        <v>22200</v>
      </c>
      <c r="BX195" s="110">
        <v>1093855</v>
      </c>
      <c r="BY195" s="110">
        <v>13340</v>
      </c>
      <c r="BZ195" s="110">
        <v>29949</v>
      </c>
      <c r="CA195" s="110">
        <v>19037678</v>
      </c>
      <c r="CB195" s="110">
        <v>15825</v>
      </c>
      <c r="CC195" s="177">
        <v>35395</v>
      </c>
      <c r="CD195" s="126">
        <f t="shared" si="2157"/>
        <v>1</v>
      </c>
      <c r="CE195" s="166">
        <f t="shared" si="2140"/>
        <v>2018</v>
      </c>
      <c r="CF195" s="167">
        <f t="shared" si="2141"/>
        <v>43101</v>
      </c>
      <c r="CG195" s="168">
        <f t="shared" si="2142"/>
        <v>31</v>
      </c>
      <c r="CH195" s="126">
        <f t="shared" si="2143"/>
        <v>68745</v>
      </c>
      <c r="CI195" s="126">
        <f t="shared" si="2144"/>
        <v>3849720</v>
      </c>
      <c r="CJ195" s="126">
        <f t="shared" si="2145"/>
        <v>9074340</v>
      </c>
      <c r="CK195" s="126">
        <f t="shared" si="2146"/>
        <v>6164200</v>
      </c>
      <c r="CL195" s="126">
        <f t="shared" si="2147"/>
        <v>7208500</v>
      </c>
      <c r="CM195" s="126">
        <f t="shared" si="2148"/>
        <v>146073119</v>
      </c>
      <c r="CN195" s="126">
        <f t="shared" si="2149"/>
        <v>152710656</v>
      </c>
      <c r="CO195" s="126">
        <f t="shared" si="2150"/>
        <v>69566420</v>
      </c>
      <c r="CP195" s="126">
        <f t="shared" si="2151"/>
        <v>255258</v>
      </c>
      <c r="CQ195" s="126">
        <f t="shared" si="2152"/>
        <v>462455</v>
      </c>
      <c r="CR195" s="126">
        <f t="shared" si="2153"/>
        <v>19308289</v>
      </c>
      <c r="CS195" s="126">
        <f t="shared" si="2154"/>
        <v>21134400</v>
      </c>
      <c r="CT195" s="126">
        <f t="shared" si="2155"/>
        <v>2455818</v>
      </c>
      <c r="CU195" s="126">
        <f t="shared" si="2156"/>
        <v>42580185</v>
      </c>
      <c r="CV195" s="169"/>
    </row>
    <row r="196" spans="1:100" x14ac:dyDescent="0.2">
      <c r="A196" s="123" t="str">
        <f t="shared" si="2158"/>
        <v>2017-18JANUARYRYD</v>
      </c>
      <c r="B196" s="97" t="s">
        <v>680</v>
      </c>
      <c r="C196" s="35" t="s">
        <v>814</v>
      </c>
      <c r="D196" s="124" t="str">
        <f t="shared" si="2135"/>
        <v>Y58</v>
      </c>
      <c r="E196" s="124" t="str">
        <f t="shared" si="2136"/>
        <v>South East</v>
      </c>
      <c r="F196" s="109" t="s">
        <v>701</v>
      </c>
      <c r="G196" s="109" t="s">
        <v>702</v>
      </c>
      <c r="H196" s="111">
        <v>69237</v>
      </c>
      <c r="I196" s="111">
        <v>63282</v>
      </c>
      <c r="J196" s="111">
        <v>1804344</v>
      </c>
      <c r="K196" s="111">
        <v>29</v>
      </c>
      <c r="L196" s="111">
        <v>4</v>
      </c>
      <c r="M196" s="111">
        <v>158</v>
      </c>
      <c r="N196" s="111">
        <v>335</v>
      </c>
      <c r="O196" s="111">
        <v>62327</v>
      </c>
      <c r="P196" s="111">
        <v>3289</v>
      </c>
      <c r="Q196" s="111">
        <v>2010</v>
      </c>
      <c r="R196" s="111">
        <v>29398</v>
      </c>
      <c r="S196" s="111">
        <v>23179</v>
      </c>
      <c r="T196" s="111">
        <v>1298</v>
      </c>
      <c r="U196" s="111">
        <v>1549791</v>
      </c>
      <c r="V196" s="111">
        <v>471</v>
      </c>
      <c r="W196" s="111">
        <v>847</v>
      </c>
      <c r="X196" s="111">
        <v>1274954</v>
      </c>
      <c r="Y196" s="111">
        <v>634</v>
      </c>
      <c r="Z196" s="111">
        <v>1141</v>
      </c>
      <c r="AA196" s="111">
        <v>28576565</v>
      </c>
      <c r="AB196" s="111">
        <v>972</v>
      </c>
      <c r="AC196" s="111">
        <v>1811</v>
      </c>
      <c r="AD196" s="111">
        <v>89034125</v>
      </c>
      <c r="AE196" s="111">
        <v>3841</v>
      </c>
      <c r="AF196" s="111">
        <v>8609</v>
      </c>
      <c r="AG196" s="111">
        <v>7895857</v>
      </c>
      <c r="AH196" s="111">
        <v>6083</v>
      </c>
      <c r="AI196" s="111">
        <v>14584</v>
      </c>
      <c r="AJ196" s="111">
        <v>2948</v>
      </c>
      <c r="AK196" s="111">
        <v>82</v>
      </c>
      <c r="AL196" s="111">
        <v>291</v>
      </c>
      <c r="AM196" s="111">
        <v>101</v>
      </c>
      <c r="AN196" s="111">
        <v>272</v>
      </c>
      <c r="AO196" s="111">
        <v>2303</v>
      </c>
      <c r="AP196" s="111">
        <v>709</v>
      </c>
      <c r="AQ196" s="111">
        <v>36266</v>
      </c>
      <c r="AR196" s="111">
        <v>1670</v>
      </c>
      <c r="AS196" s="111">
        <v>21443</v>
      </c>
      <c r="AT196" s="111">
        <v>59379</v>
      </c>
      <c r="AU196" s="111">
        <v>8191</v>
      </c>
      <c r="AV196" s="111">
        <v>6088</v>
      </c>
      <c r="AW196" s="111">
        <v>4956</v>
      </c>
      <c r="AX196" s="111">
        <v>6088</v>
      </c>
      <c r="AY196" s="111">
        <v>41134</v>
      </c>
      <c r="AZ196" s="111">
        <v>33352</v>
      </c>
      <c r="BA196" s="111">
        <v>39428</v>
      </c>
      <c r="BB196" s="111">
        <v>24830</v>
      </c>
      <c r="BC196" s="111">
        <v>2459</v>
      </c>
      <c r="BD196" s="111">
        <v>1415</v>
      </c>
      <c r="BE196" s="111">
        <v>270</v>
      </c>
      <c r="BF196" s="111">
        <v>77766</v>
      </c>
      <c r="BG196" s="111">
        <v>288</v>
      </c>
      <c r="BH196" s="111">
        <v>448</v>
      </c>
      <c r="BI196" s="111">
        <v>2532</v>
      </c>
      <c r="BJ196" s="111">
        <v>127841</v>
      </c>
      <c r="BK196" s="111">
        <v>50</v>
      </c>
      <c r="BL196" s="111">
        <v>110</v>
      </c>
      <c r="BM196" s="111">
        <v>2154</v>
      </c>
      <c r="BN196" s="111">
        <v>217</v>
      </c>
      <c r="BO196" s="111">
        <v>1526</v>
      </c>
      <c r="BP196" s="111">
        <v>0</v>
      </c>
      <c r="BQ196" s="111">
        <v>411</v>
      </c>
      <c r="BR196" s="111">
        <v>1470019</v>
      </c>
      <c r="BS196" s="111">
        <v>6774</v>
      </c>
      <c r="BT196" s="111">
        <v>14402</v>
      </c>
      <c r="BU196" s="111">
        <v>12881270</v>
      </c>
      <c r="BV196" s="111">
        <v>8441</v>
      </c>
      <c r="BW196" s="111">
        <v>18944</v>
      </c>
      <c r="BX196" s="111">
        <v>0</v>
      </c>
      <c r="BY196" s="111">
        <v>0</v>
      </c>
      <c r="BZ196" s="111">
        <v>0</v>
      </c>
      <c r="CA196" s="111">
        <v>4652042</v>
      </c>
      <c r="CB196" s="111">
        <v>11319</v>
      </c>
      <c r="CC196" s="178">
        <v>26290</v>
      </c>
      <c r="CD196" s="126">
        <f t="shared" si="2157"/>
        <v>1</v>
      </c>
      <c r="CE196" s="166">
        <f t="shared" si="2140"/>
        <v>2018</v>
      </c>
      <c r="CF196" s="167">
        <f t="shared" si="2141"/>
        <v>43101</v>
      </c>
      <c r="CG196" s="168">
        <f t="shared" si="2142"/>
        <v>31</v>
      </c>
      <c r="CH196" s="126">
        <f t="shared" si="2143"/>
        <v>253128</v>
      </c>
      <c r="CI196" s="126">
        <f t="shared" si="2144"/>
        <v>9998556</v>
      </c>
      <c r="CJ196" s="126">
        <f t="shared" si="2145"/>
        <v>21199470</v>
      </c>
      <c r="CK196" s="126">
        <f t="shared" si="2146"/>
        <v>2785783</v>
      </c>
      <c r="CL196" s="126">
        <f t="shared" si="2147"/>
        <v>2293410</v>
      </c>
      <c r="CM196" s="126">
        <f t="shared" si="2148"/>
        <v>53239778</v>
      </c>
      <c r="CN196" s="126">
        <f t="shared" si="2149"/>
        <v>199548011</v>
      </c>
      <c r="CO196" s="126">
        <f t="shared" si="2150"/>
        <v>18930032</v>
      </c>
      <c r="CP196" s="126">
        <f t="shared" si="2151"/>
        <v>120960</v>
      </c>
      <c r="CQ196" s="126">
        <f t="shared" si="2152"/>
        <v>278520</v>
      </c>
      <c r="CR196" s="126">
        <f t="shared" si="2153"/>
        <v>3125234</v>
      </c>
      <c r="CS196" s="126">
        <f t="shared" si="2154"/>
        <v>28908544</v>
      </c>
      <c r="CT196" s="126">
        <f t="shared" si="2155"/>
        <v>0</v>
      </c>
      <c r="CU196" s="126">
        <f t="shared" si="2156"/>
        <v>10805190</v>
      </c>
      <c r="CV196" s="169"/>
    </row>
    <row r="197" spans="1:100" x14ac:dyDescent="0.2">
      <c r="A197" s="123" t="str">
        <f t="shared" si="2158"/>
        <v>2017-18JANUARYRYE</v>
      </c>
      <c r="B197" s="97" t="s">
        <v>680</v>
      </c>
      <c r="C197" s="35" t="s">
        <v>814</v>
      </c>
      <c r="D197" s="124" t="str">
        <f t="shared" ref="D197:D260" si="2159">INDEX($CY$14:$CZ$24,MATCH($F197,Area_Code,0),2)</f>
        <v>Y58</v>
      </c>
      <c r="E197" s="124" t="str">
        <f t="shared" ref="E197:E260" si="2160">INDEX($CY$8:$DA$12,MATCH($D197,Reg_Code,0),3)</f>
        <v>South East</v>
      </c>
      <c r="F197" s="109" t="s">
        <v>703</v>
      </c>
      <c r="G197" s="109" t="s">
        <v>704</v>
      </c>
      <c r="H197" s="111">
        <v>66609</v>
      </c>
      <c r="I197" s="111">
        <v>40829</v>
      </c>
      <c r="J197" s="111">
        <v>294069</v>
      </c>
      <c r="K197" s="111">
        <v>7</v>
      </c>
      <c r="L197" s="111">
        <v>3</v>
      </c>
      <c r="M197" s="111">
        <v>33</v>
      </c>
      <c r="N197" s="111">
        <v>88</v>
      </c>
      <c r="O197" s="111">
        <v>47065</v>
      </c>
      <c r="P197" s="111">
        <v>2605</v>
      </c>
      <c r="Q197" s="111">
        <v>1636</v>
      </c>
      <c r="R197" s="111">
        <v>21190</v>
      </c>
      <c r="S197" s="111">
        <v>15279</v>
      </c>
      <c r="T197" s="111">
        <v>1482</v>
      </c>
      <c r="U197" s="111">
        <v>1104991</v>
      </c>
      <c r="V197" s="111">
        <v>424</v>
      </c>
      <c r="W197" s="111">
        <v>759</v>
      </c>
      <c r="X197" s="111">
        <v>1054007</v>
      </c>
      <c r="Y197" s="111">
        <v>644</v>
      </c>
      <c r="Z197" s="111">
        <v>1216</v>
      </c>
      <c r="AA197" s="111">
        <v>20977973</v>
      </c>
      <c r="AB197" s="111">
        <v>990</v>
      </c>
      <c r="AC197" s="111">
        <v>1985</v>
      </c>
      <c r="AD197" s="111">
        <v>52970784</v>
      </c>
      <c r="AE197" s="111">
        <v>3467</v>
      </c>
      <c r="AF197" s="111">
        <v>8113</v>
      </c>
      <c r="AG197" s="111">
        <v>7063908</v>
      </c>
      <c r="AH197" s="111">
        <v>4766</v>
      </c>
      <c r="AI197" s="111">
        <v>11154</v>
      </c>
      <c r="AJ197" s="111">
        <v>2793</v>
      </c>
      <c r="AK197" s="111">
        <v>6</v>
      </c>
      <c r="AL197" s="111">
        <v>113</v>
      </c>
      <c r="AM197" s="111">
        <v>275</v>
      </c>
      <c r="AN197" s="111">
        <v>176</v>
      </c>
      <c r="AO197" s="111">
        <v>2498</v>
      </c>
      <c r="AP197" s="111">
        <v>0</v>
      </c>
      <c r="AQ197" s="111">
        <v>25526</v>
      </c>
      <c r="AR197" s="111">
        <v>3042</v>
      </c>
      <c r="AS197" s="111">
        <v>15704</v>
      </c>
      <c r="AT197" s="111">
        <v>44272</v>
      </c>
      <c r="AU197" s="111">
        <v>5167</v>
      </c>
      <c r="AV197" s="111">
        <v>4054</v>
      </c>
      <c r="AW197" s="111">
        <v>3222</v>
      </c>
      <c r="AX197" s="111">
        <v>2534</v>
      </c>
      <c r="AY197" s="111">
        <v>29752</v>
      </c>
      <c r="AZ197" s="111">
        <v>24660</v>
      </c>
      <c r="BA197" s="111">
        <v>21997</v>
      </c>
      <c r="BB197" s="111">
        <v>17136</v>
      </c>
      <c r="BC197" s="111">
        <v>2202</v>
      </c>
      <c r="BD197" s="111">
        <v>1636</v>
      </c>
      <c r="BE197" s="111">
        <v>254</v>
      </c>
      <c r="BF197" s="111">
        <v>74120</v>
      </c>
      <c r="BG197" s="111">
        <v>292</v>
      </c>
      <c r="BH197" s="111">
        <v>469</v>
      </c>
      <c r="BI197" s="111">
        <v>2135</v>
      </c>
      <c r="BJ197" s="111">
        <v>83012</v>
      </c>
      <c r="BK197" s="111">
        <v>39</v>
      </c>
      <c r="BL197" s="111">
        <v>78</v>
      </c>
      <c r="BM197" s="111">
        <v>0</v>
      </c>
      <c r="BN197" s="111">
        <v>1806</v>
      </c>
      <c r="BO197" s="111">
        <v>1487</v>
      </c>
      <c r="BP197" s="111">
        <v>0</v>
      </c>
      <c r="BQ197" s="111">
        <v>423</v>
      </c>
      <c r="BR197" s="111">
        <v>5315336</v>
      </c>
      <c r="BS197" s="111">
        <v>2943</v>
      </c>
      <c r="BT197" s="111">
        <v>5242</v>
      </c>
      <c r="BU197" s="111">
        <v>8042919</v>
      </c>
      <c r="BV197" s="111">
        <v>5409</v>
      </c>
      <c r="BW197" s="111">
        <v>9766</v>
      </c>
      <c r="BX197" s="111">
        <v>0</v>
      </c>
      <c r="BY197" s="111">
        <v>0</v>
      </c>
      <c r="BZ197" s="111">
        <v>0</v>
      </c>
      <c r="CA197" s="111">
        <v>3655851</v>
      </c>
      <c r="CB197" s="111">
        <v>8643</v>
      </c>
      <c r="CC197" s="178">
        <v>16549</v>
      </c>
      <c r="CD197" s="126">
        <f t="shared" ref="CD197:CD227" si="2161">MONTH(1&amp;C197)</f>
        <v>1</v>
      </c>
      <c r="CE197" s="166">
        <f t="shared" si="2140"/>
        <v>2018</v>
      </c>
      <c r="CF197" s="167">
        <f t="shared" si="2141"/>
        <v>43101</v>
      </c>
      <c r="CG197" s="168">
        <f t="shared" si="2142"/>
        <v>31</v>
      </c>
      <c r="CH197" s="126">
        <f t="shared" si="2143"/>
        <v>122487</v>
      </c>
      <c r="CI197" s="126">
        <f t="shared" si="2144"/>
        <v>1347357</v>
      </c>
      <c r="CJ197" s="126">
        <f t="shared" si="2145"/>
        <v>3592952</v>
      </c>
      <c r="CK197" s="126">
        <f t="shared" si="2146"/>
        <v>1977195</v>
      </c>
      <c r="CL197" s="126">
        <f t="shared" si="2147"/>
        <v>1989376</v>
      </c>
      <c r="CM197" s="126">
        <f t="shared" si="2148"/>
        <v>42062150</v>
      </c>
      <c r="CN197" s="126">
        <f t="shared" si="2149"/>
        <v>123958527</v>
      </c>
      <c r="CO197" s="126">
        <f t="shared" si="2150"/>
        <v>16530228</v>
      </c>
      <c r="CP197" s="126">
        <f t="shared" si="2151"/>
        <v>119126</v>
      </c>
      <c r="CQ197" s="126">
        <f t="shared" si="2152"/>
        <v>166530</v>
      </c>
      <c r="CR197" s="126">
        <f t="shared" si="2153"/>
        <v>9467052</v>
      </c>
      <c r="CS197" s="126">
        <f t="shared" si="2154"/>
        <v>14522042</v>
      </c>
      <c r="CT197" s="126">
        <f t="shared" si="2155"/>
        <v>0</v>
      </c>
      <c r="CU197" s="126">
        <f t="shared" si="2156"/>
        <v>7000227</v>
      </c>
      <c r="CV197" s="169"/>
    </row>
    <row r="198" spans="1:100" x14ac:dyDescent="0.2">
      <c r="A198" s="123" t="str">
        <f t="shared" si="2158"/>
        <v>2017-18JANUARYRYF</v>
      </c>
      <c r="B198" s="97" t="s">
        <v>680</v>
      </c>
      <c r="C198" s="35" t="s">
        <v>814</v>
      </c>
      <c r="D198" s="124" t="str">
        <f t="shared" si="2159"/>
        <v>Y59</v>
      </c>
      <c r="E198" s="124" t="str">
        <f t="shared" si="2160"/>
        <v>South West</v>
      </c>
      <c r="F198" s="109" t="s">
        <v>705</v>
      </c>
      <c r="G198" s="109" t="s">
        <v>706</v>
      </c>
      <c r="H198" s="111">
        <v>102159</v>
      </c>
      <c r="I198" s="111">
        <v>70387</v>
      </c>
      <c r="J198" s="111">
        <v>323777</v>
      </c>
      <c r="K198" s="111">
        <v>5</v>
      </c>
      <c r="L198" s="111">
        <v>2</v>
      </c>
      <c r="M198" s="111">
        <v>18</v>
      </c>
      <c r="N198" s="111">
        <v>55</v>
      </c>
      <c r="O198" s="111">
        <v>75074</v>
      </c>
      <c r="P198" s="111">
        <v>5411</v>
      </c>
      <c r="Q198" s="111">
        <v>3185</v>
      </c>
      <c r="R198" s="111">
        <v>38391</v>
      </c>
      <c r="S198" s="111">
        <v>19619</v>
      </c>
      <c r="T198" s="111">
        <v>1524</v>
      </c>
      <c r="U198" s="111">
        <v>2977802</v>
      </c>
      <c r="V198" s="111">
        <v>550</v>
      </c>
      <c r="W198" s="111">
        <v>1010</v>
      </c>
      <c r="X198" s="111">
        <v>2593726</v>
      </c>
      <c r="Y198" s="111">
        <v>814</v>
      </c>
      <c r="Z198" s="111">
        <v>1462</v>
      </c>
      <c r="AA198" s="111">
        <v>68737774</v>
      </c>
      <c r="AB198" s="111">
        <v>1790</v>
      </c>
      <c r="AC198" s="111">
        <v>3758</v>
      </c>
      <c r="AD198" s="111">
        <v>75702485</v>
      </c>
      <c r="AE198" s="111">
        <v>3859</v>
      </c>
      <c r="AF198" s="111">
        <v>8924</v>
      </c>
      <c r="AG198" s="111">
        <v>8753670</v>
      </c>
      <c r="AH198" s="111">
        <v>5744</v>
      </c>
      <c r="AI198" s="111">
        <v>12951</v>
      </c>
      <c r="AJ198" s="111">
        <v>3673</v>
      </c>
      <c r="AK198" s="111">
        <v>404</v>
      </c>
      <c r="AL198" s="111">
        <v>1673</v>
      </c>
      <c r="AM198" s="111">
        <v>2170</v>
      </c>
      <c r="AN198" s="111">
        <v>374</v>
      </c>
      <c r="AO198" s="111">
        <v>1222</v>
      </c>
      <c r="AP198" s="111">
        <v>73</v>
      </c>
      <c r="AQ198" s="111">
        <v>39400</v>
      </c>
      <c r="AR198" s="111">
        <v>3282</v>
      </c>
      <c r="AS198" s="111">
        <v>28719</v>
      </c>
      <c r="AT198" s="111">
        <v>71401</v>
      </c>
      <c r="AU198" s="111">
        <v>10827</v>
      </c>
      <c r="AV198" s="111">
        <v>8654</v>
      </c>
      <c r="AW198" s="111">
        <v>6352</v>
      </c>
      <c r="AX198" s="111">
        <v>5172</v>
      </c>
      <c r="AY198" s="111">
        <v>50760</v>
      </c>
      <c r="AZ198" s="111">
        <v>43072</v>
      </c>
      <c r="BA198" s="111">
        <v>28036</v>
      </c>
      <c r="BB198" s="111">
        <v>21727</v>
      </c>
      <c r="BC198" s="111">
        <v>2815</v>
      </c>
      <c r="BD198" s="111">
        <v>1736</v>
      </c>
      <c r="BE198" s="111">
        <v>0</v>
      </c>
      <c r="BF198" s="111">
        <v>0</v>
      </c>
      <c r="BG198" s="111">
        <v>0</v>
      </c>
      <c r="BH198" s="111">
        <v>0</v>
      </c>
      <c r="BI198" s="111">
        <v>0</v>
      </c>
      <c r="BJ198" s="111">
        <v>0</v>
      </c>
      <c r="BK198" s="111">
        <v>0</v>
      </c>
      <c r="BL198" s="111">
        <v>0</v>
      </c>
      <c r="BM198" s="111">
        <v>2</v>
      </c>
      <c r="BN198" s="111">
        <v>1212</v>
      </c>
      <c r="BO198" s="111">
        <v>1087</v>
      </c>
      <c r="BP198" s="111">
        <v>26</v>
      </c>
      <c r="BQ198" s="111">
        <v>1261</v>
      </c>
      <c r="BR198" s="111">
        <v>6262233</v>
      </c>
      <c r="BS198" s="111">
        <v>5167</v>
      </c>
      <c r="BT198" s="111">
        <v>10373</v>
      </c>
      <c r="BU198" s="111">
        <v>7073225</v>
      </c>
      <c r="BV198" s="111">
        <v>6507</v>
      </c>
      <c r="BW198" s="111">
        <v>13138</v>
      </c>
      <c r="BX198" s="111">
        <v>207041</v>
      </c>
      <c r="BY198" s="111">
        <v>7963</v>
      </c>
      <c r="BZ198" s="111">
        <v>24572</v>
      </c>
      <c r="CA198" s="111">
        <v>9527581</v>
      </c>
      <c r="CB198" s="111">
        <v>7556</v>
      </c>
      <c r="CC198" s="178">
        <v>16453</v>
      </c>
      <c r="CD198" s="126">
        <f t="shared" si="2161"/>
        <v>1</v>
      </c>
      <c r="CE198" s="166">
        <f t="shared" ref="CE198:CE261" si="2162">LEFT($B198,4)+IF(CD198&lt;4,1,0)</f>
        <v>2018</v>
      </c>
      <c r="CF198" s="167">
        <f t="shared" ref="CF198:CF261" si="2163">DATE($CE198,$CD198,1)</f>
        <v>43101</v>
      </c>
      <c r="CG198" s="168">
        <f t="shared" ref="CG198:CG261" si="2164">DAY(DATE($CE198,$CD198+1,1)-1)</f>
        <v>31</v>
      </c>
      <c r="CH198" s="126">
        <f t="shared" ref="CH198:CH261" si="2165">$I198*L198</f>
        <v>140774</v>
      </c>
      <c r="CI198" s="126">
        <f t="shared" ref="CI198:CI261" si="2166">$I198*M198</f>
        <v>1266966</v>
      </c>
      <c r="CJ198" s="126">
        <f t="shared" ref="CJ198:CJ261" si="2167">$I198*N198</f>
        <v>3871285</v>
      </c>
      <c r="CK198" s="126">
        <f t="shared" ref="CK198:CK223" si="2168">P198*W198</f>
        <v>5465110</v>
      </c>
      <c r="CL198" s="126">
        <f t="shared" ref="CL198:CL261" si="2169">Q198*Z198</f>
        <v>4656470</v>
      </c>
      <c r="CM198" s="126">
        <f t="shared" ref="CM198:CM223" si="2170">R198*AC198</f>
        <v>144273378</v>
      </c>
      <c r="CN198" s="126">
        <f t="shared" ref="CN198:CN223" si="2171">S198*AF198</f>
        <v>175079956</v>
      </c>
      <c r="CO198" s="126">
        <f t="shared" ref="CO198:CO223" si="2172">T198*AI198</f>
        <v>19737324</v>
      </c>
      <c r="CP198" s="126">
        <f t="shared" si="2151"/>
        <v>0</v>
      </c>
      <c r="CQ198" s="126">
        <f t="shared" si="2152"/>
        <v>0</v>
      </c>
      <c r="CR198" s="126">
        <f t="shared" si="2153"/>
        <v>12572076</v>
      </c>
      <c r="CS198" s="126">
        <f t="shared" si="2154"/>
        <v>14281006</v>
      </c>
      <c r="CT198" s="126">
        <f t="shared" si="2155"/>
        <v>638872</v>
      </c>
      <c r="CU198" s="126">
        <f t="shared" si="2156"/>
        <v>20747233</v>
      </c>
      <c r="CV198" s="169"/>
    </row>
    <row r="199" spans="1:100" x14ac:dyDescent="0.2">
      <c r="A199" s="123" t="str">
        <f t="shared" si="2158"/>
        <v>2017-18FEBRUARYR1F</v>
      </c>
      <c r="B199" s="97" t="s">
        <v>680</v>
      </c>
      <c r="C199" s="35" t="s">
        <v>819</v>
      </c>
      <c r="D199" s="124" t="str">
        <f t="shared" si="2159"/>
        <v>Y58</v>
      </c>
      <c r="E199" s="124" t="str">
        <f t="shared" si="2160"/>
        <v>South East</v>
      </c>
      <c r="F199" s="109" t="s">
        <v>682</v>
      </c>
      <c r="G199" s="109" t="s">
        <v>683</v>
      </c>
      <c r="H199" s="111">
        <v>0</v>
      </c>
      <c r="I199" s="111">
        <v>0</v>
      </c>
      <c r="J199" s="111">
        <v>0</v>
      </c>
      <c r="K199" s="111">
        <v>0</v>
      </c>
      <c r="L199" s="111">
        <v>0</v>
      </c>
      <c r="M199" s="111">
        <v>0</v>
      </c>
      <c r="N199" s="111">
        <v>0</v>
      </c>
      <c r="O199" s="111">
        <v>0</v>
      </c>
      <c r="P199" s="111">
        <v>0</v>
      </c>
      <c r="Q199" s="111">
        <v>0</v>
      </c>
      <c r="R199" s="111">
        <v>0</v>
      </c>
      <c r="S199" s="111">
        <v>0</v>
      </c>
      <c r="T199" s="111">
        <v>0</v>
      </c>
      <c r="U199" s="111">
        <v>0</v>
      </c>
      <c r="V199" s="111">
        <v>0</v>
      </c>
      <c r="W199" s="111">
        <v>0</v>
      </c>
      <c r="X199" s="111">
        <v>0</v>
      </c>
      <c r="Y199" s="111">
        <v>0</v>
      </c>
      <c r="Z199" s="111">
        <v>0</v>
      </c>
      <c r="AA199" s="111">
        <v>0</v>
      </c>
      <c r="AB199" s="111">
        <v>0</v>
      </c>
      <c r="AC199" s="111">
        <v>0</v>
      </c>
      <c r="AD199" s="111">
        <v>0</v>
      </c>
      <c r="AE199" s="111">
        <v>0</v>
      </c>
      <c r="AF199" s="111">
        <v>0</v>
      </c>
      <c r="AG199" s="111">
        <v>0</v>
      </c>
      <c r="AH199" s="111">
        <v>0</v>
      </c>
      <c r="AI199" s="111">
        <v>0</v>
      </c>
      <c r="AJ199" s="111">
        <v>0</v>
      </c>
      <c r="AK199" s="111">
        <v>0</v>
      </c>
      <c r="AL199" s="111">
        <v>0</v>
      </c>
      <c r="AM199" s="111">
        <v>0</v>
      </c>
      <c r="AN199" s="111">
        <v>0</v>
      </c>
      <c r="AO199" s="111">
        <v>0</v>
      </c>
      <c r="AP199" s="111">
        <v>0</v>
      </c>
      <c r="AQ199" s="111">
        <v>0</v>
      </c>
      <c r="AR199" s="111">
        <v>0</v>
      </c>
      <c r="AS199" s="111">
        <v>0</v>
      </c>
      <c r="AT199" s="111">
        <v>0</v>
      </c>
      <c r="AU199" s="111">
        <v>0</v>
      </c>
      <c r="AV199" s="111">
        <v>0</v>
      </c>
      <c r="AW199" s="111">
        <v>0</v>
      </c>
      <c r="AX199" s="111">
        <v>0</v>
      </c>
      <c r="AY199" s="111">
        <v>0</v>
      </c>
      <c r="AZ199" s="111">
        <v>0</v>
      </c>
      <c r="BA199" s="111">
        <v>0</v>
      </c>
      <c r="BB199" s="111">
        <v>0</v>
      </c>
      <c r="BC199" s="111">
        <v>0</v>
      </c>
      <c r="BD199" s="111">
        <v>0</v>
      </c>
      <c r="BE199" s="111">
        <v>0</v>
      </c>
      <c r="BF199" s="111">
        <v>0</v>
      </c>
      <c r="BG199" s="111">
        <v>0</v>
      </c>
      <c r="BH199" s="111">
        <v>0</v>
      </c>
      <c r="BI199" s="111">
        <v>0</v>
      </c>
      <c r="BJ199" s="111">
        <v>0</v>
      </c>
      <c r="BK199" s="111">
        <v>0</v>
      </c>
      <c r="BL199" s="111">
        <v>0</v>
      </c>
      <c r="BM199" s="111">
        <v>0</v>
      </c>
      <c r="BN199" s="111">
        <v>0</v>
      </c>
      <c r="BO199" s="111">
        <v>0</v>
      </c>
      <c r="BP199" s="111">
        <v>0</v>
      </c>
      <c r="BQ199" s="111">
        <v>0</v>
      </c>
      <c r="BR199" s="111">
        <v>0</v>
      </c>
      <c r="BS199" s="111">
        <v>0</v>
      </c>
      <c r="BT199" s="111">
        <v>0</v>
      </c>
      <c r="BU199" s="111">
        <v>0</v>
      </c>
      <c r="BV199" s="111">
        <v>0</v>
      </c>
      <c r="BW199" s="111">
        <v>0</v>
      </c>
      <c r="BX199" s="111">
        <v>0</v>
      </c>
      <c r="BY199" s="111">
        <v>0</v>
      </c>
      <c r="BZ199" s="111">
        <v>0</v>
      </c>
      <c r="CA199" s="111">
        <v>0</v>
      </c>
      <c r="CB199" s="111">
        <v>0</v>
      </c>
      <c r="CC199" s="178">
        <v>0</v>
      </c>
      <c r="CD199" s="126">
        <f t="shared" si="2161"/>
        <v>2</v>
      </c>
      <c r="CE199" s="166">
        <f t="shared" si="2162"/>
        <v>2018</v>
      </c>
      <c r="CF199" s="167">
        <f t="shared" si="2163"/>
        <v>43132</v>
      </c>
      <c r="CG199" s="168">
        <f t="shared" si="2164"/>
        <v>28</v>
      </c>
      <c r="CH199" s="126">
        <f t="shared" si="2165"/>
        <v>0</v>
      </c>
      <c r="CI199" s="126">
        <f t="shared" si="2166"/>
        <v>0</v>
      </c>
      <c r="CJ199" s="126">
        <f t="shared" si="2167"/>
        <v>0</v>
      </c>
      <c r="CK199" s="126">
        <f t="shared" si="2168"/>
        <v>0</v>
      </c>
      <c r="CL199" s="126">
        <f t="shared" si="2169"/>
        <v>0</v>
      </c>
      <c r="CM199" s="126">
        <f t="shared" si="2170"/>
        <v>0</v>
      </c>
      <c r="CN199" s="126">
        <f t="shared" si="2171"/>
        <v>0</v>
      </c>
      <c r="CO199" s="126">
        <f t="shared" si="2172"/>
        <v>0</v>
      </c>
      <c r="CP199" s="126">
        <f t="shared" ref="CP199:CP262" si="2173">BE199*BH199</f>
        <v>0</v>
      </c>
      <c r="CQ199" s="126">
        <f t="shared" ref="CQ199:CQ262" si="2174">BI199*BL199</f>
        <v>0</v>
      </c>
      <c r="CR199" s="126">
        <f t="shared" ref="CR199:CR262" si="2175">BN199*BT199</f>
        <v>0</v>
      </c>
      <c r="CS199" s="126">
        <f t="shared" ref="CS199:CS262" si="2176">BO199*BW199</f>
        <v>0</v>
      </c>
      <c r="CT199" s="126">
        <f t="shared" ref="CT199:CT262" si="2177">BP199*BZ199</f>
        <v>0</v>
      </c>
      <c r="CU199" s="126">
        <f t="shared" ref="CU199:CU262" si="2178">BQ199*CC199</f>
        <v>0</v>
      </c>
      <c r="CV199" s="169"/>
    </row>
    <row r="200" spans="1:100" x14ac:dyDescent="0.2">
      <c r="A200" s="123" t="str">
        <f t="shared" si="2158"/>
        <v>2017-18FEBRUARYRRU</v>
      </c>
      <c r="B200" s="97" t="s">
        <v>680</v>
      </c>
      <c r="C200" s="35" t="s">
        <v>819</v>
      </c>
      <c r="D200" s="124" t="str">
        <f t="shared" si="2159"/>
        <v>Y56</v>
      </c>
      <c r="E200" s="124" t="str">
        <f t="shared" si="2160"/>
        <v>London</v>
      </c>
      <c r="F200" s="109" t="s">
        <v>685</v>
      </c>
      <c r="G200" s="109" t="s">
        <v>686</v>
      </c>
      <c r="H200" s="111">
        <v>155336</v>
      </c>
      <c r="I200" s="111">
        <v>128000</v>
      </c>
      <c r="J200" s="111">
        <v>2204364</v>
      </c>
      <c r="K200" s="111">
        <v>17</v>
      </c>
      <c r="L200" s="111">
        <v>0</v>
      </c>
      <c r="M200" s="111">
        <v>107</v>
      </c>
      <c r="N200" s="111">
        <v>195</v>
      </c>
      <c r="O200" s="111">
        <v>90171</v>
      </c>
      <c r="P200" s="111">
        <v>7770</v>
      </c>
      <c r="Q200" s="111">
        <v>5746</v>
      </c>
      <c r="R200" s="111">
        <v>48706</v>
      </c>
      <c r="S200" s="111">
        <v>19679</v>
      </c>
      <c r="T200" s="111">
        <v>2528</v>
      </c>
      <c r="U200" s="111">
        <v>3477781</v>
      </c>
      <c r="V200" s="111">
        <v>448</v>
      </c>
      <c r="W200" s="111">
        <v>707</v>
      </c>
      <c r="X200" s="111">
        <v>4671358</v>
      </c>
      <c r="Y200" s="111">
        <v>813</v>
      </c>
      <c r="Z200" s="111">
        <v>1390</v>
      </c>
      <c r="AA200" s="111">
        <v>68234130</v>
      </c>
      <c r="AB200" s="111">
        <v>1401</v>
      </c>
      <c r="AC200" s="111">
        <v>2960</v>
      </c>
      <c r="AD200" s="111">
        <v>88307323</v>
      </c>
      <c r="AE200" s="111">
        <v>4487</v>
      </c>
      <c r="AF200" s="111">
        <v>10701</v>
      </c>
      <c r="AG200" s="111">
        <v>11698750</v>
      </c>
      <c r="AH200" s="111">
        <v>4628</v>
      </c>
      <c r="AI200" s="111">
        <v>9256</v>
      </c>
      <c r="AJ200" s="111">
        <v>3680</v>
      </c>
      <c r="AK200" s="111">
        <v>334</v>
      </c>
      <c r="AL200" s="111">
        <v>1152</v>
      </c>
      <c r="AM200" s="111">
        <v>7676</v>
      </c>
      <c r="AN200" s="111">
        <v>258</v>
      </c>
      <c r="AO200" s="111">
        <v>1936</v>
      </c>
      <c r="AP200" s="111">
        <v>0</v>
      </c>
      <c r="AQ200" s="111">
        <v>57615</v>
      </c>
      <c r="AR200" s="111">
        <v>5801</v>
      </c>
      <c r="AS200" s="111">
        <v>23075</v>
      </c>
      <c r="AT200" s="111">
        <v>86491</v>
      </c>
      <c r="AU200" s="111">
        <v>20277</v>
      </c>
      <c r="AV200" s="111">
        <v>15910</v>
      </c>
      <c r="AW200" s="111">
        <v>14928</v>
      </c>
      <c r="AX200" s="111">
        <v>11933</v>
      </c>
      <c r="AY200" s="111">
        <v>72924</v>
      </c>
      <c r="AZ200" s="111">
        <v>55706</v>
      </c>
      <c r="BA200" s="111">
        <v>31973</v>
      </c>
      <c r="BB200" s="111">
        <v>22177</v>
      </c>
      <c r="BC200" s="111">
        <v>3537</v>
      </c>
      <c r="BD200" s="111">
        <v>2701</v>
      </c>
      <c r="BE200" s="111">
        <v>0</v>
      </c>
      <c r="BF200" s="111">
        <v>0</v>
      </c>
      <c r="BG200" s="111">
        <v>0</v>
      </c>
      <c r="BH200" s="111">
        <v>0</v>
      </c>
      <c r="BI200" s="111">
        <v>3629</v>
      </c>
      <c r="BJ200" s="111">
        <v>267650</v>
      </c>
      <c r="BK200" s="111">
        <v>74</v>
      </c>
      <c r="BL200" s="111">
        <v>161</v>
      </c>
      <c r="BM200" s="111">
        <v>1827</v>
      </c>
      <c r="BN200" s="111">
        <v>900</v>
      </c>
      <c r="BO200" s="111">
        <v>1427</v>
      </c>
      <c r="BP200" s="111">
        <v>56</v>
      </c>
      <c r="BQ200" s="111">
        <v>1374</v>
      </c>
      <c r="BR200" s="111">
        <v>6639133</v>
      </c>
      <c r="BS200" s="111">
        <v>7377</v>
      </c>
      <c r="BT200" s="111">
        <v>15860</v>
      </c>
      <c r="BU200" s="111">
        <v>11608549</v>
      </c>
      <c r="BV200" s="111">
        <v>8135</v>
      </c>
      <c r="BW200" s="111">
        <v>16838</v>
      </c>
      <c r="BX200" s="111">
        <v>524771</v>
      </c>
      <c r="BY200" s="111">
        <v>9371</v>
      </c>
      <c r="BZ200" s="111">
        <v>16409</v>
      </c>
      <c r="CA200" s="111">
        <v>13127079</v>
      </c>
      <c r="CB200" s="111">
        <v>9554</v>
      </c>
      <c r="CC200" s="178">
        <v>17506</v>
      </c>
      <c r="CD200" s="126">
        <f t="shared" si="2161"/>
        <v>2</v>
      </c>
      <c r="CE200" s="166">
        <f t="shared" si="2162"/>
        <v>2018</v>
      </c>
      <c r="CF200" s="167">
        <f t="shared" si="2163"/>
        <v>43132</v>
      </c>
      <c r="CG200" s="168">
        <f t="shared" si="2164"/>
        <v>28</v>
      </c>
      <c r="CH200" s="126">
        <f t="shared" si="2165"/>
        <v>0</v>
      </c>
      <c r="CI200" s="126">
        <f t="shared" si="2166"/>
        <v>13696000</v>
      </c>
      <c r="CJ200" s="126">
        <f t="shared" si="2167"/>
        <v>24960000</v>
      </c>
      <c r="CK200" s="126">
        <f t="shared" si="2168"/>
        <v>5493390</v>
      </c>
      <c r="CL200" s="126">
        <f t="shared" si="2169"/>
        <v>7986940</v>
      </c>
      <c r="CM200" s="126">
        <f t="shared" si="2170"/>
        <v>144169760</v>
      </c>
      <c r="CN200" s="126">
        <f t="shared" si="2171"/>
        <v>210584979</v>
      </c>
      <c r="CO200" s="126">
        <f t="shared" si="2172"/>
        <v>23399168</v>
      </c>
      <c r="CP200" s="126">
        <f t="shared" si="2173"/>
        <v>0</v>
      </c>
      <c r="CQ200" s="126">
        <f t="shared" si="2174"/>
        <v>584269</v>
      </c>
      <c r="CR200" s="126">
        <f t="shared" si="2175"/>
        <v>14274000</v>
      </c>
      <c r="CS200" s="126">
        <f t="shared" si="2176"/>
        <v>24027826</v>
      </c>
      <c r="CT200" s="126">
        <f t="shared" si="2177"/>
        <v>918904</v>
      </c>
      <c r="CU200" s="126">
        <f t="shared" si="2178"/>
        <v>24053244</v>
      </c>
      <c r="CV200" s="169"/>
    </row>
    <row r="201" spans="1:100" x14ac:dyDescent="0.2">
      <c r="A201" s="123" t="str">
        <f t="shared" si="2158"/>
        <v>2017-18FEBRUARYRX6</v>
      </c>
      <c r="B201" s="97" t="s">
        <v>680</v>
      </c>
      <c r="C201" s="35" t="s">
        <v>819</v>
      </c>
      <c r="D201" s="124" t="str">
        <f t="shared" si="2159"/>
        <v>Y54</v>
      </c>
      <c r="E201" s="124" t="str">
        <f t="shared" si="2160"/>
        <v>North</v>
      </c>
      <c r="F201" s="109" t="s">
        <v>688</v>
      </c>
      <c r="G201" s="109" t="s">
        <v>689</v>
      </c>
      <c r="H201" s="111">
        <v>39238</v>
      </c>
      <c r="I201" s="111">
        <v>26215</v>
      </c>
      <c r="J201" s="111">
        <v>78854</v>
      </c>
      <c r="K201" s="111">
        <v>3</v>
      </c>
      <c r="L201" s="111">
        <v>1</v>
      </c>
      <c r="M201" s="111">
        <v>11</v>
      </c>
      <c r="N201" s="111">
        <v>27</v>
      </c>
      <c r="O201" s="111">
        <v>30252</v>
      </c>
      <c r="P201" s="111">
        <v>2031</v>
      </c>
      <c r="Q201" s="111">
        <v>1268</v>
      </c>
      <c r="R201" s="111">
        <v>15978</v>
      </c>
      <c r="S201" s="111">
        <v>7557</v>
      </c>
      <c r="T201" s="111">
        <v>402</v>
      </c>
      <c r="U201" s="111">
        <v>799821</v>
      </c>
      <c r="V201" s="111">
        <v>394</v>
      </c>
      <c r="W201" s="111">
        <v>655</v>
      </c>
      <c r="X201" s="111">
        <v>664483</v>
      </c>
      <c r="Y201" s="111">
        <v>524</v>
      </c>
      <c r="Z201" s="111">
        <v>880</v>
      </c>
      <c r="AA201" s="111">
        <v>19127143</v>
      </c>
      <c r="AB201" s="111">
        <v>1197</v>
      </c>
      <c r="AC201" s="111">
        <v>2426</v>
      </c>
      <c r="AD201" s="111">
        <v>32636145</v>
      </c>
      <c r="AE201" s="111">
        <v>4319</v>
      </c>
      <c r="AF201" s="111">
        <v>10244</v>
      </c>
      <c r="AG201" s="111">
        <v>1756738</v>
      </c>
      <c r="AH201" s="111">
        <v>4370</v>
      </c>
      <c r="AI201" s="111">
        <v>10886</v>
      </c>
      <c r="AJ201" s="111">
        <v>1774</v>
      </c>
      <c r="AK201" s="111">
        <v>87</v>
      </c>
      <c r="AL201" s="111">
        <v>628</v>
      </c>
      <c r="AM201" s="111">
        <v>3417</v>
      </c>
      <c r="AN201" s="111">
        <v>58</v>
      </c>
      <c r="AO201" s="111">
        <v>1001</v>
      </c>
      <c r="AP201" s="111">
        <v>0</v>
      </c>
      <c r="AQ201" s="111">
        <v>17495</v>
      </c>
      <c r="AR201" s="111">
        <v>3620</v>
      </c>
      <c r="AS201" s="111">
        <v>7363</v>
      </c>
      <c r="AT201" s="111">
        <v>28478</v>
      </c>
      <c r="AU201" s="111">
        <v>3956</v>
      </c>
      <c r="AV201" s="111">
        <v>3305</v>
      </c>
      <c r="AW201" s="111">
        <v>2434</v>
      </c>
      <c r="AX201" s="111">
        <v>2071</v>
      </c>
      <c r="AY201" s="111">
        <v>22103</v>
      </c>
      <c r="AZ201" s="111">
        <v>18735</v>
      </c>
      <c r="BA201" s="111">
        <v>12421</v>
      </c>
      <c r="BB201" s="111">
        <v>8024</v>
      </c>
      <c r="BC201" s="111">
        <v>664</v>
      </c>
      <c r="BD201" s="111">
        <v>409</v>
      </c>
      <c r="BE201" s="111">
        <v>88</v>
      </c>
      <c r="BF201" s="111">
        <v>34550</v>
      </c>
      <c r="BG201" s="111">
        <v>393</v>
      </c>
      <c r="BH201" s="111">
        <v>593</v>
      </c>
      <c r="BI201" s="111">
        <v>778</v>
      </c>
      <c r="BJ201" s="111">
        <v>25197</v>
      </c>
      <c r="BK201" s="111">
        <v>32</v>
      </c>
      <c r="BL201" s="111">
        <v>65</v>
      </c>
      <c r="BM201" s="111">
        <v>1403</v>
      </c>
      <c r="BN201" s="111">
        <v>583</v>
      </c>
      <c r="BO201" s="111">
        <v>217</v>
      </c>
      <c r="BP201" s="111">
        <v>0</v>
      </c>
      <c r="BQ201" s="111">
        <v>44</v>
      </c>
      <c r="BR201" s="111">
        <v>3517207</v>
      </c>
      <c r="BS201" s="111">
        <v>6033</v>
      </c>
      <c r="BT201" s="111">
        <v>13767</v>
      </c>
      <c r="BU201" s="111">
        <v>1720227</v>
      </c>
      <c r="BV201" s="111">
        <v>7927</v>
      </c>
      <c r="BW201" s="111">
        <v>17494</v>
      </c>
      <c r="BX201" s="111">
        <v>0</v>
      </c>
      <c r="BY201" s="111">
        <v>0</v>
      </c>
      <c r="BZ201" s="111">
        <v>0</v>
      </c>
      <c r="CA201" s="111">
        <v>343911</v>
      </c>
      <c r="CB201" s="111">
        <v>7816</v>
      </c>
      <c r="CC201" s="178">
        <v>16676</v>
      </c>
      <c r="CD201" s="126">
        <f t="shared" si="2161"/>
        <v>2</v>
      </c>
      <c r="CE201" s="166">
        <f t="shared" si="2162"/>
        <v>2018</v>
      </c>
      <c r="CF201" s="167">
        <f t="shared" si="2163"/>
        <v>43132</v>
      </c>
      <c r="CG201" s="168">
        <f t="shared" si="2164"/>
        <v>28</v>
      </c>
      <c r="CH201" s="126">
        <f t="shared" si="2165"/>
        <v>26215</v>
      </c>
      <c r="CI201" s="126">
        <f t="shared" si="2166"/>
        <v>288365</v>
      </c>
      <c r="CJ201" s="126">
        <f t="shared" si="2167"/>
        <v>707805</v>
      </c>
      <c r="CK201" s="126">
        <f t="shared" si="2168"/>
        <v>1330305</v>
      </c>
      <c r="CL201" s="126">
        <f t="shared" si="2169"/>
        <v>1115840</v>
      </c>
      <c r="CM201" s="126">
        <f t="shared" si="2170"/>
        <v>38762628</v>
      </c>
      <c r="CN201" s="126">
        <f t="shared" si="2171"/>
        <v>77413908</v>
      </c>
      <c r="CO201" s="126">
        <f t="shared" si="2172"/>
        <v>4376172</v>
      </c>
      <c r="CP201" s="126">
        <f t="shared" si="2173"/>
        <v>52184</v>
      </c>
      <c r="CQ201" s="126">
        <f t="shared" si="2174"/>
        <v>50570</v>
      </c>
      <c r="CR201" s="126">
        <f t="shared" si="2175"/>
        <v>8026161</v>
      </c>
      <c r="CS201" s="126">
        <f t="shared" si="2176"/>
        <v>3796198</v>
      </c>
      <c r="CT201" s="126">
        <f t="shared" si="2177"/>
        <v>0</v>
      </c>
      <c r="CU201" s="126">
        <f t="shared" si="2178"/>
        <v>733744</v>
      </c>
      <c r="CV201" s="169"/>
    </row>
    <row r="202" spans="1:100" x14ac:dyDescent="0.2">
      <c r="A202" s="123" t="str">
        <f t="shared" si="2158"/>
        <v>2017-18FEBRUARYRX7</v>
      </c>
      <c r="B202" s="97" t="s">
        <v>680</v>
      </c>
      <c r="C202" s="35" t="s">
        <v>819</v>
      </c>
      <c r="D202" s="124" t="str">
        <f t="shared" si="2159"/>
        <v>Y54</v>
      </c>
      <c r="E202" s="124" t="str">
        <f t="shared" si="2160"/>
        <v>North</v>
      </c>
      <c r="F202" s="109" t="s">
        <v>690</v>
      </c>
      <c r="G202" s="109" t="s">
        <v>691</v>
      </c>
      <c r="H202" s="111">
        <v>125640</v>
      </c>
      <c r="I202" s="111">
        <v>98541</v>
      </c>
      <c r="J202" s="111">
        <v>2179693</v>
      </c>
      <c r="K202" s="111">
        <v>22</v>
      </c>
      <c r="L202" s="111">
        <v>1</v>
      </c>
      <c r="M202" s="111">
        <v>106</v>
      </c>
      <c r="N202" s="111">
        <v>161</v>
      </c>
      <c r="O202" s="111">
        <v>83170</v>
      </c>
      <c r="P202" s="111">
        <v>8662</v>
      </c>
      <c r="Q202" s="111">
        <v>6495</v>
      </c>
      <c r="R202" s="111">
        <v>43455</v>
      </c>
      <c r="S202" s="111">
        <v>18629</v>
      </c>
      <c r="T202" s="111">
        <v>3799</v>
      </c>
      <c r="U202" s="111">
        <v>4600441</v>
      </c>
      <c r="V202" s="111">
        <v>531</v>
      </c>
      <c r="W202" s="111">
        <v>893</v>
      </c>
      <c r="X202" s="111">
        <v>5818512</v>
      </c>
      <c r="Y202" s="111">
        <v>896</v>
      </c>
      <c r="Z202" s="111">
        <v>1610</v>
      </c>
      <c r="AA202" s="111">
        <v>83124637</v>
      </c>
      <c r="AB202" s="111">
        <v>1913</v>
      </c>
      <c r="AC202" s="111">
        <v>4309</v>
      </c>
      <c r="AD202" s="111">
        <v>84912757</v>
      </c>
      <c r="AE202" s="111">
        <v>4558</v>
      </c>
      <c r="AF202" s="111">
        <v>10913</v>
      </c>
      <c r="AG202" s="111">
        <v>22312927</v>
      </c>
      <c r="AH202" s="111">
        <v>5873</v>
      </c>
      <c r="AI202" s="111">
        <v>11463</v>
      </c>
      <c r="AJ202" s="111">
        <v>3488</v>
      </c>
      <c r="AK202" s="111">
        <v>267</v>
      </c>
      <c r="AL202" s="111">
        <v>1989</v>
      </c>
      <c r="AM202" s="111">
        <v>4822</v>
      </c>
      <c r="AN202" s="111">
        <v>232</v>
      </c>
      <c r="AO202" s="111">
        <v>1000</v>
      </c>
      <c r="AP202" s="111">
        <v>0</v>
      </c>
      <c r="AQ202" s="111">
        <v>54186</v>
      </c>
      <c r="AR202" s="111">
        <v>6110</v>
      </c>
      <c r="AS202" s="111">
        <v>19386</v>
      </c>
      <c r="AT202" s="111">
        <v>79682</v>
      </c>
      <c r="AU202" s="111">
        <v>17714</v>
      </c>
      <c r="AV202" s="111">
        <v>14940</v>
      </c>
      <c r="AW202" s="111">
        <v>13160</v>
      </c>
      <c r="AX202" s="111">
        <v>11270</v>
      </c>
      <c r="AY202" s="111">
        <v>56657</v>
      </c>
      <c r="AZ202" s="111">
        <v>47304</v>
      </c>
      <c r="BA202" s="111">
        <v>26562</v>
      </c>
      <c r="BB202" s="111">
        <v>20944</v>
      </c>
      <c r="BC202" s="111">
        <v>4936</v>
      </c>
      <c r="BD202" s="111">
        <v>4090</v>
      </c>
      <c r="BE202" s="111">
        <v>0</v>
      </c>
      <c r="BF202" s="111">
        <v>0</v>
      </c>
      <c r="BG202" s="111">
        <v>0</v>
      </c>
      <c r="BH202" s="111">
        <v>0</v>
      </c>
      <c r="BI202" s="111">
        <v>3404</v>
      </c>
      <c r="BJ202" s="111">
        <v>202797</v>
      </c>
      <c r="BK202" s="111">
        <v>60</v>
      </c>
      <c r="BL202" s="111">
        <v>126</v>
      </c>
      <c r="BM202" s="111">
        <v>229</v>
      </c>
      <c r="BN202" s="111">
        <v>1731</v>
      </c>
      <c r="BO202" s="111">
        <v>1109</v>
      </c>
      <c r="BP202" s="111">
        <v>76</v>
      </c>
      <c r="BQ202" s="111">
        <v>943</v>
      </c>
      <c r="BR202" s="111">
        <v>8882038</v>
      </c>
      <c r="BS202" s="111">
        <v>5131</v>
      </c>
      <c r="BT202" s="111">
        <v>10489</v>
      </c>
      <c r="BU202" s="111">
        <v>6415935</v>
      </c>
      <c r="BV202" s="111">
        <v>5785</v>
      </c>
      <c r="BW202" s="111">
        <v>12107</v>
      </c>
      <c r="BX202" s="111">
        <v>658897</v>
      </c>
      <c r="BY202" s="111">
        <v>8670</v>
      </c>
      <c r="BZ202" s="111">
        <v>17611</v>
      </c>
      <c r="CA202" s="111">
        <v>6961774</v>
      </c>
      <c r="CB202" s="111">
        <v>7383</v>
      </c>
      <c r="CC202" s="178">
        <v>16356</v>
      </c>
      <c r="CD202" s="126">
        <f t="shared" si="2161"/>
        <v>2</v>
      </c>
      <c r="CE202" s="166">
        <f t="shared" si="2162"/>
        <v>2018</v>
      </c>
      <c r="CF202" s="167">
        <f t="shared" si="2163"/>
        <v>43132</v>
      </c>
      <c r="CG202" s="168">
        <f t="shared" si="2164"/>
        <v>28</v>
      </c>
      <c r="CH202" s="126">
        <f t="shared" si="2165"/>
        <v>98541</v>
      </c>
      <c r="CI202" s="126">
        <f t="shared" si="2166"/>
        <v>10445346</v>
      </c>
      <c r="CJ202" s="126">
        <f t="shared" si="2167"/>
        <v>15865101</v>
      </c>
      <c r="CK202" s="126">
        <f t="shared" si="2168"/>
        <v>7735166</v>
      </c>
      <c r="CL202" s="126">
        <f t="shared" si="2169"/>
        <v>10456950</v>
      </c>
      <c r="CM202" s="126">
        <f t="shared" si="2170"/>
        <v>187247595</v>
      </c>
      <c r="CN202" s="126">
        <f t="shared" si="2171"/>
        <v>203298277</v>
      </c>
      <c r="CO202" s="126">
        <f t="shared" si="2172"/>
        <v>43547937</v>
      </c>
      <c r="CP202" s="126">
        <f t="shared" si="2173"/>
        <v>0</v>
      </c>
      <c r="CQ202" s="126">
        <f t="shared" si="2174"/>
        <v>428904</v>
      </c>
      <c r="CR202" s="126">
        <f t="shared" si="2175"/>
        <v>18156459</v>
      </c>
      <c r="CS202" s="126">
        <f t="shared" si="2176"/>
        <v>13426663</v>
      </c>
      <c r="CT202" s="126">
        <f t="shared" si="2177"/>
        <v>1338436</v>
      </c>
      <c r="CU202" s="126">
        <f t="shared" si="2178"/>
        <v>15423708</v>
      </c>
      <c r="CV202" s="169"/>
    </row>
    <row r="203" spans="1:100" x14ac:dyDescent="0.2">
      <c r="A203" s="123" t="str">
        <f t="shared" si="2158"/>
        <v>2017-18FEBRUARYRX8</v>
      </c>
      <c r="B203" s="97" t="s">
        <v>680</v>
      </c>
      <c r="C203" s="35" t="s">
        <v>819</v>
      </c>
      <c r="D203" s="124" t="str">
        <f t="shared" si="2159"/>
        <v>Y54</v>
      </c>
      <c r="E203" s="124" t="str">
        <f t="shared" si="2160"/>
        <v>North</v>
      </c>
      <c r="F203" s="109" t="s">
        <v>692</v>
      </c>
      <c r="G203" s="109" t="s">
        <v>693</v>
      </c>
      <c r="H203" s="111">
        <v>76220</v>
      </c>
      <c r="I203" s="111">
        <v>56819</v>
      </c>
      <c r="J203" s="111">
        <v>217278</v>
      </c>
      <c r="K203" s="111">
        <v>4</v>
      </c>
      <c r="L203" s="111">
        <v>1</v>
      </c>
      <c r="M203" s="111">
        <v>16</v>
      </c>
      <c r="N203" s="111">
        <v>64</v>
      </c>
      <c r="O203" s="111">
        <v>61089</v>
      </c>
      <c r="P203" s="111">
        <v>6887</v>
      </c>
      <c r="Q203" s="111">
        <v>4959</v>
      </c>
      <c r="R203" s="111">
        <v>34303</v>
      </c>
      <c r="S203" s="111">
        <v>11879</v>
      </c>
      <c r="T203" s="111">
        <v>692</v>
      </c>
      <c r="U203" s="111">
        <v>3353906</v>
      </c>
      <c r="V203" s="111">
        <v>487</v>
      </c>
      <c r="W203" s="111">
        <v>837</v>
      </c>
      <c r="X203" s="111">
        <v>3474978</v>
      </c>
      <c r="Y203" s="111">
        <v>701</v>
      </c>
      <c r="Z203" s="111">
        <v>1251</v>
      </c>
      <c r="AA203" s="111">
        <v>51715256</v>
      </c>
      <c r="AB203" s="111">
        <v>1508</v>
      </c>
      <c r="AC203" s="111">
        <v>3313</v>
      </c>
      <c r="AD203" s="111">
        <v>44267107</v>
      </c>
      <c r="AE203" s="111">
        <v>3727</v>
      </c>
      <c r="AF203" s="111">
        <v>8668</v>
      </c>
      <c r="AG203" s="111">
        <v>3580821</v>
      </c>
      <c r="AH203" s="111">
        <v>5175</v>
      </c>
      <c r="AI203" s="111">
        <v>12795</v>
      </c>
      <c r="AJ203" s="111">
        <v>4151</v>
      </c>
      <c r="AK203" s="111">
        <v>542</v>
      </c>
      <c r="AL203" s="111">
        <v>986</v>
      </c>
      <c r="AM203" s="111">
        <v>0</v>
      </c>
      <c r="AN203" s="111">
        <v>233</v>
      </c>
      <c r="AO203" s="111">
        <v>2390</v>
      </c>
      <c r="AP203" s="111">
        <v>0</v>
      </c>
      <c r="AQ203" s="111">
        <v>37222</v>
      </c>
      <c r="AR203" s="111">
        <v>5629</v>
      </c>
      <c r="AS203" s="111">
        <v>14087</v>
      </c>
      <c r="AT203" s="111">
        <v>56938</v>
      </c>
      <c r="AU203" s="111">
        <v>15980</v>
      </c>
      <c r="AV203" s="111">
        <v>11988</v>
      </c>
      <c r="AW203" s="111">
        <v>11333</v>
      </c>
      <c r="AX203" s="111">
        <v>8635</v>
      </c>
      <c r="AY203" s="111">
        <v>56014</v>
      </c>
      <c r="AZ203" s="111">
        <v>4226</v>
      </c>
      <c r="BA203" s="111">
        <v>22486</v>
      </c>
      <c r="BB203" s="111">
        <v>13979</v>
      </c>
      <c r="BC203" s="111">
        <v>1452</v>
      </c>
      <c r="BD203" s="111">
        <v>816</v>
      </c>
      <c r="BE203" s="111">
        <v>0</v>
      </c>
      <c r="BF203" s="111">
        <v>0</v>
      </c>
      <c r="BG203" s="111">
        <v>0</v>
      </c>
      <c r="BH203" s="111">
        <v>0</v>
      </c>
      <c r="BI203" s="111">
        <v>4096</v>
      </c>
      <c r="BJ203" s="111">
        <v>124088</v>
      </c>
      <c r="BK203" s="111">
        <v>30</v>
      </c>
      <c r="BL203" s="111">
        <v>52</v>
      </c>
      <c r="BM203" s="111">
        <v>47</v>
      </c>
      <c r="BN203" s="111">
        <v>328</v>
      </c>
      <c r="BO203" s="111">
        <v>193</v>
      </c>
      <c r="BP203" s="111">
        <v>56</v>
      </c>
      <c r="BQ203" s="111">
        <v>2553</v>
      </c>
      <c r="BR203" s="111">
        <v>1964763</v>
      </c>
      <c r="BS203" s="111">
        <v>5990</v>
      </c>
      <c r="BT203" s="111">
        <v>14955</v>
      </c>
      <c r="BU203" s="111">
        <v>1019368</v>
      </c>
      <c r="BV203" s="111">
        <v>5282</v>
      </c>
      <c r="BW203" s="111">
        <v>11700</v>
      </c>
      <c r="BX203" s="111">
        <v>392574</v>
      </c>
      <c r="BY203" s="111">
        <v>7010</v>
      </c>
      <c r="BZ203" s="111">
        <v>14198</v>
      </c>
      <c r="CA203" s="111">
        <v>22110241</v>
      </c>
      <c r="CB203" s="111">
        <v>8660</v>
      </c>
      <c r="CC203" s="178">
        <v>20017</v>
      </c>
      <c r="CD203" s="126">
        <f t="shared" si="2161"/>
        <v>2</v>
      </c>
      <c r="CE203" s="166">
        <f t="shared" si="2162"/>
        <v>2018</v>
      </c>
      <c r="CF203" s="167">
        <f t="shared" si="2163"/>
        <v>43132</v>
      </c>
      <c r="CG203" s="168">
        <f t="shared" si="2164"/>
        <v>28</v>
      </c>
      <c r="CH203" s="126">
        <f t="shared" si="2165"/>
        <v>56819</v>
      </c>
      <c r="CI203" s="126">
        <f t="shared" si="2166"/>
        <v>909104</v>
      </c>
      <c r="CJ203" s="126">
        <f t="shared" si="2167"/>
        <v>3636416</v>
      </c>
      <c r="CK203" s="126">
        <f t="shared" si="2168"/>
        <v>5764419</v>
      </c>
      <c r="CL203" s="126">
        <f t="shared" si="2169"/>
        <v>6203709</v>
      </c>
      <c r="CM203" s="126">
        <f t="shared" si="2170"/>
        <v>113645839</v>
      </c>
      <c r="CN203" s="126">
        <f t="shared" si="2171"/>
        <v>102967172</v>
      </c>
      <c r="CO203" s="126">
        <f t="shared" si="2172"/>
        <v>8854140</v>
      </c>
      <c r="CP203" s="126">
        <f t="shared" si="2173"/>
        <v>0</v>
      </c>
      <c r="CQ203" s="126">
        <f t="shared" si="2174"/>
        <v>212992</v>
      </c>
      <c r="CR203" s="126">
        <f t="shared" si="2175"/>
        <v>4905240</v>
      </c>
      <c r="CS203" s="126">
        <f t="shared" si="2176"/>
        <v>2258100</v>
      </c>
      <c r="CT203" s="126">
        <f t="shared" si="2177"/>
        <v>795088</v>
      </c>
      <c r="CU203" s="126">
        <f t="shared" si="2178"/>
        <v>51103401</v>
      </c>
      <c r="CV203" s="169"/>
    </row>
    <row r="204" spans="1:100" x14ac:dyDescent="0.2">
      <c r="A204" s="123" t="str">
        <f t="shared" si="2158"/>
        <v>2017-18FEBRUARYRX9</v>
      </c>
      <c r="B204" s="97" t="s">
        <v>680</v>
      </c>
      <c r="C204" s="35" t="s">
        <v>819</v>
      </c>
      <c r="D204" s="124" t="str">
        <f t="shared" si="2159"/>
        <v>Y55</v>
      </c>
      <c r="E204" s="124" t="str">
        <f t="shared" si="2160"/>
        <v>Midlands and East</v>
      </c>
      <c r="F204" s="109" t="s">
        <v>695</v>
      </c>
      <c r="G204" s="109" t="s">
        <v>696</v>
      </c>
      <c r="H204" s="111">
        <v>82691</v>
      </c>
      <c r="I204" s="111">
        <v>67383</v>
      </c>
      <c r="J204" s="111">
        <v>306981</v>
      </c>
      <c r="K204" s="111">
        <v>5</v>
      </c>
      <c r="L204" s="111">
        <v>2</v>
      </c>
      <c r="M204" s="111">
        <v>22</v>
      </c>
      <c r="N204" s="111">
        <v>69</v>
      </c>
      <c r="O204" s="111">
        <v>55547</v>
      </c>
      <c r="P204" s="111">
        <v>6197</v>
      </c>
      <c r="Q204" s="111">
        <v>4124</v>
      </c>
      <c r="R204" s="111">
        <v>33410</v>
      </c>
      <c r="S204" s="111">
        <v>9374</v>
      </c>
      <c r="T204" s="111">
        <v>207</v>
      </c>
      <c r="U204" s="111">
        <v>3517030</v>
      </c>
      <c r="V204" s="111">
        <v>568</v>
      </c>
      <c r="W204" s="111">
        <v>991</v>
      </c>
      <c r="X204" s="111">
        <v>5348281</v>
      </c>
      <c r="Y204" s="111">
        <v>1297</v>
      </c>
      <c r="Z204" s="111">
        <v>3180</v>
      </c>
      <c r="AA204" s="111">
        <v>82988335</v>
      </c>
      <c r="AB204" s="111">
        <v>2484</v>
      </c>
      <c r="AC204" s="111">
        <v>5435</v>
      </c>
      <c r="AD204" s="111">
        <v>57864515</v>
      </c>
      <c r="AE204" s="111">
        <v>6173</v>
      </c>
      <c r="AF204" s="111">
        <v>14753</v>
      </c>
      <c r="AG204" s="111">
        <v>1011354</v>
      </c>
      <c r="AH204" s="111">
        <v>4886</v>
      </c>
      <c r="AI204" s="111">
        <v>11061</v>
      </c>
      <c r="AJ204" s="111">
        <v>4524</v>
      </c>
      <c r="AK204" s="111">
        <v>1544</v>
      </c>
      <c r="AL204" s="111">
        <v>1679</v>
      </c>
      <c r="AM204" s="111">
        <v>11</v>
      </c>
      <c r="AN204" s="111">
        <v>496</v>
      </c>
      <c r="AO204" s="111">
        <v>805</v>
      </c>
      <c r="AP204" s="111">
        <v>7</v>
      </c>
      <c r="AQ204" s="111">
        <v>33256</v>
      </c>
      <c r="AR204" s="111">
        <v>2250</v>
      </c>
      <c r="AS204" s="111">
        <v>15517</v>
      </c>
      <c r="AT204" s="111">
        <v>51023</v>
      </c>
      <c r="AU204" s="111">
        <v>11106</v>
      </c>
      <c r="AV204" s="111">
        <v>8798</v>
      </c>
      <c r="AW204" s="111">
        <v>7620</v>
      </c>
      <c r="AX204" s="111">
        <v>6124</v>
      </c>
      <c r="AY204" s="111">
        <v>45696</v>
      </c>
      <c r="AZ204" s="111">
        <v>38425</v>
      </c>
      <c r="BA204" s="111">
        <v>12911</v>
      </c>
      <c r="BB204" s="111">
        <v>10385</v>
      </c>
      <c r="BC204" s="111">
        <v>287</v>
      </c>
      <c r="BD204" s="111">
        <v>226</v>
      </c>
      <c r="BE204" s="111">
        <v>363</v>
      </c>
      <c r="BF204" s="111">
        <v>110339</v>
      </c>
      <c r="BG204" s="111">
        <v>304</v>
      </c>
      <c r="BH204" s="111">
        <v>528</v>
      </c>
      <c r="BI204" s="111">
        <v>2828</v>
      </c>
      <c r="BJ204" s="111">
        <v>122155</v>
      </c>
      <c r="BK204" s="111">
        <v>43</v>
      </c>
      <c r="BL204" s="111">
        <v>121</v>
      </c>
      <c r="BM204" s="111">
        <v>1332</v>
      </c>
      <c r="BN204" s="111">
        <v>167</v>
      </c>
      <c r="BO204" s="111">
        <v>128</v>
      </c>
      <c r="BP204" s="111">
        <v>2</v>
      </c>
      <c r="BQ204" s="111">
        <v>1538</v>
      </c>
      <c r="BR204" s="111">
        <v>1284170</v>
      </c>
      <c r="BS204" s="111">
        <v>7690</v>
      </c>
      <c r="BT204" s="111">
        <v>17120</v>
      </c>
      <c r="BU204" s="111">
        <v>897030</v>
      </c>
      <c r="BV204" s="111">
        <v>7008</v>
      </c>
      <c r="BW204" s="111">
        <v>12964</v>
      </c>
      <c r="BX204" s="111">
        <v>9790</v>
      </c>
      <c r="BY204" s="111">
        <v>4895</v>
      </c>
      <c r="BZ204" s="111">
        <v>8418</v>
      </c>
      <c r="CA204" s="111">
        <v>20324299</v>
      </c>
      <c r="CB204" s="111">
        <v>13215</v>
      </c>
      <c r="CC204" s="178">
        <v>24761</v>
      </c>
      <c r="CD204" s="126">
        <f t="shared" si="2161"/>
        <v>2</v>
      </c>
      <c r="CE204" s="166">
        <f t="shared" si="2162"/>
        <v>2018</v>
      </c>
      <c r="CF204" s="167">
        <f t="shared" si="2163"/>
        <v>43132</v>
      </c>
      <c r="CG204" s="168">
        <f t="shared" si="2164"/>
        <v>28</v>
      </c>
      <c r="CH204" s="126">
        <f t="shared" si="2165"/>
        <v>134766</v>
      </c>
      <c r="CI204" s="126">
        <f t="shared" si="2166"/>
        <v>1482426</v>
      </c>
      <c r="CJ204" s="126">
        <f t="shared" si="2167"/>
        <v>4649427</v>
      </c>
      <c r="CK204" s="126">
        <f t="shared" si="2168"/>
        <v>6141227</v>
      </c>
      <c r="CL204" s="126">
        <f t="shared" si="2169"/>
        <v>13114320</v>
      </c>
      <c r="CM204" s="126">
        <f t="shared" si="2170"/>
        <v>181583350</v>
      </c>
      <c r="CN204" s="126">
        <f t="shared" si="2171"/>
        <v>138294622</v>
      </c>
      <c r="CO204" s="126">
        <f t="shared" si="2172"/>
        <v>2289627</v>
      </c>
      <c r="CP204" s="126">
        <f t="shared" si="2173"/>
        <v>191664</v>
      </c>
      <c r="CQ204" s="126">
        <f t="shared" si="2174"/>
        <v>342188</v>
      </c>
      <c r="CR204" s="126">
        <f t="shared" si="2175"/>
        <v>2859040</v>
      </c>
      <c r="CS204" s="126">
        <f t="shared" si="2176"/>
        <v>1659392</v>
      </c>
      <c r="CT204" s="126">
        <f t="shared" si="2177"/>
        <v>16836</v>
      </c>
      <c r="CU204" s="126">
        <f t="shared" si="2178"/>
        <v>38082418</v>
      </c>
      <c r="CV204" s="169"/>
    </row>
    <row r="205" spans="1:100" x14ac:dyDescent="0.2">
      <c r="A205" s="123" t="str">
        <f t="shared" si="2158"/>
        <v>2017-18FEBRUARYRYA</v>
      </c>
      <c r="B205" s="97" t="s">
        <v>680</v>
      </c>
      <c r="C205" s="35" t="s">
        <v>819</v>
      </c>
      <c r="D205" s="124" t="str">
        <f t="shared" si="2159"/>
        <v>Y55</v>
      </c>
      <c r="E205" s="124" t="str">
        <f t="shared" si="2160"/>
        <v>Midlands and East</v>
      </c>
      <c r="F205" s="109" t="s">
        <v>697</v>
      </c>
      <c r="G205" s="109" t="s">
        <v>698</v>
      </c>
      <c r="H205" s="111">
        <v>103801</v>
      </c>
      <c r="I205" s="111">
        <v>74762</v>
      </c>
      <c r="J205" s="111">
        <v>290879</v>
      </c>
      <c r="K205" s="111">
        <v>4</v>
      </c>
      <c r="L205" s="111">
        <v>1</v>
      </c>
      <c r="M205" s="111">
        <v>21</v>
      </c>
      <c r="N205" s="111">
        <v>46</v>
      </c>
      <c r="O205" s="111">
        <v>81802</v>
      </c>
      <c r="P205" s="111">
        <v>4968</v>
      </c>
      <c r="Q205" s="111">
        <v>3090</v>
      </c>
      <c r="R205" s="111">
        <v>37759</v>
      </c>
      <c r="S205" s="111">
        <v>30867</v>
      </c>
      <c r="T205" s="111">
        <v>1930</v>
      </c>
      <c r="U205" s="111">
        <v>2101070</v>
      </c>
      <c r="V205" s="111">
        <v>423</v>
      </c>
      <c r="W205" s="111">
        <v>726</v>
      </c>
      <c r="X205" s="111">
        <v>1584551</v>
      </c>
      <c r="Y205" s="111">
        <v>513</v>
      </c>
      <c r="Z205" s="111">
        <v>917</v>
      </c>
      <c r="AA205" s="111">
        <v>29962139</v>
      </c>
      <c r="AB205" s="111">
        <v>794</v>
      </c>
      <c r="AC205" s="111">
        <v>1462</v>
      </c>
      <c r="AD205" s="111">
        <v>77023333</v>
      </c>
      <c r="AE205" s="111">
        <v>2495</v>
      </c>
      <c r="AF205" s="111">
        <v>5807</v>
      </c>
      <c r="AG205" s="111">
        <v>7045920</v>
      </c>
      <c r="AH205" s="111">
        <v>3651</v>
      </c>
      <c r="AI205" s="111">
        <v>9743</v>
      </c>
      <c r="AJ205" s="111">
        <v>2919</v>
      </c>
      <c r="AK205" s="111">
        <v>5</v>
      </c>
      <c r="AL205" s="111">
        <v>8</v>
      </c>
      <c r="AM205" s="111">
        <v>0</v>
      </c>
      <c r="AN205" s="111">
        <v>248</v>
      </c>
      <c r="AO205" s="111">
        <v>2658</v>
      </c>
      <c r="AP205" s="111">
        <v>1741</v>
      </c>
      <c r="AQ205" s="111">
        <v>46046</v>
      </c>
      <c r="AR205" s="111">
        <v>3010</v>
      </c>
      <c r="AS205" s="111">
        <v>29827</v>
      </c>
      <c r="AT205" s="111">
        <v>78883</v>
      </c>
      <c r="AU205" s="111">
        <v>9318</v>
      </c>
      <c r="AV205" s="111">
        <v>6925</v>
      </c>
      <c r="AW205" s="111">
        <v>5720</v>
      </c>
      <c r="AX205" s="111">
        <v>4342</v>
      </c>
      <c r="AY205" s="111">
        <v>47499</v>
      </c>
      <c r="AZ205" s="111">
        <v>39873</v>
      </c>
      <c r="BA205" s="111">
        <v>52813</v>
      </c>
      <c r="BB205" s="111">
        <v>32392</v>
      </c>
      <c r="BC205" s="111">
        <v>4377</v>
      </c>
      <c r="BD205" s="111">
        <v>2033</v>
      </c>
      <c r="BE205" s="111">
        <v>212</v>
      </c>
      <c r="BF205" s="111">
        <v>60742</v>
      </c>
      <c r="BG205" s="111">
        <v>287</v>
      </c>
      <c r="BH205" s="111">
        <v>453</v>
      </c>
      <c r="BI205" s="111">
        <v>3493</v>
      </c>
      <c r="BJ205" s="111">
        <v>281567</v>
      </c>
      <c r="BK205" s="111">
        <v>81</v>
      </c>
      <c r="BL205" s="111">
        <v>59</v>
      </c>
      <c r="BM205" s="111">
        <v>256</v>
      </c>
      <c r="BN205" s="111">
        <v>0</v>
      </c>
      <c r="BO205" s="111">
        <v>1642</v>
      </c>
      <c r="BP205" s="111">
        <v>0</v>
      </c>
      <c r="BQ205" s="111">
        <v>1461</v>
      </c>
      <c r="BR205" s="111">
        <v>0</v>
      </c>
      <c r="BS205" s="111">
        <v>0</v>
      </c>
      <c r="BT205" s="111">
        <v>0</v>
      </c>
      <c r="BU205" s="111">
        <v>8034817</v>
      </c>
      <c r="BV205" s="111">
        <v>4893</v>
      </c>
      <c r="BW205" s="111">
        <v>10261</v>
      </c>
      <c r="BX205" s="111">
        <v>0</v>
      </c>
      <c r="BY205" s="111">
        <v>0</v>
      </c>
      <c r="BZ205" s="111">
        <v>0</v>
      </c>
      <c r="CA205" s="111">
        <v>10070825</v>
      </c>
      <c r="CB205" s="111">
        <v>6893</v>
      </c>
      <c r="CC205" s="178">
        <v>15006</v>
      </c>
      <c r="CD205" s="126">
        <f t="shared" si="2161"/>
        <v>2</v>
      </c>
      <c r="CE205" s="166">
        <f t="shared" si="2162"/>
        <v>2018</v>
      </c>
      <c r="CF205" s="167">
        <f t="shared" si="2163"/>
        <v>43132</v>
      </c>
      <c r="CG205" s="168">
        <f t="shared" si="2164"/>
        <v>28</v>
      </c>
      <c r="CH205" s="126">
        <f t="shared" si="2165"/>
        <v>74762</v>
      </c>
      <c r="CI205" s="126">
        <f t="shared" si="2166"/>
        <v>1570002</v>
      </c>
      <c r="CJ205" s="126">
        <f t="shared" si="2167"/>
        <v>3439052</v>
      </c>
      <c r="CK205" s="126">
        <f t="shared" si="2168"/>
        <v>3606768</v>
      </c>
      <c r="CL205" s="126">
        <f t="shared" si="2169"/>
        <v>2833530</v>
      </c>
      <c r="CM205" s="126">
        <f t="shared" si="2170"/>
        <v>55203658</v>
      </c>
      <c r="CN205" s="126">
        <f t="shared" si="2171"/>
        <v>179244669</v>
      </c>
      <c r="CO205" s="126">
        <f t="shared" si="2172"/>
        <v>18803990</v>
      </c>
      <c r="CP205" s="126">
        <f t="shared" si="2173"/>
        <v>96036</v>
      </c>
      <c r="CQ205" s="126">
        <f t="shared" si="2174"/>
        <v>206087</v>
      </c>
      <c r="CR205" s="126">
        <f t="shared" si="2175"/>
        <v>0</v>
      </c>
      <c r="CS205" s="126">
        <f t="shared" si="2176"/>
        <v>16848562</v>
      </c>
      <c r="CT205" s="126">
        <f t="shared" si="2177"/>
        <v>0</v>
      </c>
      <c r="CU205" s="126">
        <f t="shared" si="2178"/>
        <v>21923766</v>
      </c>
      <c r="CV205" s="169"/>
    </row>
    <row r="206" spans="1:100" x14ac:dyDescent="0.2">
      <c r="A206" s="123" t="str">
        <f t="shared" si="2158"/>
        <v>2017-18FEBRUARYRYC</v>
      </c>
      <c r="B206" s="97" t="s">
        <v>680</v>
      </c>
      <c r="C206" s="35" t="s">
        <v>819</v>
      </c>
      <c r="D206" s="124" t="str">
        <f t="shared" si="2159"/>
        <v>Y55</v>
      </c>
      <c r="E206" s="124" t="str">
        <f t="shared" si="2160"/>
        <v>Midlands and East</v>
      </c>
      <c r="F206" s="109" t="s">
        <v>699</v>
      </c>
      <c r="G206" s="109" t="s">
        <v>700</v>
      </c>
      <c r="H206" s="110">
        <v>96257</v>
      </c>
      <c r="I206" s="110">
        <v>60678</v>
      </c>
      <c r="J206" s="110">
        <v>398922</v>
      </c>
      <c r="K206" s="110">
        <v>7</v>
      </c>
      <c r="L206" s="110">
        <v>1</v>
      </c>
      <c r="M206" s="110">
        <v>40</v>
      </c>
      <c r="N206" s="110">
        <v>100</v>
      </c>
      <c r="O206" s="110">
        <v>66951</v>
      </c>
      <c r="P206" s="110">
        <v>5924</v>
      </c>
      <c r="Q206" s="110">
        <v>4006</v>
      </c>
      <c r="R206" s="110">
        <v>35732</v>
      </c>
      <c r="S206" s="110">
        <v>12537</v>
      </c>
      <c r="T206" s="110">
        <v>4688</v>
      </c>
      <c r="U206" s="110">
        <v>3092865</v>
      </c>
      <c r="V206" s="110">
        <v>522</v>
      </c>
      <c r="W206" s="110">
        <v>938</v>
      </c>
      <c r="X206" s="110">
        <v>3470320</v>
      </c>
      <c r="Y206" s="110">
        <v>866</v>
      </c>
      <c r="Z206" s="110">
        <v>1585</v>
      </c>
      <c r="AA206" s="110">
        <v>57627255</v>
      </c>
      <c r="AB206" s="110">
        <v>1613</v>
      </c>
      <c r="AC206" s="110">
        <v>3362</v>
      </c>
      <c r="AD206" s="110">
        <v>58038233</v>
      </c>
      <c r="AE206" s="110">
        <v>4629</v>
      </c>
      <c r="AF206" s="110">
        <v>11256</v>
      </c>
      <c r="AG206" s="110">
        <v>28101811</v>
      </c>
      <c r="AH206" s="110">
        <v>5994</v>
      </c>
      <c r="AI206" s="110">
        <v>14465</v>
      </c>
      <c r="AJ206" s="110">
        <v>5010</v>
      </c>
      <c r="AK206" s="110">
        <v>82</v>
      </c>
      <c r="AL206" s="110">
        <v>3114</v>
      </c>
      <c r="AM206" s="110">
        <v>310</v>
      </c>
      <c r="AN206" s="110">
        <v>53</v>
      </c>
      <c r="AO206" s="110">
        <v>1761</v>
      </c>
      <c r="AP206" s="110">
        <v>1937</v>
      </c>
      <c r="AQ206" s="110">
        <v>39718</v>
      </c>
      <c r="AR206" s="110">
        <v>1941</v>
      </c>
      <c r="AS206" s="110">
        <v>20282</v>
      </c>
      <c r="AT206" s="110">
        <v>61941</v>
      </c>
      <c r="AU206" s="110">
        <v>13420</v>
      </c>
      <c r="AV206" s="110">
        <v>9945</v>
      </c>
      <c r="AW206" s="110">
        <v>4223</v>
      </c>
      <c r="AX206" s="110">
        <v>4222</v>
      </c>
      <c r="AY206" s="110">
        <v>56533</v>
      </c>
      <c r="AZ206" s="110">
        <v>42122</v>
      </c>
      <c r="BA206" s="110">
        <v>23671</v>
      </c>
      <c r="BB206" s="110">
        <v>13778</v>
      </c>
      <c r="BC206" s="110">
        <v>9207</v>
      </c>
      <c r="BD206" s="110">
        <v>5120</v>
      </c>
      <c r="BE206" s="110">
        <v>425</v>
      </c>
      <c r="BF206" s="110">
        <v>130608</v>
      </c>
      <c r="BG206" s="110">
        <v>307</v>
      </c>
      <c r="BH206" s="110">
        <v>556</v>
      </c>
      <c r="BI206" s="110">
        <v>5591</v>
      </c>
      <c r="BJ206" s="110">
        <v>205697</v>
      </c>
      <c r="BK206" s="110">
        <v>37</v>
      </c>
      <c r="BL206" s="110">
        <v>67</v>
      </c>
      <c r="BM206" s="110">
        <v>49</v>
      </c>
      <c r="BN206" s="110">
        <v>887</v>
      </c>
      <c r="BO206" s="110">
        <v>872</v>
      </c>
      <c r="BP206" s="110">
        <v>59</v>
      </c>
      <c r="BQ206" s="110">
        <v>1193</v>
      </c>
      <c r="BR206" s="110">
        <v>6830775</v>
      </c>
      <c r="BS206" s="110">
        <v>7701</v>
      </c>
      <c r="BT206" s="110">
        <v>16479</v>
      </c>
      <c r="BU206" s="110">
        <v>8469173</v>
      </c>
      <c r="BV206" s="110">
        <v>9712</v>
      </c>
      <c r="BW206" s="110">
        <v>22057</v>
      </c>
      <c r="BX206" s="110">
        <v>678182</v>
      </c>
      <c r="BY206" s="110">
        <v>11495</v>
      </c>
      <c r="BZ206" s="110">
        <v>26293</v>
      </c>
      <c r="CA206" s="110">
        <v>16676684</v>
      </c>
      <c r="CB206" s="110">
        <v>13979</v>
      </c>
      <c r="CC206" s="177">
        <v>32183</v>
      </c>
      <c r="CD206" s="126">
        <f t="shared" si="2161"/>
        <v>2</v>
      </c>
      <c r="CE206" s="166">
        <f t="shared" si="2162"/>
        <v>2018</v>
      </c>
      <c r="CF206" s="167">
        <f t="shared" si="2163"/>
        <v>43132</v>
      </c>
      <c r="CG206" s="168">
        <f t="shared" si="2164"/>
        <v>28</v>
      </c>
      <c r="CH206" s="126">
        <f t="shared" si="2165"/>
        <v>60678</v>
      </c>
      <c r="CI206" s="126">
        <f t="shared" si="2166"/>
        <v>2427120</v>
      </c>
      <c r="CJ206" s="126">
        <f t="shared" si="2167"/>
        <v>6067800</v>
      </c>
      <c r="CK206" s="126">
        <f t="shared" si="2168"/>
        <v>5556712</v>
      </c>
      <c r="CL206" s="126">
        <f t="shared" si="2169"/>
        <v>6349510</v>
      </c>
      <c r="CM206" s="126">
        <f t="shared" si="2170"/>
        <v>120130984</v>
      </c>
      <c r="CN206" s="126">
        <f t="shared" si="2171"/>
        <v>141116472</v>
      </c>
      <c r="CO206" s="126">
        <f t="shared" si="2172"/>
        <v>67811920</v>
      </c>
      <c r="CP206" s="126">
        <f t="shared" si="2173"/>
        <v>236300</v>
      </c>
      <c r="CQ206" s="126">
        <f t="shared" si="2174"/>
        <v>374597</v>
      </c>
      <c r="CR206" s="126">
        <f t="shared" si="2175"/>
        <v>14616873</v>
      </c>
      <c r="CS206" s="126">
        <f t="shared" si="2176"/>
        <v>19233704</v>
      </c>
      <c r="CT206" s="126">
        <f t="shared" si="2177"/>
        <v>1551287</v>
      </c>
      <c r="CU206" s="126">
        <f t="shared" si="2178"/>
        <v>38394319</v>
      </c>
      <c r="CV206" s="169"/>
    </row>
    <row r="207" spans="1:100" x14ac:dyDescent="0.2">
      <c r="A207" s="123" t="str">
        <f t="shared" si="2158"/>
        <v>2017-18FEBRUARYRYD</v>
      </c>
      <c r="B207" s="97" t="s">
        <v>680</v>
      </c>
      <c r="C207" s="35" t="s">
        <v>819</v>
      </c>
      <c r="D207" s="124" t="str">
        <f t="shared" si="2159"/>
        <v>Y58</v>
      </c>
      <c r="E207" s="124" t="str">
        <f t="shared" si="2160"/>
        <v>South East</v>
      </c>
      <c r="F207" s="109" t="s">
        <v>701</v>
      </c>
      <c r="G207" s="109" t="s">
        <v>702</v>
      </c>
      <c r="H207" s="111">
        <v>65269</v>
      </c>
      <c r="I207" s="111">
        <v>57945</v>
      </c>
      <c r="J207" s="111">
        <v>2342301</v>
      </c>
      <c r="K207" s="111">
        <v>40</v>
      </c>
      <c r="L207" s="111">
        <v>4</v>
      </c>
      <c r="M207" s="111">
        <v>185</v>
      </c>
      <c r="N207" s="111">
        <v>306</v>
      </c>
      <c r="O207" s="111">
        <v>55412</v>
      </c>
      <c r="P207" s="111">
        <v>2994</v>
      </c>
      <c r="Q207" s="111">
        <v>1885</v>
      </c>
      <c r="R207" s="111">
        <v>26006</v>
      </c>
      <c r="S207" s="111">
        <v>20426</v>
      </c>
      <c r="T207" s="111">
        <v>1037</v>
      </c>
      <c r="U207" s="111">
        <v>1492960</v>
      </c>
      <c r="V207" s="111">
        <v>499</v>
      </c>
      <c r="W207" s="111">
        <v>891</v>
      </c>
      <c r="X207" s="111">
        <v>1280901</v>
      </c>
      <c r="Y207" s="111">
        <v>680</v>
      </c>
      <c r="Z207" s="111">
        <v>1227</v>
      </c>
      <c r="AA207" s="111">
        <v>27660169</v>
      </c>
      <c r="AB207" s="111">
        <v>1064</v>
      </c>
      <c r="AC207" s="111">
        <v>1975</v>
      </c>
      <c r="AD207" s="111">
        <v>107697419</v>
      </c>
      <c r="AE207" s="111">
        <v>5273</v>
      </c>
      <c r="AF207" s="111">
        <v>11984</v>
      </c>
      <c r="AG207" s="111">
        <v>9108127</v>
      </c>
      <c r="AH207" s="111">
        <v>8783</v>
      </c>
      <c r="AI207" s="111">
        <v>20465</v>
      </c>
      <c r="AJ207" s="111">
        <v>2930</v>
      </c>
      <c r="AK207" s="111">
        <v>96</v>
      </c>
      <c r="AL207" s="111">
        <v>424</v>
      </c>
      <c r="AM207" s="111">
        <v>56</v>
      </c>
      <c r="AN207" s="111">
        <v>268</v>
      </c>
      <c r="AO207" s="111">
        <v>2142</v>
      </c>
      <c r="AP207" s="111">
        <v>539</v>
      </c>
      <c r="AQ207" s="111">
        <v>32227</v>
      </c>
      <c r="AR207" s="111">
        <v>1538</v>
      </c>
      <c r="AS207" s="111">
        <v>18717</v>
      </c>
      <c r="AT207" s="111">
        <v>52482</v>
      </c>
      <c r="AU207" s="111">
        <v>7474</v>
      </c>
      <c r="AV207" s="111">
        <v>5487</v>
      </c>
      <c r="AW207" s="111">
        <v>4655</v>
      </c>
      <c r="AX207" s="111">
        <v>5487</v>
      </c>
      <c r="AY207" s="111">
        <v>36633</v>
      </c>
      <c r="AZ207" s="111">
        <v>29426</v>
      </c>
      <c r="BA207" s="111">
        <v>35822</v>
      </c>
      <c r="BB207" s="111">
        <v>21877</v>
      </c>
      <c r="BC207" s="111">
        <v>1969</v>
      </c>
      <c r="BD207" s="111">
        <v>1102</v>
      </c>
      <c r="BE207" s="111">
        <v>209</v>
      </c>
      <c r="BF207" s="111">
        <v>67316</v>
      </c>
      <c r="BG207" s="111">
        <v>322</v>
      </c>
      <c r="BH207" s="111">
        <v>522</v>
      </c>
      <c r="BI207" s="111">
        <v>2264</v>
      </c>
      <c r="BJ207" s="111">
        <v>140353</v>
      </c>
      <c r="BK207" s="111">
        <v>62</v>
      </c>
      <c r="BL207" s="111">
        <v>152</v>
      </c>
      <c r="BM207" s="111">
        <v>2003</v>
      </c>
      <c r="BN207" s="111">
        <v>190</v>
      </c>
      <c r="BO207" s="111">
        <v>1351</v>
      </c>
      <c r="BP207" s="111">
        <v>0</v>
      </c>
      <c r="BQ207" s="111">
        <v>462</v>
      </c>
      <c r="BR207" s="111">
        <v>1197734</v>
      </c>
      <c r="BS207" s="111">
        <v>6304</v>
      </c>
      <c r="BT207" s="111">
        <v>15717</v>
      </c>
      <c r="BU207" s="111">
        <v>14075720</v>
      </c>
      <c r="BV207" s="111">
        <v>10419</v>
      </c>
      <c r="BW207" s="111">
        <v>22430</v>
      </c>
      <c r="BX207" s="111">
        <v>0</v>
      </c>
      <c r="BY207" s="111">
        <v>0</v>
      </c>
      <c r="BZ207" s="111">
        <v>0</v>
      </c>
      <c r="CA207" s="111">
        <v>6173238</v>
      </c>
      <c r="CB207" s="111">
        <v>13362</v>
      </c>
      <c r="CC207" s="178">
        <v>31832</v>
      </c>
      <c r="CD207" s="126">
        <f t="shared" si="2161"/>
        <v>2</v>
      </c>
      <c r="CE207" s="166">
        <f t="shared" si="2162"/>
        <v>2018</v>
      </c>
      <c r="CF207" s="167">
        <f t="shared" si="2163"/>
        <v>43132</v>
      </c>
      <c r="CG207" s="168">
        <f t="shared" si="2164"/>
        <v>28</v>
      </c>
      <c r="CH207" s="126">
        <f t="shared" si="2165"/>
        <v>231780</v>
      </c>
      <c r="CI207" s="126">
        <f t="shared" si="2166"/>
        <v>10719825</v>
      </c>
      <c r="CJ207" s="126">
        <f t="shared" si="2167"/>
        <v>17731170</v>
      </c>
      <c r="CK207" s="126">
        <f t="shared" si="2168"/>
        <v>2667654</v>
      </c>
      <c r="CL207" s="126">
        <f t="shared" si="2169"/>
        <v>2312895</v>
      </c>
      <c r="CM207" s="126">
        <f t="shared" si="2170"/>
        <v>51361850</v>
      </c>
      <c r="CN207" s="126">
        <f t="shared" si="2171"/>
        <v>244785184</v>
      </c>
      <c r="CO207" s="126">
        <f t="shared" si="2172"/>
        <v>21222205</v>
      </c>
      <c r="CP207" s="126">
        <f t="shared" si="2173"/>
        <v>109098</v>
      </c>
      <c r="CQ207" s="126">
        <f t="shared" si="2174"/>
        <v>344128</v>
      </c>
      <c r="CR207" s="126">
        <f t="shared" si="2175"/>
        <v>2986230</v>
      </c>
      <c r="CS207" s="126">
        <f t="shared" si="2176"/>
        <v>30302930</v>
      </c>
      <c r="CT207" s="126">
        <f t="shared" si="2177"/>
        <v>0</v>
      </c>
      <c r="CU207" s="126">
        <f t="shared" si="2178"/>
        <v>14706384</v>
      </c>
      <c r="CV207" s="169"/>
    </row>
    <row r="208" spans="1:100" x14ac:dyDescent="0.2">
      <c r="A208" s="123" t="str">
        <f t="shared" si="2158"/>
        <v>2017-18FEBRUARYRYE</v>
      </c>
      <c r="B208" s="97" t="s">
        <v>680</v>
      </c>
      <c r="C208" s="35" t="s">
        <v>819</v>
      </c>
      <c r="D208" s="124" t="str">
        <f t="shared" si="2159"/>
        <v>Y58</v>
      </c>
      <c r="E208" s="124" t="str">
        <f t="shared" si="2160"/>
        <v>South East</v>
      </c>
      <c r="F208" s="109" t="s">
        <v>703</v>
      </c>
      <c r="G208" s="109" t="s">
        <v>704</v>
      </c>
      <c r="H208" s="111">
        <v>59609</v>
      </c>
      <c r="I208" s="111">
        <v>36959</v>
      </c>
      <c r="J208" s="111">
        <v>299002</v>
      </c>
      <c r="K208" s="111">
        <v>8</v>
      </c>
      <c r="L208" s="111">
        <v>3</v>
      </c>
      <c r="M208" s="111">
        <v>40</v>
      </c>
      <c r="N208" s="111">
        <v>99</v>
      </c>
      <c r="O208" s="111">
        <v>41782</v>
      </c>
      <c r="P208" s="111">
        <v>2296</v>
      </c>
      <c r="Q208" s="111">
        <v>1412</v>
      </c>
      <c r="R208" s="111">
        <v>18422</v>
      </c>
      <c r="S208" s="111">
        <v>13892</v>
      </c>
      <c r="T208" s="111">
        <v>1391</v>
      </c>
      <c r="U208" s="111">
        <v>976779</v>
      </c>
      <c r="V208" s="111">
        <v>425</v>
      </c>
      <c r="W208" s="111">
        <v>776</v>
      </c>
      <c r="X208" s="111">
        <v>919538</v>
      </c>
      <c r="Y208" s="111">
        <v>651</v>
      </c>
      <c r="Z208" s="111">
        <v>1208</v>
      </c>
      <c r="AA208" s="111">
        <v>17989028</v>
      </c>
      <c r="AB208" s="111">
        <v>976</v>
      </c>
      <c r="AC208" s="111">
        <v>1939</v>
      </c>
      <c r="AD208" s="111">
        <v>46928992</v>
      </c>
      <c r="AE208" s="111">
        <v>3378</v>
      </c>
      <c r="AF208" s="111">
        <v>7958</v>
      </c>
      <c r="AG208" s="111">
        <v>7077230</v>
      </c>
      <c r="AH208" s="111">
        <v>5088</v>
      </c>
      <c r="AI208" s="111">
        <v>11457</v>
      </c>
      <c r="AJ208" s="111">
        <v>2536</v>
      </c>
      <c r="AK208" s="111">
        <v>18</v>
      </c>
      <c r="AL208" s="111">
        <v>95</v>
      </c>
      <c r="AM208" s="111">
        <v>212</v>
      </c>
      <c r="AN208" s="111">
        <v>198</v>
      </c>
      <c r="AO208" s="111">
        <v>2225</v>
      </c>
      <c r="AP208" s="111">
        <v>0</v>
      </c>
      <c r="AQ208" s="111">
        <v>22926</v>
      </c>
      <c r="AR208" s="111">
        <v>2584</v>
      </c>
      <c r="AS208" s="111">
        <v>13736</v>
      </c>
      <c r="AT208" s="111">
        <v>39246</v>
      </c>
      <c r="AU208" s="111">
        <v>4661</v>
      </c>
      <c r="AV208" s="111">
        <v>3631</v>
      </c>
      <c r="AW208" s="111">
        <v>2875</v>
      </c>
      <c r="AX208" s="111">
        <v>2286</v>
      </c>
      <c r="AY208" s="111">
        <v>25821</v>
      </c>
      <c r="AZ208" s="111">
        <v>21517</v>
      </c>
      <c r="BA208" s="111">
        <v>20205</v>
      </c>
      <c r="BB208" s="111">
        <v>15594</v>
      </c>
      <c r="BC208" s="111">
        <v>2109</v>
      </c>
      <c r="BD208" s="111">
        <v>1528</v>
      </c>
      <c r="BE208" s="111">
        <v>193</v>
      </c>
      <c r="BF208" s="111">
        <v>59100</v>
      </c>
      <c r="BG208" s="111">
        <v>306</v>
      </c>
      <c r="BH208" s="111">
        <v>542</v>
      </c>
      <c r="BI208" s="111">
        <v>1817</v>
      </c>
      <c r="BJ208" s="111">
        <v>71114</v>
      </c>
      <c r="BK208" s="111">
        <v>39</v>
      </c>
      <c r="BL208" s="111">
        <v>81</v>
      </c>
      <c r="BM208" s="111">
        <v>2</v>
      </c>
      <c r="BN208" s="111">
        <v>1662</v>
      </c>
      <c r="BO208" s="111">
        <v>1221</v>
      </c>
      <c r="BP208" s="111">
        <v>0</v>
      </c>
      <c r="BQ208" s="111">
        <v>360</v>
      </c>
      <c r="BR208" s="111">
        <v>4720261</v>
      </c>
      <c r="BS208" s="111">
        <v>2840</v>
      </c>
      <c r="BT208" s="111">
        <v>4844</v>
      </c>
      <c r="BU208" s="111">
        <v>6707275</v>
      </c>
      <c r="BV208" s="111">
        <v>5493</v>
      </c>
      <c r="BW208" s="111">
        <v>9802</v>
      </c>
      <c r="BX208" s="111">
        <v>0</v>
      </c>
      <c r="BY208" s="111">
        <v>0</v>
      </c>
      <c r="BZ208" s="111">
        <v>0</v>
      </c>
      <c r="CA208" s="111">
        <v>3085161</v>
      </c>
      <c r="CB208" s="111">
        <v>8570</v>
      </c>
      <c r="CC208" s="178">
        <v>16675</v>
      </c>
      <c r="CD208" s="126">
        <f t="shared" si="2161"/>
        <v>2</v>
      </c>
      <c r="CE208" s="166">
        <f t="shared" si="2162"/>
        <v>2018</v>
      </c>
      <c r="CF208" s="167">
        <f t="shared" si="2163"/>
        <v>43132</v>
      </c>
      <c r="CG208" s="168">
        <f t="shared" si="2164"/>
        <v>28</v>
      </c>
      <c r="CH208" s="126">
        <f t="shared" si="2165"/>
        <v>110877</v>
      </c>
      <c r="CI208" s="126">
        <f t="shared" si="2166"/>
        <v>1478360</v>
      </c>
      <c r="CJ208" s="126">
        <f t="shared" si="2167"/>
        <v>3658941</v>
      </c>
      <c r="CK208" s="126">
        <f t="shared" si="2168"/>
        <v>1781696</v>
      </c>
      <c r="CL208" s="126">
        <f t="shared" si="2169"/>
        <v>1705696</v>
      </c>
      <c r="CM208" s="126">
        <f t="shared" si="2170"/>
        <v>35720258</v>
      </c>
      <c r="CN208" s="126">
        <f t="shared" si="2171"/>
        <v>110552536</v>
      </c>
      <c r="CO208" s="126">
        <f t="shared" si="2172"/>
        <v>15936687</v>
      </c>
      <c r="CP208" s="126">
        <f t="shared" si="2173"/>
        <v>104606</v>
      </c>
      <c r="CQ208" s="126">
        <f t="shared" si="2174"/>
        <v>147177</v>
      </c>
      <c r="CR208" s="126">
        <f t="shared" si="2175"/>
        <v>8050728</v>
      </c>
      <c r="CS208" s="126">
        <f t="shared" si="2176"/>
        <v>11968242</v>
      </c>
      <c r="CT208" s="126">
        <f t="shared" si="2177"/>
        <v>0</v>
      </c>
      <c r="CU208" s="126">
        <f t="shared" si="2178"/>
        <v>6003000</v>
      </c>
      <c r="CV208" s="169"/>
    </row>
    <row r="209" spans="1:100" x14ac:dyDescent="0.2">
      <c r="A209" s="123" t="str">
        <f t="shared" si="2158"/>
        <v>2017-18FEBRUARYRYF</v>
      </c>
      <c r="B209" s="97" t="s">
        <v>680</v>
      </c>
      <c r="C209" s="35" t="s">
        <v>819</v>
      </c>
      <c r="D209" s="124" t="str">
        <f t="shared" si="2159"/>
        <v>Y59</v>
      </c>
      <c r="E209" s="124" t="str">
        <f t="shared" si="2160"/>
        <v>South West</v>
      </c>
      <c r="F209" s="109" t="s">
        <v>705</v>
      </c>
      <c r="G209" s="109" t="s">
        <v>706</v>
      </c>
      <c r="H209" s="111">
        <v>96262</v>
      </c>
      <c r="I209" s="111">
        <v>65221</v>
      </c>
      <c r="J209" s="111">
        <v>433582</v>
      </c>
      <c r="K209" s="111">
        <v>7</v>
      </c>
      <c r="L209" s="111">
        <v>2</v>
      </c>
      <c r="M209" s="111">
        <v>33</v>
      </c>
      <c r="N209" s="111">
        <v>74</v>
      </c>
      <c r="O209" s="111">
        <v>67596</v>
      </c>
      <c r="P209" s="111">
        <v>5037</v>
      </c>
      <c r="Q209" s="111">
        <v>3050</v>
      </c>
      <c r="R209" s="111">
        <v>34445</v>
      </c>
      <c r="S209" s="111">
        <v>17630</v>
      </c>
      <c r="T209" s="111">
        <v>860</v>
      </c>
      <c r="U209" s="111">
        <v>2810235</v>
      </c>
      <c r="V209" s="111">
        <v>558</v>
      </c>
      <c r="W209" s="111">
        <v>1020</v>
      </c>
      <c r="X209" s="111">
        <v>2508242</v>
      </c>
      <c r="Y209" s="111">
        <v>822</v>
      </c>
      <c r="Z209" s="111">
        <v>1487</v>
      </c>
      <c r="AA209" s="111">
        <v>65458821</v>
      </c>
      <c r="AB209" s="111">
        <v>1900</v>
      </c>
      <c r="AC209" s="111">
        <v>3921</v>
      </c>
      <c r="AD209" s="111">
        <v>71405938</v>
      </c>
      <c r="AE209" s="111">
        <v>4050</v>
      </c>
      <c r="AF209" s="111">
        <v>9465</v>
      </c>
      <c r="AG209" s="111">
        <v>6798346</v>
      </c>
      <c r="AH209" s="111">
        <v>7905</v>
      </c>
      <c r="AI209" s="111">
        <v>16878</v>
      </c>
      <c r="AJ209" s="111">
        <v>3472</v>
      </c>
      <c r="AK209" s="111">
        <v>289</v>
      </c>
      <c r="AL209" s="111">
        <v>1027</v>
      </c>
      <c r="AM209" s="111">
        <v>3727</v>
      </c>
      <c r="AN209" s="111">
        <v>482</v>
      </c>
      <c r="AO209" s="111">
        <v>1674</v>
      </c>
      <c r="AP209" s="111">
        <v>137</v>
      </c>
      <c r="AQ209" s="111">
        <v>35466</v>
      </c>
      <c r="AR209" s="111">
        <v>3007</v>
      </c>
      <c r="AS209" s="111">
        <v>25651</v>
      </c>
      <c r="AT209" s="111">
        <v>64124</v>
      </c>
      <c r="AU209" s="111">
        <v>10137</v>
      </c>
      <c r="AV209" s="111">
        <v>7905</v>
      </c>
      <c r="AW209" s="111">
        <v>6146</v>
      </c>
      <c r="AX209" s="111">
        <v>4848</v>
      </c>
      <c r="AY209" s="111">
        <v>45374</v>
      </c>
      <c r="AZ209" s="111">
        <v>38700</v>
      </c>
      <c r="BA209" s="111">
        <v>25279</v>
      </c>
      <c r="BB209" s="111">
        <v>19634</v>
      </c>
      <c r="BC209" s="111">
        <v>1273</v>
      </c>
      <c r="BD209" s="111">
        <v>921</v>
      </c>
      <c r="BE209" s="111">
        <v>494</v>
      </c>
      <c r="BF209" s="111">
        <v>166035</v>
      </c>
      <c r="BG209" s="111">
        <v>336</v>
      </c>
      <c r="BH209" s="111">
        <v>568</v>
      </c>
      <c r="BI209" s="111">
        <v>2279</v>
      </c>
      <c r="BJ209" s="111">
        <v>61830</v>
      </c>
      <c r="BK209" s="111">
        <v>27</v>
      </c>
      <c r="BL209" s="111">
        <v>46</v>
      </c>
      <c r="BM209" s="111">
        <v>0</v>
      </c>
      <c r="BN209" s="111">
        <v>1085</v>
      </c>
      <c r="BO209" s="111">
        <v>964</v>
      </c>
      <c r="BP209" s="111">
        <v>15</v>
      </c>
      <c r="BQ209" s="111">
        <v>1020</v>
      </c>
      <c r="BR209" s="111">
        <v>5945347</v>
      </c>
      <c r="BS209" s="111">
        <v>5480</v>
      </c>
      <c r="BT209" s="111">
        <v>11395</v>
      </c>
      <c r="BU209" s="111">
        <v>6459255</v>
      </c>
      <c r="BV209" s="111">
        <v>6700</v>
      </c>
      <c r="BW209" s="111">
        <v>13848</v>
      </c>
      <c r="BX209" s="111">
        <v>103128</v>
      </c>
      <c r="BY209" s="111">
        <v>6875</v>
      </c>
      <c r="BZ209" s="111">
        <v>11077</v>
      </c>
      <c r="CA209" s="111">
        <v>7885453</v>
      </c>
      <c r="CB209" s="111">
        <v>7731</v>
      </c>
      <c r="CC209" s="178">
        <v>16691</v>
      </c>
      <c r="CD209" s="126">
        <f t="shared" si="2161"/>
        <v>2</v>
      </c>
      <c r="CE209" s="166">
        <f t="shared" si="2162"/>
        <v>2018</v>
      </c>
      <c r="CF209" s="167">
        <f t="shared" si="2163"/>
        <v>43132</v>
      </c>
      <c r="CG209" s="168">
        <f t="shared" si="2164"/>
        <v>28</v>
      </c>
      <c r="CH209" s="126">
        <f t="shared" si="2165"/>
        <v>130442</v>
      </c>
      <c r="CI209" s="126">
        <f t="shared" si="2166"/>
        <v>2152293</v>
      </c>
      <c r="CJ209" s="126">
        <f t="shared" si="2167"/>
        <v>4826354</v>
      </c>
      <c r="CK209" s="126">
        <f t="shared" si="2168"/>
        <v>5137740</v>
      </c>
      <c r="CL209" s="126">
        <f t="shared" si="2169"/>
        <v>4535350</v>
      </c>
      <c r="CM209" s="126">
        <f t="shared" si="2170"/>
        <v>135058845</v>
      </c>
      <c r="CN209" s="126">
        <f t="shared" si="2171"/>
        <v>166867950</v>
      </c>
      <c r="CO209" s="126">
        <f t="shared" si="2172"/>
        <v>14515080</v>
      </c>
      <c r="CP209" s="126">
        <f t="shared" si="2173"/>
        <v>280592</v>
      </c>
      <c r="CQ209" s="126">
        <f t="shared" si="2174"/>
        <v>104834</v>
      </c>
      <c r="CR209" s="126">
        <f t="shared" si="2175"/>
        <v>12363575</v>
      </c>
      <c r="CS209" s="126">
        <f t="shared" si="2176"/>
        <v>13349472</v>
      </c>
      <c r="CT209" s="126">
        <f t="shared" si="2177"/>
        <v>166155</v>
      </c>
      <c r="CU209" s="126">
        <f t="shared" si="2178"/>
        <v>17024820</v>
      </c>
      <c r="CV209" s="169"/>
    </row>
    <row r="210" spans="1:100" x14ac:dyDescent="0.2">
      <c r="A210" s="123" t="str">
        <f t="shared" si="2158"/>
        <v>2017-18MARCHR1F</v>
      </c>
      <c r="B210" s="97" t="s">
        <v>680</v>
      </c>
      <c r="C210" s="35" t="s">
        <v>820</v>
      </c>
      <c r="D210" s="124" t="str">
        <f t="shared" si="2159"/>
        <v>Y58</v>
      </c>
      <c r="E210" s="124" t="str">
        <f t="shared" si="2160"/>
        <v>South East</v>
      </c>
      <c r="F210" s="109" t="s">
        <v>682</v>
      </c>
      <c r="G210" s="109" t="s">
        <v>683</v>
      </c>
      <c r="H210" s="111">
        <v>0</v>
      </c>
      <c r="I210" s="111">
        <v>0</v>
      </c>
      <c r="J210" s="111">
        <v>0</v>
      </c>
      <c r="K210" s="111">
        <v>0</v>
      </c>
      <c r="L210" s="111">
        <v>0</v>
      </c>
      <c r="M210" s="111">
        <v>0</v>
      </c>
      <c r="N210" s="111">
        <v>0</v>
      </c>
      <c r="O210" s="111">
        <v>0</v>
      </c>
      <c r="P210" s="111">
        <v>0</v>
      </c>
      <c r="Q210" s="111">
        <v>0</v>
      </c>
      <c r="R210" s="111">
        <v>0</v>
      </c>
      <c r="S210" s="111">
        <v>0</v>
      </c>
      <c r="T210" s="111">
        <v>0</v>
      </c>
      <c r="U210" s="111">
        <v>0</v>
      </c>
      <c r="V210" s="111">
        <v>0</v>
      </c>
      <c r="W210" s="111">
        <v>0</v>
      </c>
      <c r="X210" s="111">
        <v>0</v>
      </c>
      <c r="Y210" s="111">
        <v>0</v>
      </c>
      <c r="Z210" s="111">
        <v>0</v>
      </c>
      <c r="AA210" s="111">
        <v>0</v>
      </c>
      <c r="AB210" s="111">
        <v>0</v>
      </c>
      <c r="AC210" s="111">
        <v>0</v>
      </c>
      <c r="AD210" s="111">
        <v>0</v>
      </c>
      <c r="AE210" s="111">
        <v>0</v>
      </c>
      <c r="AF210" s="111">
        <v>0</v>
      </c>
      <c r="AG210" s="111">
        <v>0</v>
      </c>
      <c r="AH210" s="111">
        <v>0</v>
      </c>
      <c r="AI210" s="111">
        <v>0</v>
      </c>
      <c r="AJ210" s="111">
        <v>0</v>
      </c>
      <c r="AK210" s="111">
        <v>0</v>
      </c>
      <c r="AL210" s="111">
        <v>0</v>
      </c>
      <c r="AM210" s="111">
        <v>0</v>
      </c>
      <c r="AN210" s="111">
        <v>0</v>
      </c>
      <c r="AO210" s="111">
        <v>0</v>
      </c>
      <c r="AP210" s="111">
        <v>0</v>
      </c>
      <c r="AQ210" s="111">
        <v>0</v>
      </c>
      <c r="AR210" s="111">
        <v>0</v>
      </c>
      <c r="AS210" s="111">
        <v>0</v>
      </c>
      <c r="AT210" s="111">
        <v>0</v>
      </c>
      <c r="AU210" s="111">
        <v>0</v>
      </c>
      <c r="AV210" s="111">
        <v>0</v>
      </c>
      <c r="AW210" s="111">
        <v>0</v>
      </c>
      <c r="AX210" s="111">
        <v>0</v>
      </c>
      <c r="AY210" s="111">
        <v>0</v>
      </c>
      <c r="AZ210" s="111">
        <v>0</v>
      </c>
      <c r="BA210" s="111">
        <v>0</v>
      </c>
      <c r="BB210" s="111">
        <v>0</v>
      </c>
      <c r="BC210" s="111">
        <v>0</v>
      </c>
      <c r="BD210" s="111">
        <v>0</v>
      </c>
      <c r="BE210" s="111">
        <v>0</v>
      </c>
      <c r="BF210" s="111">
        <v>0</v>
      </c>
      <c r="BG210" s="111">
        <v>0</v>
      </c>
      <c r="BH210" s="111">
        <v>0</v>
      </c>
      <c r="BI210" s="111">
        <v>0</v>
      </c>
      <c r="BJ210" s="111">
        <v>0</v>
      </c>
      <c r="BK210" s="111">
        <v>0</v>
      </c>
      <c r="BL210" s="111">
        <v>0</v>
      </c>
      <c r="BM210" s="111">
        <v>0</v>
      </c>
      <c r="BN210" s="111">
        <v>0</v>
      </c>
      <c r="BO210" s="111">
        <v>0</v>
      </c>
      <c r="BP210" s="111">
        <v>0</v>
      </c>
      <c r="BQ210" s="111">
        <v>0</v>
      </c>
      <c r="BR210" s="111">
        <v>0</v>
      </c>
      <c r="BS210" s="111">
        <v>0</v>
      </c>
      <c r="BT210" s="111">
        <v>0</v>
      </c>
      <c r="BU210" s="111">
        <v>0</v>
      </c>
      <c r="BV210" s="111">
        <v>0</v>
      </c>
      <c r="BW210" s="111">
        <v>0</v>
      </c>
      <c r="BX210" s="111">
        <v>0</v>
      </c>
      <c r="BY210" s="111">
        <v>0</v>
      </c>
      <c r="BZ210" s="111">
        <v>0</v>
      </c>
      <c r="CA210" s="111">
        <v>0</v>
      </c>
      <c r="CB210" s="111">
        <v>0</v>
      </c>
      <c r="CC210" s="178">
        <v>0</v>
      </c>
      <c r="CD210" s="126">
        <f t="shared" si="2161"/>
        <v>3</v>
      </c>
      <c r="CE210" s="166">
        <f t="shared" si="2162"/>
        <v>2018</v>
      </c>
      <c r="CF210" s="167">
        <f t="shared" si="2163"/>
        <v>43160</v>
      </c>
      <c r="CG210" s="168">
        <f t="shared" si="2164"/>
        <v>31</v>
      </c>
      <c r="CH210" s="126">
        <f t="shared" si="2165"/>
        <v>0</v>
      </c>
      <c r="CI210" s="126">
        <f t="shared" si="2166"/>
        <v>0</v>
      </c>
      <c r="CJ210" s="126">
        <f t="shared" si="2167"/>
        <v>0</v>
      </c>
      <c r="CK210" s="126">
        <f t="shared" si="2168"/>
        <v>0</v>
      </c>
      <c r="CL210" s="126">
        <f t="shared" si="2169"/>
        <v>0</v>
      </c>
      <c r="CM210" s="126">
        <f t="shared" si="2170"/>
        <v>0</v>
      </c>
      <c r="CN210" s="126">
        <f t="shared" si="2171"/>
        <v>0</v>
      </c>
      <c r="CO210" s="126">
        <f t="shared" si="2172"/>
        <v>0</v>
      </c>
      <c r="CP210" s="126">
        <f t="shared" si="2173"/>
        <v>0</v>
      </c>
      <c r="CQ210" s="126">
        <f t="shared" si="2174"/>
        <v>0</v>
      </c>
      <c r="CR210" s="126">
        <f t="shared" si="2175"/>
        <v>0</v>
      </c>
      <c r="CS210" s="126">
        <f t="shared" si="2176"/>
        <v>0</v>
      </c>
      <c r="CT210" s="126">
        <f t="shared" si="2177"/>
        <v>0</v>
      </c>
      <c r="CU210" s="126">
        <f t="shared" si="2178"/>
        <v>0</v>
      </c>
      <c r="CV210" s="169"/>
    </row>
    <row r="211" spans="1:100" x14ac:dyDescent="0.2">
      <c r="A211" s="123" t="str">
        <f t="shared" si="2158"/>
        <v>2017-18MARCHRRU</v>
      </c>
      <c r="B211" s="97" t="s">
        <v>680</v>
      </c>
      <c r="C211" s="35" t="s">
        <v>820</v>
      </c>
      <c r="D211" s="124" t="str">
        <f t="shared" si="2159"/>
        <v>Y56</v>
      </c>
      <c r="E211" s="124" t="str">
        <f t="shared" si="2160"/>
        <v>London</v>
      </c>
      <c r="F211" s="109" t="s">
        <v>685</v>
      </c>
      <c r="G211" s="109" t="s">
        <v>686</v>
      </c>
      <c r="H211" s="111">
        <v>172967</v>
      </c>
      <c r="I211" s="111">
        <v>143404</v>
      </c>
      <c r="J211" s="111">
        <v>2341580</v>
      </c>
      <c r="K211" s="111">
        <v>16</v>
      </c>
      <c r="L211" s="111">
        <v>0</v>
      </c>
      <c r="M211" s="111">
        <v>103</v>
      </c>
      <c r="N211" s="111">
        <v>189</v>
      </c>
      <c r="O211" s="111">
        <v>99947</v>
      </c>
      <c r="P211" s="111">
        <v>8660</v>
      </c>
      <c r="Q211" s="111">
        <v>6419</v>
      </c>
      <c r="R211" s="111">
        <v>54677</v>
      </c>
      <c r="S211" s="111">
        <v>21082</v>
      </c>
      <c r="T211" s="111">
        <v>2786</v>
      </c>
      <c r="U211" s="111">
        <v>3849233</v>
      </c>
      <c r="V211" s="111">
        <v>444</v>
      </c>
      <c r="W211" s="111">
        <v>718</v>
      </c>
      <c r="X211" s="111">
        <v>5095605</v>
      </c>
      <c r="Y211" s="111">
        <v>794</v>
      </c>
      <c r="Z211" s="111">
        <v>1368</v>
      </c>
      <c r="AA211" s="111">
        <v>76603986</v>
      </c>
      <c r="AB211" s="111">
        <v>1401</v>
      </c>
      <c r="AC211" s="111">
        <v>2961</v>
      </c>
      <c r="AD211" s="111">
        <v>90152038</v>
      </c>
      <c r="AE211" s="111">
        <v>4276</v>
      </c>
      <c r="AF211" s="111">
        <v>10285</v>
      </c>
      <c r="AG211" s="111">
        <v>12627215</v>
      </c>
      <c r="AH211" s="111">
        <v>4532</v>
      </c>
      <c r="AI211" s="111">
        <v>9396</v>
      </c>
      <c r="AJ211" s="111">
        <v>4212</v>
      </c>
      <c r="AK211" s="111">
        <v>328</v>
      </c>
      <c r="AL211" s="111">
        <v>1359</v>
      </c>
      <c r="AM211" s="111">
        <v>8254</v>
      </c>
      <c r="AN211" s="111">
        <v>241</v>
      </c>
      <c r="AO211" s="111">
        <v>2284</v>
      </c>
      <c r="AP211" s="111">
        <v>0</v>
      </c>
      <c r="AQ211" s="111">
        <v>64100</v>
      </c>
      <c r="AR211" s="111">
        <v>6459</v>
      </c>
      <c r="AS211" s="111">
        <v>25176</v>
      </c>
      <c r="AT211" s="111">
        <v>95735</v>
      </c>
      <c r="AU211" s="111">
        <v>22417</v>
      </c>
      <c r="AV211" s="111">
        <v>17746</v>
      </c>
      <c r="AW211" s="111">
        <v>16489</v>
      </c>
      <c r="AX211" s="111">
        <v>13354</v>
      </c>
      <c r="AY211" s="111">
        <v>81179</v>
      </c>
      <c r="AZ211" s="111">
        <v>62491</v>
      </c>
      <c r="BA211" s="111">
        <v>34425</v>
      </c>
      <c r="BB211" s="111">
        <v>23847</v>
      </c>
      <c r="BC211" s="111">
        <v>3815</v>
      </c>
      <c r="BD211" s="111">
        <v>2950</v>
      </c>
      <c r="BE211" s="111">
        <v>0</v>
      </c>
      <c r="BF211" s="111">
        <v>0</v>
      </c>
      <c r="BG211" s="111">
        <v>0</v>
      </c>
      <c r="BH211" s="111">
        <v>0</v>
      </c>
      <c r="BI211" s="111">
        <v>4111</v>
      </c>
      <c r="BJ211" s="111">
        <v>301180</v>
      </c>
      <c r="BK211" s="111">
        <v>73</v>
      </c>
      <c r="BL211" s="111">
        <v>160</v>
      </c>
      <c r="BM211" s="111">
        <v>1958</v>
      </c>
      <c r="BN211" s="111">
        <v>966</v>
      </c>
      <c r="BO211" s="111">
        <v>1625</v>
      </c>
      <c r="BP211" s="111">
        <v>67</v>
      </c>
      <c r="BQ211" s="111">
        <v>1524</v>
      </c>
      <c r="BR211" s="111">
        <v>7271208</v>
      </c>
      <c r="BS211" s="111">
        <v>7527</v>
      </c>
      <c r="BT211" s="111">
        <v>14916</v>
      </c>
      <c r="BU211" s="111">
        <v>13383125</v>
      </c>
      <c r="BV211" s="111">
        <v>8236</v>
      </c>
      <c r="BW211" s="111">
        <v>16905</v>
      </c>
      <c r="BX211" s="111">
        <v>645555</v>
      </c>
      <c r="BY211" s="111">
        <v>9635</v>
      </c>
      <c r="BZ211" s="111">
        <v>18034</v>
      </c>
      <c r="CA211" s="111">
        <v>14864888</v>
      </c>
      <c r="CB211" s="111">
        <v>9754</v>
      </c>
      <c r="CC211" s="178">
        <v>17340</v>
      </c>
      <c r="CD211" s="126">
        <f t="shared" si="2161"/>
        <v>3</v>
      </c>
      <c r="CE211" s="166">
        <f t="shared" si="2162"/>
        <v>2018</v>
      </c>
      <c r="CF211" s="167">
        <f t="shared" si="2163"/>
        <v>43160</v>
      </c>
      <c r="CG211" s="168">
        <f t="shared" si="2164"/>
        <v>31</v>
      </c>
      <c r="CH211" s="126">
        <f t="shared" si="2165"/>
        <v>0</v>
      </c>
      <c r="CI211" s="126">
        <f t="shared" si="2166"/>
        <v>14770612</v>
      </c>
      <c r="CJ211" s="126">
        <f t="shared" si="2167"/>
        <v>27103356</v>
      </c>
      <c r="CK211" s="126">
        <f t="shared" si="2168"/>
        <v>6217880</v>
      </c>
      <c r="CL211" s="126">
        <f t="shared" si="2169"/>
        <v>8781192</v>
      </c>
      <c r="CM211" s="126">
        <f t="shared" si="2170"/>
        <v>161898597</v>
      </c>
      <c r="CN211" s="126">
        <f t="shared" si="2171"/>
        <v>216828370</v>
      </c>
      <c r="CO211" s="126">
        <f t="shared" si="2172"/>
        <v>26177256</v>
      </c>
      <c r="CP211" s="126">
        <f t="shared" si="2173"/>
        <v>0</v>
      </c>
      <c r="CQ211" s="126">
        <f t="shared" si="2174"/>
        <v>657760</v>
      </c>
      <c r="CR211" s="126">
        <f t="shared" si="2175"/>
        <v>14408856</v>
      </c>
      <c r="CS211" s="126">
        <f t="shared" si="2176"/>
        <v>27470625</v>
      </c>
      <c r="CT211" s="126">
        <f t="shared" si="2177"/>
        <v>1208278</v>
      </c>
      <c r="CU211" s="126">
        <f t="shared" si="2178"/>
        <v>26426160</v>
      </c>
      <c r="CV211" s="169"/>
    </row>
    <row r="212" spans="1:100" x14ac:dyDescent="0.2">
      <c r="A212" s="123" t="str">
        <f t="shared" si="2158"/>
        <v>2017-18MARCHRX6</v>
      </c>
      <c r="B212" s="97" t="s">
        <v>680</v>
      </c>
      <c r="C212" s="35" t="s">
        <v>820</v>
      </c>
      <c r="D212" s="124" t="str">
        <f t="shared" si="2159"/>
        <v>Y54</v>
      </c>
      <c r="E212" s="124" t="str">
        <f t="shared" si="2160"/>
        <v>North</v>
      </c>
      <c r="F212" s="109" t="s">
        <v>688</v>
      </c>
      <c r="G212" s="109" t="s">
        <v>689</v>
      </c>
      <c r="H212" s="111">
        <v>44568</v>
      </c>
      <c r="I212" s="111">
        <v>30106</v>
      </c>
      <c r="J212" s="111">
        <v>140129</v>
      </c>
      <c r="K212" s="111">
        <v>5</v>
      </c>
      <c r="L212" s="111">
        <v>1</v>
      </c>
      <c r="M212" s="111">
        <v>20</v>
      </c>
      <c r="N212" s="111">
        <v>51</v>
      </c>
      <c r="O212" s="111">
        <v>34060</v>
      </c>
      <c r="P212" s="111">
        <v>2319</v>
      </c>
      <c r="Q212" s="111">
        <v>1330</v>
      </c>
      <c r="R212" s="111">
        <v>18674</v>
      </c>
      <c r="S212" s="111">
        <v>7817</v>
      </c>
      <c r="T212" s="111">
        <v>405</v>
      </c>
      <c r="U212" s="111">
        <v>900619</v>
      </c>
      <c r="V212" s="111">
        <v>388</v>
      </c>
      <c r="W212" s="111">
        <v>660</v>
      </c>
      <c r="X212" s="111">
        <v>715883</v>
      </c>
      <c r="Y212" s="111">
        <v>538</v>
      </c>
      <c r="Z212" s="111">
        <v>943</v>
      </c>
      <c r="AA212" s="111">
        <v>25501717</v>
      </c>
      <c r="AB212" s="111">
        <v>1366</v>
      </c>
      <c r="AC212" s="111">
        <v>2839</v>
      </c>
      <c r="AD212" s="111">
        <v>41025576</v>
      </c>
      <c r="AE212" s="111">
        <v>5248</v>
      </c>
      <c r="AF212" s="111">
        <v>12442</v>
      </c>
      <c r="AG212" s="111">
        <v>1839418</v>
      </c>
      <c r="AH212" s="111">
        <v>4542</v>
      </c>
      <c r="AI212" s="111">
        <v>10528</v>
      </c>
      <c r="AJ212" s="111">
        <v>2127</v>
      </c>
      <c r="AK212" s="111">
        <v>97</v>
      </c>
      <c r="AL212" s="111">
        <v>806</v>
      </c>
      <c r="AM212" s="111">
        <v>4124</v>
      </c>
      <c r="AN212" s="111">
        <v>104</v>
      </c>
      <c r="AO212" s="111">
        <v>1120</v>
      </c>
      <c r="AP212" s="111">
        <v>0</v>
      </c>
      <c r="AQ212" s="111">
        <v>19442</v>
      </c>
      <c r="AR212" s="111">
        <v>4270</v>
      </c>
      <c r="AS212" s="111">
        <v>8221</v>
      </c>
      <c r="AT212" s="111">
        <v>31933</v>
      </c>
      <c r="AU212" s="111">
        <v>4498</v>
      </c>
      <c r="AV212" s="111">
        <v>3766</v>
      </c>
      <c r="AW212" s="111">
        <v>2629</v>
      </c>
      <c r="AX212" s="111">
        <v>2250</v>
      </c>
      <c r="AY212" s="111">
        <v>25554</v>
      </c>
      <c r="AZ212" s="111">
        <v>21595</v>
      </c>
      <c r="BA212" s="111">
        <v>13244</v>
      </c>
      <c r="BB212" s="111">
        <v>8300</v>
      </c>
      <c r="BC212" s="111">
        <v>693</v>
      </c>
      <c r="BD212" s="111">
        <v>431</v>
      </c>
      <c r="BE212" s="111">
        <v>116</v>
      </c>
      <c r="BF212" s="111">
        <v>49060</v>
      </c>
      <c r="BG212" s="111">
        <v>423</v>
      </c>
      <c r="BH212" s="111">
        <v>738</v>
      </c>
      <c r="BI212" s="111">
        <v>875</v>
      </c>
      <c r="BJ212" s="111">
        <v>28638</v>
      </c>
      <c r="BK212" s="111">
        <v>33</v>
      </c>
      <c r="BL212" s="111">
        <v>63</v>
      </c>
      <c r="BM212" s="111">
        <v>1652</v>
      </c>
      <c r="BN212" s="111">
        <v>547</v>
      </c>
      <c r="BO212" s="111">
        <v>190</v>
      </c>
      <c r="BP212" s="111">
        <v>0</v>
      </c>
      <c r="BQ212" s="111">
        <v>48</v>
      </c>
      <c r="BR212" s="111">
        <v>3288991</v>
      </c>
      <c r="BS212" s="111">
        <v>6013</v>
      </c>
      <c r="BT212" s="111">
        <v>14983</v>
      </c>
      <c r="BU212" s="111">
        <v>1347799</v>
      </c>
      <c r="BV212" s="111">
        <v>7094</v>
      </c>
      <c r="BW212" s="111">
        <v>15453</v>
      </c>
      <c r="BX212" s="111">
        <v>0</v>
      </c>
      <c r="BY212" s="111">
        <v>0</v>
      </c>
      <c r="BZ212" s="111">
        <v>0</v>
      </c>
      <c r="CA212" s="111">
        <v>463294</v>
      </c>
      <c r="CB212" s="111">
        <v>9652</v>
      </c>
      <c r="CC212" s="178">
        <v>22842</v>
      </c>
      <c r="CD212" s="126">
        <f t="shared" si="2161"/>
        <v>3</v>
      </c>
      <c r="CE212" s="166">
        <f t="shared" si="2162"/>
        <v>2018</v>
      </c>
      <c r="CF212" s="167">
        <f t="shared" si="2163"/>
        <v>43160</v>
      </c>
      <c r="CG212" s="168">
        <f t="shared" si="2164"/>
        <v>31</v>
      </c>
      <c r="CH212" s="126">
        <f t="shared" si="2165"/>
        <v>30106</v>
      </c>
      <c r="CI212" s="126">
        <f t="shared" si="2166"/>
        <v>602120</v>
      </c>
      <c r="CJ212" s="126">
        <f t="shared" si="2167"/>
        <v>1535406</v>
      </c>
      <c r="CK212" s="126">
        <f t="shared" si="2168"/>
        <v>1530540</v>
      </c>
      <c r="CL212" s="126">
        <f t="shared" si="2169"/>
        <v>1254190</v>
      </c>
      <c r="CM212" s="126">
        <f t="shared" si="2170"/>
        <v>53015486</v>
      </c>
      <c r="CN212" s="126">
        <f t="shared" si="2171"/>
        <v>97259114</v>
      </c>
      <c r="CO212" s="126">
        <f t="shared" si="2172"/>
        <v>4263840</v>
      </c>
      <c r="CP212" s="126">
        <f t="shared" si="2173"/>
        <v>85608</v>
      </c>
      <c r="CQ212" s="126">
        <f t="shared" si="2174"/>
        <v>55125</v>
      </c>
      <c r="CR212" s="126">
        <f t="shared" si="2175"/>
        <v>8195701</v>
      </c>
      <c r="CS212" s="126">
        <f t="shared" si="2176"/>
        <v>2936070</v>
      </c>
      <c r="CT212" s="126">
        <f t="shared" si="2177"/>
        <v>0</v>
      </c>
      <c r="CU212" s="126">
        <f t="shared" si="2178"/>
        <v>1096416</v>
      </c>
      <c r="CV212" s="169"/>
    </row>
    <row r="213" spans="1:100" x14ac:dyDescent="0.2">
      <c r="A213" s="123" t="str">
        <f t="shared" si="2158"/>
        <v>2017-18MARCHRX7</v>
      </c>
      <c r="B213" s="97" t="s">
        <v>680</v>
      </c>
      <c r="C213" s="35" t="s">
        <v>820</v>
      </c>
      <c r="D213" s="124" t="str">
        <f t="shared" si="2159"/>
        <v>Y54</v>
      </c>
      <c r="E213" s="124" t="str">
        <f t="shared" si="2160"/>
        <v>North</v>
      </c>
      <c r="F213" s="109" t="s">
        <v>690</v>
      </c>
      <c r="G213" s="109" t="s">
        <v>691</v>
      </c>
      <c r="H213" s="111">
        <v>145761</v>
      </c>
      <c r="I213" s="111">
        <v>112661</v>
      </c>
      <c r="J213" s="111">
        <v>2754684</v>
      </c>
      <c r="K213" s="111">
        <v>24</v>
      </c>
      <c r="L213" s="111">
        <v>1</v>
      </c>
      <c r="M213" s="111">
        <v>114</v>
      </c>
      <c r="N213" s="111">
        <v>173</v>
      </c>
      <c r="O213" s="111">
        <v>96248</v>
      </c>
      <c r="P213" s="111">
        <v>10450</v>
      </c>
      <c r="Q213" s="111">
        <v>7693</v>
      </c>
      <c r="R213" s="111">
        <v>51616</v>
      </c>
      <c r="S213" s="111">
        <v>20702</v>
      </c>
      <c r="T213" s="111">
        <v>3962</v>
      </c>
      <c r="U213" s="111">
        <v>6164000</v>
      </c>
      <c r="V213" s="111">
        <v>590</v>
      </c>
      <c r="W213" s="111">
        <v>1000</v>
      </c>
      <c r="X213" s="111">
        <v>7432972</v>
      </c>
      <c r="Y213" s="111">
        <v>966</v>
      </c>
      <c r="Z213" s="111">
        <v>1792</v>
      </c>
      <c r="AA213" s="111">
        <v>113775393</v>
      </c>
      <c r="AB213" s="111">
        <v>2204</v>
      </c>
      <c r="AC213" s="111">
        <v>5108</v>
      </c>
      <c r="AD213" s="111">
        <v>107404538</v>
      </c>
      <c r="AE213" s="111">
        <v>5188</v>
      </c>
      <c r="AF213" s="111">
        <v>12420</v>
      </c>
      <c r="AG213" s="111">
        <v>24338336</v>
      </c>
      <c r="AH213" s="111">
        <v>6143</v>
      </c>
      <c r="AI213" s="111">
        <v>11791</v>
      </c>
      <c r="AJ213" s="111">
        <v>3893</v>
      </c>
      <c r="AK213" s="111">
        <v>307</v>
      </c>
      <c r="AL213" s="111">
        <v>2508</v>
      </c>
      <c r="AM213" s="111">
        <v>4973</v>
      </c>
      <c r="AN213" s="111">
        <v>199</v>
      </c>
      <c r="AO213" s="111">
        <v>879</v>
      </c>
      <c r="AP213" s="111">
        <v>0</v>
      </c>
      <c r="AQ213" s="111">
        <v>61842</v>
      </c>
      <c r="AR213" s="111">
        <v>7057</v>
      </c>
      <c r="AS213" s="111">
        <v>23456</v>
      </c>
      <c r="AT213" s="111">
        <v>92355</v>
      </c>
      <c r="AU213" s="111">
        <v>20764</v>
      </c>
      <c r="AV213" s="111">
        <v>17538</v>
      </c>
      <c r="AW213" s="111">
        <v>15076</v>
      </c>
      <c r="AX213" s="111">
        <v>12981</v>
      </c>
      <c r="AY213" s="111">
        <v>69351</v>
      </c>
      <c r="AZ213" s="111">
        <v>57982</v>
      </c>
      <c r="BA213" s="111">
        <v>30488</v>
      </c>
      <c r="BB213" s="111">
        <v>23793</v>
      </c>
      <c r="BC213" s="111">
        <v>5177</v>
      </c>
      <c r="BD213" s="111">
        <v>4295</v>
      </c>
      <c r="BE213" s="111">
        <v>0</v>
      </c>
      <c r="BF213" s="111">
        <v>0</v>
      </c>
      <c r="BG213" s="111">
        <v>0</v>
      </c>
      <c r="BH213" s="111">
        <v>0</v>
      </c>
      <c r="BI213" s="111">
        <v>4205</v>
      </c>
      <c r="BJ213" s="111">
        <v>267136</v>
      </c>
      <c r="BK213" s="111">
        <v>64</v>
      </c>
      <c r="BL213" s="111">
        <v>137</v>
      </c>
      <c r="BM213" s="111">
        <v>255</v>
      </c>
      <c r="BN213" s="111">
        <v>1796</v>
      </c>
      <c r="BO213" s="111">
        <v>1267</v>
      </c>
      <c r="BP213" s="111">
        <v>101</v>
      </c>
      <c r="BQ213" s="111">
        <v>1088</v>
      </c>
      <c r="BR213" s="111">
        <v>10218072</v>
      </c>
      <c r="BS213" s="111">
        <v>5689</v>
      </c>
      <c r="BT213" s="111">
        <v>11778</v>
      </c>
      <c r="BU213" s="111">
        <v>8103232</v>
      </c>
      <c r="BV213" s="111">
        <v>6396</v>
      </c>
      <c r="BW213" s="111">
        <v>13883</v>
      </c>
      <c r="BX213" s="111">
        <v>806602</v>
      </c>
      <c r="BY213" s="111">
        <v>7986</v>
      </c>
      <c r="BZ213" s="111">
        <v>15349</v>
      </c>
      <c r="CA213" s="111">
        <v>8874661</v>
      </c>
      <c r="CB213" s="111">
        <v>8157</v>
      </c>
      <c r="CC213" s="178">
        <v>18347</v>
      </c>
      <c r="CD213" s="126">
        <f t="shared" si="2161"/>
        <v>3</v>
      </c>
      <c r="CE213" s="166">
        <f t="shared" si="2162"/>
        <v>2018</v>
      </c>
      <c r="CF213" s="167">
        <f t="shared" si="2163"/>
        <v>43160</v>
      </c>
      <c r="CG213" s="168">
        <f t="shared" si="2164"/>
        <v>31</v>
      </c>
      <c r="CH213" s="126">
        <f t="shared" si="2165"/>
        <v>112661</v>
      </c>
      <c r="CI213" s="126">
        <f t="shared" si="2166"/>
        <v>12843354</v>
      </c>
      <c r="CJ213" s="126">
        <f t="shared" si="2167"/>
        <v>19490353</v>
      </c>
      <c r="CK213" s="126">
        <f t="shared" si="2168"/>
        <v>10450000</v>
      </c>
      <c r="CL213" s="126">
        <f t="shared" si="2169"/>
        <v>13785856</v>
      </c>
      <c r="CM213" s="126">
        <f t="shared" si="2170"/>
        <v>263654528</v>
      </c>
      <c r="CN213" s="126">
        <f t="shared" si="2171"/>
        <v>257118840</v>
      </c>
      <c r="CO213" s="126">
        <f t="shared" si="2172"/>
        <v>46715942</v>
      </c>
      <c r="CP213" s="126">
        <f t="shared" si="2173"/>
        <v>0</v>
      </c>
      <c r="CQ213" s="126">
        <f t="shared" si="2174"/>
        <v>576085</v>
      </c>
      <c r="CR213" s="126">
        <f t="shared" si="2175"/>
        <v>21153288</v>
      </c>
      <c r="CS213" s="126">
        <f t="shared" si="2176"/>
        <v>17589761</v>
      </c>
      <c r="CT213" s="126">
        <f t="shared" si="2177"/>
        <v>1550249</v>
      </c>
      <c r="CU213" s="126">
        <f t="shared" si="2178"/>
        <v>19961536</v>
      </c>
      <c r="CV213" s="169"/>
    </row>
    <row r="214" spans="1:100" x14ac:dyDescent="0.2">
      <c r="A214" s="123" t="str">
        <f t="shared" si="2158"/>
        <v>2017-18MARCHRX8</v>
      </c>
      <c r="B214" s="97" t="s">
        <v>680</v>
      </c>
      <c r="C214" s="35" t="s">
        <v>820</v>
      </c>
      <c r="D214" s="124" t="str">
        <f t="shared" si="2159"/>
        <v>Y54</v>
      </c>
      <c r="E214" s="124" t="str">
        <f t="shared" si="2160"/>
        <v>North</v>
      </c>
      <c r="F214" s="109" t="s">
        <v>692</v>
      </c>
      <c r="G214" s="109" t="s">
        <v>693</v>
      </c>
      <c r="H214" s="111">
        <v>86796</v>
      </c>
      <c r="I214" s="111">
        <v>64642</v>
      </c>
      <c r="J214" s="111">
        <v>301452</v>
      </c>
      <c r="K214" s="111">
        <v>5</v>
      </c>
      <c r="L214" s="111">
        <v>1</v>
      </c>
      <c r="M214" s="111">
        <v>21</v>
      </c>
      <c r="N214" s="111">
        <v>75</v>
      </c>
      <c r="O214" s="111">
        <v>67124</v>
      </c>
      <c r="P214" s="111">
        <v>7312</v>
      </c>
      <c r="Q214" s="111">
        <v>5285</v>
      </c>
      <c r="R214" s="111">
        <v>37585</v>
      </c>
      <c r="S214" s="111">
        <v>12553</v>
      </c>
      <c r="T214" s="111">
        <v>750</v>
      </c>
      <c r="U214" s="111">
        <v>3632935</v>
      </c>
      <c r="V214" s="111">
        <v>497</v>
      </c>
      <c r="W214" s="111">
        <v>855</v>
      </c>
      <c r="X214" s="111">
        <v>3862760</v>
      </c>
      <c r="Y214" s="111">
        <v>731</v>
      </c>
      <c r="Z214" s="111">
        <v>1303</v>
      </c>
      <c r="AA214" s="111">
        <v>57788153</v>
      </c>
      <c r="AB214" s="111">
        <v>1538</v>
      </c>
      <c r="AC214" s="111">
        <v>3328</v>
      </c>
      <c r="AD214" s="111">
        <v>46659364</v>
      </c>
      <c r="AE214" s="111">
        <v>3717</v>
      </c>
      <c r="AF214" s="111">
        <v>8596</v>
      </c>
      <c r="AG214" s="111">
        <v>3626066</v>
      </c>
      <c r="AH214" s="111">
        <v>4835</v>
      </c>
      <c r="AI214" s="111">
        <v>11857</v>
      </c>
      <c r="AJ214" s="111">
        <v>5024</v>
      </c>
      <c r="AK214" s="111">
        <v>641</v>
      </c>
      <c r="AL214" s="111">
        <v>1288</v>
      </c>
      <c r="AM214" s="111">
        <v>3836</v>
      </c>
      <c r="AN214" s="111">
        <v>476</v>
      </c>
      <c r="AO214" s="111">
        <v>2619</v>
      </c>
      <c r="AP214" s="111">
        <v>2655</v>
      </c>
      <c r="AQ214" s="111">
        <v>40358</v>
      </c>
      <c r="AR214" s="111">
        <v>6371</v>
      </c>
      <c r="AS214" s="111">
        <v>15371</v>
      </c>
      <c r="AT214" s="111">
        <v>62100</v>
      </c>
      <c r="AU214" s="111">
        <v>16795</v>
      </c>
      <c r="AV214" s="111">
        <v>12721</v>
      </c>
      <c r="AW214" s="111">
        <v>11938</v>
      </c>
      <c r="AX214" s="111">
        <v>9189</v>
      </c>
      <c r="AY214" s="111">
        <v>60522</v>
      </c>
      <c r="AZ214" s="111">
        <v>45934</v>
      </c>
      <c r="BA214" s="111">
        <v>23590</v>
      </c>
      <c r="BB214" s="111">
        <v>14671</v>
      </c>
      <c r="BC214" s="111">
        <v>1484</v>
      </c>
      <c r="BD214" s="111">
        <v>882</v>
      </c>
      <c r="BE214" s="111">
        <v>0</v>
      </c>
      <c r="BF214" s="111">
        <v>0</v>
      </c>
      <c r="BG214" s="111">
        <v>0</v>
      </c>
      <c r="BH214" s="111">
        <v>0</v>
      </c>
      <c r="BI214" s="111">
        <v>4323</v>
      </c>
      <c r="BJ214" s="111">
        <v>134435</v>
      </c>
      <c r="BK214" s="111">
        <v>31</v>
      </c>
      <c r="BL214" s="111">
        <v>53</v>
      </c>
      <c r="BM214" s="111">
        <v>100</v>
      </c>
      <c r="BN214" s="111">
        <v>333</v>
      </c>
      <c r="BO214" s="111">
        <v>242</v>
      </c>
      <c r="BP214" s="111">
        <v>62</v>
      </c>
      <c r="BQ214" s="111">
        <v>3163</v>
      </c>
      <c r="BR214" s="111">
        <v>1502877</v>
      </c>
      <c r="BS214" s="111">
        <v>4513</v>
      </c>
      <c r="BT214" s="111">
        <v>11570</v>
      </c>
      <c r="BU214" s="111">
        <v>1255356</v>
      </c>
      <c r="BV214" s="111">
        <v>5187</v>
      </c>
      <c r="BW214" s="111">
        <v>11789</v>
      </c>
      <c r="BX214" s="111">
        <v>468339</v>
      </c>
      <c r="BY214" s="111">
        <v>7554</v>
      </c>
      <c r="BZ214" s="111">
        <v>14152</v>
      </c>
      <c r="CA214" s="111">
        <v>31329570</v>
      </c>
      <c r="CB214" s="111">
        <v>9905</v>
      </c>
      <c r="CC214" s="178">
        <v>23473</v>
      </c>
      <c r="CD214" s="126">
        <f t="shared" si="2161"/>
        <v>3</v>
      </c>
      <c r="CE214" s="166">
        <f t="shared" si="2162"/>
        <v>2018</v>
      </c>
      <c r="CF214" s="167">
        <f t="shared" si="2163"/>
        <v>43160</v>
      </c>
      <c r="CG214" s="168">
        <f t="shared" si="2164"/>
        <v>31</v>
      </c>
      <c r="CH214" s="126">
        <f t="shared" si="2165"/>
        <v>64642</v>
      </c>
      <c r="CI214" s="126">
        <f t="shared" si="2166"/>
        <v>1357482</v>
      </c>
      <c r="CJ214" s="126">
        <f t="shared" si="2167"/>
        <v>4848150</v>
      </c>
      <c r="CK214" s="126">
        <f t="shared" si="2168"/>
        <v>6251760</v>
      </c>
      <c r="CL214" s="126">
        <f t="shared" si="2169"/>
        <v>6886355</v>
      </c>
      <c r="CM214" s="126">
        <f t="shared" si="2170"/>
        <v>125082880</v>
      </c>
      <c r="CN214" s="126">
        <f t="shared" si="2171"/>
        <v>107905588</v>
      </c>
      <c r="CO214" s="126">
        <f t="shared" si="2172"/>
        <v>8892750</v>
      </c>
      <c r="CP214" s="126">
        <f t="shared" si="2173"/>
        <v>0</v>
      </c>
      <c r="CQ214" s="126">
        <f t="shared" si="2174"/>
        <v>229119</v>
      </c>
      <c r="CR214" s="126">
        <f t="shared" si="2175"/>
        <v>3852810</v>
      </c>
      <c r="CS214" s="126">
        <f t="shared" si="2176"/>
        <v>2852938</v>
      </c>
      <c r="CT214" s="126">
        <f t="shared" si="2177"/>
        <v>877424</v>
      </c>
      <c r="CU214" s="126">
        <f t="shared" si="2178"/>
        <v>74245099</v>
      </c>
      <c r="CV214" s="169"/>
    </row>
    <row r="215" spans="1:100" x14ac:dyDescent="0.2">
      <c r="A215" s="123" t="str">
        <f t="shared" si="2158"/>
        <v>2017-18MARCHRX9</v>
      </c>
      <c r="B215" s="97" t="s">
        <v>680</v>
      </c>
      <c r="C215" s="35" t="s">
        <v>820</v>
      </c>
      <c r="D215" s="124" t="str">
        <f t="shared" si="2159"/>
        <v>Y55</v>
      </c>
      <c r="E215" s="124" t="str">
        <f t="shared" si="2160"/>
        <v>Midlands and East</v>
      </c>
      <c r="F215" s="109" t="s">
        <v>695</v>
      </c>
      <c r="G215" s="109" t="s">
        <v>696</v>
      </c>
      <c r="H215" s="111">
        <v>92380</v>
      </c>
      <c r="I215" s="111">
        <v>75501</v>
      </c>
      <c r="J215" s="111">
        <v>327217</v>
      </c>
      <c r="K215" s="111">
        <v>4</v>
      </c>
      <c r="L215" s="111">
        <v>2</v>
      </c>
      <c r="M215" s="111">
        <v>20</v>
      </c>
      <c r="N215" s="111">
        <v>63</v>
      </c>
      <c r="O215" s="111">
        <v>60055</v>
      </c>
      <c r="P215" s="111">
        <v>6500</v>
      </c>
      <c r="Q215" s="111">
        <v>4256</v>
      </c>
      <c r="R215" s="111">
        <v>36588</v>
      </c>
      <c r="S215" s="111">
        <v>10345</v>
      </c>
      <c r="T215" s="111">
        <v>192</v>
      </c>
      <c r="U215" s="111">
        <v>3798823</v>
      </c>
      <c r="V215" s="111">
        <v>584</v>
      </c>
      <c r="W215" s="111">
        <v>1051</v>
      </c>
      <c r="X215" s="111">
        <v>5307005</v>
      </c>
      <c r="Y215" s="111">
        <v>1247</v>
      </c>
      <c r="Z215" s="111">
        <v>2743</v>
      </c>
      <c r="AA215" s="111">
        <v>98762707</v>
      </c>
      <c r="AB215" s="111">
        <v>2699</v>
      </c>
      <c r="AC215" s="111">
        <v>6018</v>
      </c>
      <c r="AD215" s="111">
        <v>65026451</v>
      </c>
      <c r="AE215" s="111">
        <v>6286</v>
      </c>
      <c r="AF215" s="111">
        <v>15355</v>
      </c>
      <c r="AG215" s="111">
        <v>812794</v>
      </c>
      <c r="AH215" s="111">
        <v>4233</v>
      </c>
      <c r="AI215" s="111">
        <v>10690</v>
      </c>
      <c r="AJ215" s="111">
        <v>4901</v>
      </c>
      <c r="AK215" s="111">
        <v>1651</v>
      </c>
      <c r="AL215" s="111">
        <v>1677</v>
      </c>
      <c r="AM215" s="111">
        <v>10</v>
      </c>
      <c r="AN215" s="111">
        <v>615</v>
      </c>
      <c r="AO215" s="111">
        <v>958</v>
      </c>
      <c r="AP215" s="111">
        <v>20</v>
      </c>
      <c r="AQ215" s="111">
        <v>35982</v>
      </c>
      <c r="AR215" s="111">
        <v>2530</v>
      </c>
      <c r="AS215" s="111">
        <v>16642</v>
      </c>
      <c r="AT215" s="111">
        <v>55154</v>
      </c>
      <c r="AU215" s="111">
        <v>11539</v>
      </c>
      <c r="AV215" s="111">
        <v>9072</v>
      </c>
      <c r="AW215" s="111">
        <v>7772</v>
      </c>
      <c r="AX215" s="111">
        <v>6197</v>
      </c>
      <c r="AY215" s="111">
        <v>49663</v>
      </c>
      <c r="AZ215" s="111">
        <v>41891</v>
      </c>
      <c r="BA215" s="111">
        <v>14362</v>
      </c>
      <c r="BB215" s="111">
        <v>11379</v>
      </c>
      <c r="BC215" s="111">
        <v>250</v>
      </c>
      <c r="BD215" s="111">
        <v>197</v>
      </c>
      <c r="BE215" s="111">
        <v>419</v>
      </c>
      <c r="BF215" s="111">
        <v>124925</v>
      </c>
      <c r="BG215" s="111">
        <v>298</v>
      </c>
      <c r="BH215" s="111">
        <v>519</v>
      </c>
      <c r="BI215" s="111">
        <v>3132</v>
      </c>
      <c r="BJ215" s="111">
        <v>143604</v>
      </c>
      <c r="BK215" s="111">
        <v>46</v>
      </c>
      <c r="BL215" s="111">
        <v>417</v>
      </c>
      <c r="BM215" s="111">
        <v>1241</v>
      </c>
      <c r="BN215" s="111">
        <v>163</v>
      </c>
      <c r="BO215" s="111">
        <v>110</v>
      </c>
      <c r="BP215" s="111">
        <v>1</v>
      </c>
      <c r="BQ215" s="111">
        <v>1255</v>
      </c>
      <c r="BR215" s="111">
        <v>1174788</v>
      </c>
      <c r="BS215" s="111">
        <v>7207</v>
      </c>
      <c r="BT215" s="111">
        <v>17024</v>
      </c>
      <c r="BU215" s="111">
        <v>793202</v>
      </c>
      <c r="BV215" s="111">
        <v>7211</v>
      </c>
      <c r="BW215" s="111">
        <v>15015</v>
      </c>
      <c r="BX215" s="111">
        <v>8120</v>
      </c>
      <c r="BY215" s="111">
        <v>8120</v>
      </c>
      <c r="BZ215" s="111">
        <v>8120</v>
      </c>
      <c r="CA215" s="111">
        <v>16261536</v>
      </c>
      <c r="CB215" s="111">
        <v>12957</v>
      </c>
      <c r="CC215" s="178">
        <v>26508</v>
      </c>
      <c r="CD215" s="126">
        <f t="shared" si="2161"/>
        <v>3</v>
      </c>
      <c r="CE215" s="166">
        <f t="shared" si="2162"/>
        <v>2018</v>
      </c>
      <c r="CF215" s="167">
        <f t="shared" si="2163"/>
        <v>43160</v>
      </c>
      <c r="CG215" s="168">
        <f t="shared" si="2164"/>
        <v>31</v>
      </c>
      <c r="CH215" s="126">
        <f t="shared" si="2165"/>
        <v>151002</v>
      </c>
      <c r="CI215" s="126">
        <f t="shared" si="2166"/>
        <v>1510020</v>
      </c>
      <c r="CJ215" s="126">
        <f t="shared" si="2167"/>
        <v>4756563</v>
      </c>
      <c r="CK215" s="126">
        <f t="shared" si="2168"/>
        <v>6831500</v>
      </c>
      <c r="CL215" s="126">
        <f t="shared" si="2169"/>
        <v>11674208</v>
      </c>
      <c r="CM215" s="126">
        <f t="shared" si="2170"/>
        <v>220186584</v>
      </c>
      <c r="CN215" s="126">
        <f t="shared" si="2171"/>
        <v>158847475</v>
      </c>
      <c r="CO215" s="126">
        <f t="shared" si="2172"/>
        <v>2052480</v>
      </c>
      <c r="CP215" s="126">
        <f t="shared" si="2173"/>
        <v>217461</v>
      </c>
      <c r="CQ215" s="126">
        <f t="shared" si="2174"/>
        <v>1306044</v>
      </c>
      <c r="CR215" s="126">
        <f t="shared" si="2175"/>
        <v>2774912</v>
      </c>
      <c r="CS215" s="126">
        <f t="shared" si="2176"/>
        <v>1651650</v>
      </c>
      <c r="CT215" s="126">
        <f t="shared" si="2177"/>
        <v>8120</v>
      </c>
      <c r="CU215" s="126">
        <f t="shared" si="2178"/>
        <v>33267540</v>
      </c>
      <c r="CV215" s="169"/>
    </row>
    <row r="216" spans="1:100" x14ac:dyDescent="0.2">
      <c r="A216" s="123" t="str">
        <f t="shared" si="2158"/>
        <v>2017-18MARCHRYA</v>
      </c>
      <c r="B216" s="97" t="s">
        <v>680</v>
      </c>
      <c r="C216" s="35" t="s">
        <v>820</v>
      </c>
      <c r="D216" s="124" t="str">
        <f t="shared" si="2159"/>
        <v>Y55</v>
      </c>
      <c r="E216" s="124" t="str">
        <f t="shared" si="2160"/>
        <v>Midlands and East</v>
      </c>
      <c r="F216" s="109" t="s">
        <v>697</v>
      </c>
      <c r="G216" s="109" t="s">
        <v>698</v>
      </c>
      <c r="H216" s="111">
        <v>112960</v>
      </c>
      <c r="I216" s="111">
        <v>82631</v>
      </c>
      <c r="J216" s="111">
        <v>294667</v>
      </c>
      <c r="K216" s="111">
        <v>4</v>
      </c>
      <c r="L216" s="111">
        <v>1</v>
      </c>
      <c r="M216" s="111">
        <v>18</v>
      </c>
      <c r="N216" s="111">
        <v>52</v>
      </c>
      <c r="O216" s="111">
        <v>88056</v>
      </c>
      <c r="P216" s="111">
        <v>5209</v>
      </c>
      <c r="Q216" s="111">
        <v>3235</v>
      </c>
      <c r="R216" s="111">
        <v>40990</v>
      </c>
      <c r="S216" s="111">
        <v>33131</v>
      </c>
      <c r="T216" s="111">
        <v>1831</v>
      </c>
      <c r="U216" s="111">
        <v>2237579</v>
      </c>
      <c r="V216" s="111">
        <v>430</v>
      </c>
      <c r="W216" s="111">
        <v>751</v>
      </c>
      <c r="X216" s="111">
        <v>1673640</v>
      </c>
      <c r="Y216" s="111">
        <v>517</v>
      </c>
      <c r="Z216" s="111">
        <v>904</v>
      </c>
      <c r="AA216" s="111">
        <v>35111082</v>
      </c>
      <c r="AB216" s="111">
        <v>857</v>
      </c>
      <c r="AC216" s="111">
        <v>1608</v>
      </c>
      <c r="AD216" s="111">
        <v>85301731</v>
      </c>
      <c r="AE216" s="111">
        <v>2575</v>
      </c>
      <c r="AF216" s="111">
        <v>6141</v>
      </c>
      <c r="AG216" s="111">
        <v>6528271</v>
      </c>
      <c r="AH216" s="111">
        <v>3565</v>
      </c>
      <c r="AI216" s="111">
        <v>9215</v>
      </c>
      <c r="AJ216" s="111">
        <v>3359</v>
      </c>
      <c r="AK216" s="111">
        <v>8</v>
      </c>
      <c r="AL216" s="111">
        <v>18</v>
      </c>
      <c r="AM216" s="111">
        <v>0</v>
      </c>
      <c r="AN216" s="111">
        <v>250</v>
      </c>
      <c r="AO216" s="111">
        <v>3083</v>
      </c>
      <c r="AP216" s="111">
        <v>1851</v>
      </c>
      <c r="AQ216" s="111">
        <v>49621</v>
      </c>
      <c r="AR216" s="111">
        <v>3125</v>
      </c>
      <c r="AS216" s="111">
        <v>31951</v>
      </c>
      <c r="AT216" s="111">
        <v>84697</v>
      </c>
      <c r="AU216" s="111">
        <v>9601</v>
      </c>
      <c r="AV216" s="111">
        <v>7190</v>
      </c>
      <c r="AW216" s="111">
        <v>5901</v>
      </c>
      <c r="AX216" s="111">
        <v>4531</v>
      </c>
      <c r="AY216" s="111">
        <v>51624</v>
      </c>
      <c r="AZ216" s="111">
        <v>43164</v>
      </c>
      <c r="BA216" s="111">
        <v>54846</v>
      </c>
      <c r="BB216" s="111">
        <v>34710</v>
      </c>
      <c r="BC216" s="111">
        <v>4149</v>
      </c>
      <c r="BD216" s="111">
        <v>1946</v>
      </c>
      <c r="BE216" s="111">
        <v>203</v>
      </c>
      <c r="BF216" s="111">
        <v>62558</v>
      </c>
      <c r="BG216" s="111">
        <v>308</v>
      </c>
      <c r="BH216" s="111">
        <v>513</v>
      </c>
      <c r="BI216" s="111">
        <v>3610</v>
      </c>
      <c r="BJ216" s="111">
        <v>190141</v>
      </c>
      <c r="BK216" s="111">
        <v>53</v>
      </c>
      <c r="BL216" s="111">
        <v>60</v>
      </c>
      <c r="BM216" s="111">
        <v>288</v>
      </c>
      <c r="BN216" s="111">
        <v>3</v>
      </c>
      <c r="BO216" s="111">
        <v>1632</v>
      </c>
      <c r="BP216" s="111">
        <v>0</v>
      </c>
      <c r="BQ216" s="111">
        <v>1613</v>
      </c>
      <c r="BR216" s="111">
        <v>18940</v>
      </c>
      <c r="BS216" s="111">
        <v>6313</v>
      </c>
      <c r="BT216" s="111">
        <v>13888</v>
      </c>
      <c r="BU216" s="111">
        <v>7809583</v>
      </c>
      <c r="BV216" s="111">
        <v>4785</v>
      </c>
      <c r="BW216" s="111">
        <v>10333</v>
      </c>
      <c r="BX216" s="111">
        <v>0</v>
      </c>
      <c r="BY216" s="111">
        <v>0</v>
      </c>
      <c r="BZ216" s="111">
        <v>0</v>
      </c>
      <c r="CA216" s="111">
        <v>10085382</v>
      </c>
      <c r="CB216" s="111">
        <v>6253</v>
      </c>
      <c r="CC216" s="178">
        <v>14630</v>
      </c>
      <c r="CD216" s="126">
        <f t="shared" si="2161"/>
        <v>3</v>
      </c>
      <c r="CE216" s="166">
        <f t="shared" si="2162"/>
        <v>2018</v>
      </c>
      <c r="CF216" s="167">
        <f t="shared" si="2163"/>
        <v>43160</v>
      </c>
      <c r="CG216" s="168">
        <f t="shared" si="2164"/>
        <v>31</v>
      </c>
      <c r="CH216" s="126">
        <f t="shared" si="2165"/>
        <v>82631</v>
      </c>
      <c r="CI216" s="126">
        <f t="shared" si="2166"/>
        <v>1487358</v>
      </c>
      <c r="CJ216" s="126">
        <f t="shared" si="2167"/>
        <v>4296812</v>
      </c>
      <c r="CK216" s="126">
        <f t="shared" si="2168"/>
        <v>3911959</v>
      </c>
      <c r="CL216" s="126">
        <f t="shared" si="2169"/>
        <v>2924440</v>
      </c>
      <c r="CM216" s="126">
        <f t="shared" si="2170"/>
        <v>65911920</v>
      </c>
      <c r="CN216" s="126">
        <f t="shared" si="2171"/>
        <v>203457471</v>
      </c>
      <c r="CO216" s="126">
        <f t="shared" si="2172"/>
        <v>16872665</v>
      </c>
      <c r="CP216" s="126">
        <f t="shared" si="2173"/>
        <v>104139</v>
      </c>
      <c r="CQ216" s="126">
        <f t="shared" si="2174"/>
        <v>216600</v>
      </c>
      <c r="CR216" s="126">
        <f t="shared" si="2175"/>
        <v>41664</v>
      </c>
      <c r="CS216" s="126">
        <f t="shared" si="2176"/>
        <v>16863456</v>
      </c>
      <c r="CT216" s="126">
        <f t="shared" si="2177"/>
        <v>0</v>
      </c>
      <c r="CU216" s="126">
        <f t="shared" si="2178"/>
        <v>23598190</v>
      </c>
      <c r="CV216" s="169"/>
    </row>
    <row r="217" spans="1:100" x14ac:dyDescent="0.2">
      <c r="A217" s="123" t="str">
        <f t="shared" si="2158"/>
        <v>2017-18MARCHRYC</v>
      </c>
      <c r="B217" s="97" t="s">
        <v>680</v>
      </c>
      <c r="C217" s="35" t="s">
        <v>820</v>
      </c>
      <c r="D217" s="124" t="str">
        <f t="shared" si="2159"/>
        <v>Y55</v>
      </c>
      <c r="E217" s="124" t="str">
        <f t="shared" si="2160"/>
        <v>Midlands and East</v>
      </c>
      <c r="F217" s="109" t="s">
        <v>699</v>
      </c>
      <c r="G217" s="109" t="s">
        <v>700</v>
      </c>
      <c r="H217" s="111">
        <v>106335</v>
      </c>
      <c r="I217" s="111">
        <v>68141</v>
      </c>
      <c r="J217" s="111">
        <v>435754</v>
      </c>
      <c r="K217" s="111">
        <v>6</v>
      </c>
      <c r="L217" s="111">
        <v>1</v>
      </c>
      <c r="M217" s="111">
        <v>38</v>
      </c>
      <c r="N217" s="111">
        <v>98</v>
      </c>
      <c r="O217" s="111">
        <v>73932</v>
      </c>
      <c r="P217" s="111">
        <v>6767</v>
      </c>
      <c r="Q217" s="111">
        <v>4485</v>
      </c>
      <c r="R217" s="111">
        <v>40518</v>
      </c>
      <c r="S217" s="111">
        <v>13218</v>
      </c>
      <c r="T217" s="111">
        <v>5121</v>
      </c>
      <c r="U217" s="111">
        <v>3567925</v>
      </c>
      <c r="V217" s="111">
        <v>527</v>
      </c>
      <c r="W217" s="111">
        <v>940</v>
      </c>
      <c r="X217" s="111">
        <v>4034567</v>
      </c>
      <c r="Y217" s="111">
        <v>900</v>
      </c>
      <c r="Z217" s="111">
        <v>1689</v>
      </c>
      <c r="AA217" s="111">
        <v>66679390</v>
      </c>
      <c r="AB217" s="111">
        <v>1646</v>
      </c>
      <c r="AC217" s="111">
        <v>3383</v>
      </c>
      <c r="AD217" s="111">
        <v>66522362</v>
      </c>
      <c r="AE217" s="111">
        <v>5033</v>
      </c>
      <c r="AF217" s="111">
        <v>12555</v>
      </c>
      <c r="AG217" s="111">
        <v>31219993</v>
      </c>
      <c r="AH217" s="111">
        <v>6096</v>
      </c>
      <c r="AI217" s="111">
        <v>14558</v>
      </c>
      <c r="AJ217" s="111">
        <v>5143</v>
      </c>
      <c r="AK217" s="111">
        <v>85</v>
      </c>
      <c r="AL217" s="111">
        <v>3031</v>
      </c>
      <c r="AM217" s="111">
        <v>328</v>
      </c>
      <c r="AN217" s="111">
        <v>70</v>
      </c>
      <c r="AO217" s="111">
        <v>1957</v>
      </c>
      <c r="AP217" s="111">
        <v>5158</v>
      </c>
      <c r="AQ217" s="111">
        <v>42434</v>
      </c>
      <c r="AR217" s="111">
        <v>3466</v>
      </c>
      <c r="AS217" s="111">
        <v>22889</v>
      </c>
      <c r="AT217" s="111">
        <v>68789</v>
      </c>
      <c r="AU217" s="111">
        <v>15277</v>
      </c>
      <c r="AV217" s="111">
        <v>11317</v>
      </c>
      <c r="AW217" s="111">
        <v>4710</v>
      </c>
      <c r="AX217" s="111">
        <v>4707</v>
      </c>
      <c r="AY217" s="111">
        <v>64003</v>
      </c>
      <c r="AZ217" s="111">
        <v>47456</v>
      </c>
      <c r="BA217" s="111">
        <v>25755</v>
      </c>
      <c r="BB217" s="111">
        <v>14525</v>
      </c>
      <c r="BC217" s="111">
        <v>10338</v>
      </c>
      <c r="BD217" s="111">
        <v>5618</v>
      </c>
      <c r="BE217" s="111">
        <v>534</v>
      </c>
      <c r="BF217" s="111">
        <v>159069</v>
      </c>
      <c r="BG217" s="111">
        <v>298</v>
      </c>
      <c r="BH217" s="111">
        <v>501</v>
      </c>
      <c r="BI217" s="111">
        <v>6378</v>
      </c>
      <c r="BJ217" s="111">
        <v>242385</v>
      </c>
      <c r="BK217" s="111">
        <v>38</v>
      </c>
      <c r="BL217" s="111">
        <v>67</v>
      </c>
      <c r="BM217" s="111">
        <v>41</v>
      </c>
      <c r="BN217" s="111">
        <v>956</v>
      </c>
      <c r="BO217" s="111">
        <v>779</v>
      </c>
      <c r="BP217" s="111">
        <v>66</v>
      </c>
      <c r="BQ217" s="111">
        <v>1323</v>
      </c>
      <c r="BR217" s="111">
        <v>7722372</v>
      </c>
      <c r="BS217" s="111">
        <v>8078</v>
      </c>
      <c r="BT217" s="111">
        <v>18618</v>
      </c>
      <c r="BU217" s="111">
        <v>8130928</v>
      </c>
      <c r="BV217" s="111">
        <v>10438</v>
      </c>
      <c r="BW217" s="111">
        <v>24453</v>
      </c>
      <c r="BX217" s="111">
        <v>876846</v>
      </c>
      <c r="BY217" s="111">
        <v>13286</v>
      </c>
      <c r="BZ217" s="111">
        <v>25857</v>
      </c>
      <c r="CA217" s="111">
        <v>19353404</v>
      </c>
      <c r="CB217" s="111">
        <v>14628</v>
      </c>
      <c r="CC217" s="178">
        <v>32295</v>
      </c>
      <c r="CD217" s="126">
        <f t="shared" si="2161"/>
        <v>3</v>
      </c>
      <c r="CE217" s="166">
        <f t="shared" si="2162"/>
        <v>2018</v>
      </c>
      <c r="CF217" s="167">
        <f t="shared" si="2163"/>
        <v>43160</v>
      </c>
      <c r="CG217" s="168">
        <f t="shared" si="2164"/>
        <v>31</v>
      </c>
      <c r="CH217" s="126">
        <f t="shared" si="2165"/>
        <v>68141</v>
      </c>
      <c r="CI217" s="126">
        <f t="shared" si="2166"/>
        <v>2589358</v>
      </c>
      <c r="CJ217" s="126">
        <f t="shared" si="2167"/>
        <v>6677818</v>
      </c>
      <c r="CK217" s="126">
        <f t="shared" si="2168"/>
        <v>6360980</v>
      </c>
      <c r="CL217" s="126">
        <f t="shared" si="2169"/>
        <v>7575165</v>
      </c>
      <c r="CM217" s="126">
        <f t="shared" si="2170"/>
        <v>137072394</v>
      </c>
      <c r="CN217" s="126">
        <f t="shared" si="2171"/>
        <v>165951990</v>
      </c>
      <c r="CO217" s="126">
        <f t="shared" si="2172"/>
        <v>74551518</v>
      </c>
      <c r="CP217" s="126">
        <f t="shared" si="2173"/>
        <v>267534</v>
      </c>
      <c r="CQ217" s="126">
        <f t="shared" si="2174"/>
        <v>427326</v>
      </c>
      <c r="CR217" s="126">
        <f t="shared" si="2175"/>
        <v>17798808</v>
      </c>
      <c r="CS217" s="126">
        <f t="shared" si="2176"/>
        <v>19048887</v>
      </c>
      <c r="CT217" s="126">
        <f t="shared" si="2177"/>
        <v>1706562</v>
      </c>
      <c r="CU217" s="126">
        <f t="shared" si="2178"/>
        <v>42726285</v>
      </c>
      <c r="CV217" s="169"/>
    </row>
    <row r="218" spans="1:100" x14ac:dyDescent="0.2">
      <c r="A218" s="123" t="str">
        <f t="shared" si="2158"/>
        <v>2017-18MARCHRYD</v>
      </c>
      <c r="B218" s="97" t="s">
        <v>680</v>
      </c>
      <c r="C218" s="35" t="s">
        <v>820</v>
      </c>
      <c r="D218" s="124" t="str">
        <f t="shared" si="2159"/>
        <v>Y58</v>
      </c>
      <c r="E218" s="124" t="str">
        <f t="shared" si="2160"/>
        <v>South East</v>
      </c>
      <c r="F218" s="109" t="s">
        <v>701</v>
      </c>
      <c r="G218" s="109" t="s">
        <v>702</v>
      </c>
      <c r="H218" s="111">
        <v>75672</v>
      </c>
      <c r="I218" s="111">
        <v>67743</v>
      </c>
      <c r="J218" s="111">
        <v>2925720</v>
      </c>
      <c r="K218" s="111">
        <v>43</v>
      </c>
      <c r="L218" s="111">
        <v>4</v>
      </c>
      <c r="M218" s="111">
        <v>205</v>
      </c>
      <c r="N218" s="111">
        <v>341</v>
      </c>
      <c r="O218" s="111">
        <v>60714</v>
      </c>
      <c r="P218" s="111">
        <v>3412</v>
      </c>
      <c r="Q218" s="111">
        <v>2104</v>
      </c>
      <c r="R218" s="111">
        <v>29786</v>
      </c>
      <c r="S218" s="111">
        <v>20890</v>
      </c>
      <c r="T218" s="111">
        <v>1072</v>
      </c>
      <c r="U218" s="111">
        <v>1693275</v>
      </c>
      <c r="V218" s="111">
        <v>496</v>
      </c>
      <c r="W218" s="111">
        <v>910</v>
      </c>
      <c r="X218" s="111">
        <v>1451253</v>
      </c>
      <c r="Y218" s="111">
        <v>690</v>
      </c>
      <c r="Z218" s="111">
        <v>1299</v>
      </c>
      <c r="AA218" s="111">
        <v>35441611</v>
      </c>
      <c r="AB218" s="111">
        <v>1190</v>
      </c>
      <c r="AC218" s="111">
        <v>2250</v>
      </c>
      <c r="AD218" s="111">
        <v>124183162</v>
      </c>
      <c r="AE218" s="111">
        <v>5945</v>
      </c>
      <c r="AF218" s="111">
        <v>13931</v>
      </c>
      <c r="AG218" s="111">
        <v>9667184</v>
      </c>
      <c r="AH218" s="111">
        <v>9018</v>
      </c>
      <c r="AI218" s="111">
        <v>21287</v>
      </c>
      <c r="AJ218" s="111">
        <v>3603</v>
      </c>
      <c r="AK218" s="111">
        <v>125</v>
      </c>
      <c r="AL218" s="111">
        <v>529</v>
      </c>
      <c r="AM218" s="111">
        <v>110</v>
      </c>
      <c r="AN218" s="111">
        <v>282</v>
      </c>
      <c r="AO218" s="111">
        <v>2667</v>
      </c>
      <c r="AP218" s="111">
        <v>628</v>
      </c>
      <c r="AQ218" s="111">
        <v>35596</v>
      </c>
      <c r="AR218" s="111">
        <v>1626</v>
      </c>
      <c r="AS218" s="111">
        <v>19889</v>
      </c>
      <c r="AT218" s="111">
        <v>57111</v>
      </c>
      <c r="AU218" s="111">
        <v>8217</v>
      </c>
      <c r="AV218" s="111">
        <v>5955</v>
      </c>
      <c r="AW218" s="111">
        <v>5067</v>
      </c>
      <c r="AX218" s="111">
        <v>5955</v>
      </c>
      <c r="AY218" s="111">
        <v>42224</v>
      </c>
      <c r="AZ218" s="111">
        <v>33297</v>
      </c>
      <c r="BA218" s="111">
        <v>37374</v>
      </c>
      <c r="BB218" s="111">
        <v>22334</v>
      </c>
      <c r="BC218" s="111">
        <v>2023</v>
      </c>
      <c r="BD218" s="111">
        <v>1140</v>
      </c>
      <c r="BE218" s="111">
        <v>275</v>
      </c>
      <c r="BF218" s="111">
        <v>85070</v>
      </c>
      <c r="BG218" s="111">
        <v>309</v>
      </c>
      <c r="BH218" s="111">
        <v>510</v>
      </c>
      <c r="BI218" s="111">
        <v>2591</v>
      </c>
      <c r="BJ218" s="111">
        <v>170760</v>
      </c>
      <c r="BK218" s="111">
        <v>66</v>
      </c>
      <c r="BL218" s="111">
        <v>163</v>
      </c>
      <c r="BM218" s="111">
        <v>1942</v>
      </c>
      <c r="BN218" s="111">
        <v>211</v>
      </c>
      <c r="BO218" s="111">
        <v>1258</v>
      </c>
      <c r="BP218" s="111">
        <v>0</v>
      </c>
      <c r="BQ218" s="111">
        <v>473</v>
      </c>
      <c r="BR218" s="111">
        <v>1678102</v>
      </c>
      <c r="BS218" s="111">
        <v>7953</v>
      </c>
      <c r="BT218" s="111">
        <v>20776</v>
      </c>
      <c r="BU218" s="111">
        <v>12677897</v>
      </c>
      <c r="BV218" s="111">
        <v>10078</v>
      </c>
      <c r="BW218" s="111">
        <v>24804</v>
      </c>
      <c r="BX218" s="111">
        <v>0</v>
      </c>
      <c r="BY218" s="111">
        <v>0</v>
      </c>
      <c r="BZ218" s="111">
        <v>0</v>
      </c>
      <c r="CA218" s="111">
        <v>7085730</v>
      </c>
      <c r="CB218" s="111">
        <v>14980</v>
      </c>
      <c r="CC218" s="178">
        <v>39392</v>
      </c>
      <c r="CD218" s="126">
        <f t="shared" si="2161"/>
        <v>3</v>
      </c>
      <c r="CE218" s="166">
        <f t="shared" si="2162"/>
        <v>2018</v>
      </c>
      <c r="CF218" s="167">
        <f t="shared" si="2163"/>
        <v>43160</v>
      </c>
      <c r="CG218" s="168">
        <f t="shared" si="2164"/>
        <v>31</v>
      </c>
      <c r="CH218" s="126">
        <f t="shared" si="2165"/>
        <v>270972</v>
      </c>
      <c r="CI218" s="126">
        <f t="shared" si="2166"/>
        <v>13887315</v>
      </c>
      <c r="CJ218" s="126">
        <f t="shared" si="2167"/>
        <v>23100363</v>
      </c>
      <c r="CK218" s="126">
        <f t="shared" si="2168"/>
        <v>3104920</v>
      </c>
      <c r="CL218" s="126">
        <f t="shared" si="2169"/>
        <v>2733096</v>
      </c>
      <c r="CM218" s="126">
        <f t="shared" si="2170"/>
        <v>67018500</v>
      </c>
      <c r="CN218" s="126">
        <f t="shared" si="2171"/>
        <v>291018590</v>
      </c>
      <c r="CO218" s="126">
        <f t="shared" si="2172"/>
        <v>22819664</v>
      </c>
      <c r="CP218" s="126">
        <f t="shared" si="2173"/>
        <v>140250</v>
      </c>
      <c r="CQ218" s="126">
        <f t="shared" si="2174"/>
        <v>422333</v>
      </c>
      <c r="CR218" s="126">
        <f t="shared" si="2175"/>
        <v>4383736</v>
      </c>
      <c r="CS218" s="126">
        <f t="shared" si="2176"/>
        <v>31203432</v>
      </c>
      <c r="CT218" s="126">
        <f t="shared" si="2177"/>
        <v>0</v>
      </c>
      <c r="CU218" s="126">
        <f t="shared" si="2178"/>
        <v>18632416</v>
      </c>
      <c r="CV218" s="169"/>
    </row>
    <row r="219" spans="1:100" x14ac:dyDescent="0.2">
      <c r="A219" s="123" t="str">
        <f t="shared" si="2158"/>
        <v>2017-18MARCHRYE</v>
      </c>
      <c r="B219" s="97" t="s">
        <v>680</v>
      </c>
      <c r="C219" s="35" t="s">
        <v>820</v>
      </c>
      <c r="D219" s="124" t="str">
        <f t="shared" si="2159"/>
        <v>Y58</v>
      </c>
      <c r="E219" s="124" t="str">
        <f t="shared" si="2160"/>
        <v>South East</v>
      </c>
      <c r="F219" s="109" t="s">
        <v>703</v>
      </c>
      <c r="G219" s="109" t="s">
        <v>704</v>
      </c>
      <c r="H219" s="111">
        <v>70356</v>
      </c>
      <c r="I219" s="111">
        <v>44980</v>
      </c>
      <c r="J219" s="111">
        <v>392998</v>
      </c>
      <c r="K219" s="111">
        <v>9</v>
      </c>
      <c r="L219" s="111">
        <v>3</v>
      </c>
      <c r="M219" s="111">
        <v>46</v>
      </c>
      <c r="N219" s="111">
        <v>103</v>
      </c>
      <c r="O219" s="111">
        <v>47064</v>
      </c>
      <c r="P219" s="111">
        <v>2656</v>
      </c>
      <c r="Q219" s="111">
        <v>1662</v>
      </c>
      <c r="R219" s="111">
        <v>21744</v>
      </c>
      <c r="S219" s="111">
        <v>14025</v>
      </c>
      <c r="T219" s="111">
        <v>1450</v>
      </c>
      <c r="U219" s="111">
        <v>1183396</v>
      </c>
      <c r="V219" s="111">
        <v>446</v>
      </c>
      <c r="W219" s="111">
        <v>814</v>
      </c>
      <c r="X219" s="111">
        <v>1217146</v>
      </c>
      <c r="Y219" s="111">
        <v>732</v>
      </c>
      <c r="Z219" s="111">
        <v>1417</v>
      </c>
      <c r="AA219" s="111">
        <v>25871955</v>
      </c>
      <c r="AB219" s="111">
        <v>1190</v>
      </c>
      <c r="AC219" s="111">
        <v>2495</v>
      </c>
      <c r="AD219" s="111">
        <v>59755985</v>
      </c>
      <c r="AE219" s="111">
        <v>4261</v>
      </c>
      <c r="AF219" s="111">
        <v>10050</v>
      </c>
      <c r="AG219" s="111">
        <v>9289453</v>
      </c>
      <c r="AH219" s="111">
        <v>6407</v>
      </c>
      <c r="AI219" s="111">
        <v>14585</v>
      </c>
      <c r="AJ219" s="111">
        <v>3360</v>
      </c>
      <c r="AK219" s="111">
        <v>15</v>
      </c>
      <c r="AL219" s="111">
        <v>149</v>
      </c>
      <c r="AM219" s="111">
        <v>263</v>
      </c>
      <c r="AN219" s="111">
        <v>269</v>
      </c>
      <c r="AO219" s="111">
        <v>2927</v>
      </c>
      <c r="AP219" s="111">
        <v>0</v>
      </c>
      <c r="AQ219" s="111">
        <v>25497</v>
      </c>
      <c r="AR219" s="111">
        <v>3001</v>
      </c>
      <c r="AS219" s="111">
        <v>15206</v>
      </c>
      <c r="AT219" s="111">
        <v>43704</v>
      </c>
      <c r="AU219" s="111">
        <v>5338</v>
      </c>
      <c r="AV219" s="111">
        <v>4208</v>
      </c>
      <c r="AW219" s="111">
        <v>3404</v>
      </c>
      <c r="AX219" s="111">
        <v>2711</v>
      </c>
      <c r="AY219" s="111">
        <v>30761</v>
      </c>
      <c r="AZ219" s="111">
        <v>25649</v>
      </c>
      <c r="BA219" s="111">
        <v>20584</v>
      </c>
      <c r="BB219" s="111">
        <v>15874</v>
      </c>
      <c r="BC219" s="111">
        <v>2193</v>
      </c>
      <c r="BD219" s="111">
        <v>1597</v>
      </c>
      <c r="BE219" s="111">
        <v>211</v>
      </c>
      <c r="BF219" s="111">
        <v>65223</v>
      </c>
      <c r="BG219" s="111">
        <v>309</v>
      </c>
      <c r="BH219" s="111">
        <v>528</v>
      </c>
      <c r="BI219" s="111">
        <v>2124</v>
      </c>
      <c r="BJ219" s="111">
        <v>85481</v>
      </c>
      <c r="BK219" s="111">
        <v>40</v>
      </c>
      <c r="BL219" s="111">
        <v>80</v>
      </c>
      <c r="BM219" s="111">
        <v>3</v>
      </c>
      <c r="BN219" s="111">
        <v>1962</v>
      </c>
      <c r="BO219" s="111">
        <v>1450</v>
      </c>
      <c r="BP219" s="111">
        <v>0</v>
      </c>
      <c r="BQ219" s="111">
        <v>414</v>
      </c>
      <c r="BR219" s="111">
        <v>6335530</v>
      </c>
      <c r="BS219" s="111">
        <v>3229</v>
      </c>
      <c r="BT219" s="111">
        <v>5658</v>
      </c>
      <c r="BU219" s="111">
        <v>9661449</v>
      </c>
      <c r="BV219" s="111">
        <v>6663</v>
      </c>
      <c r="BW219" s="111">
        <v>11356</v>
      </c>
      <c r="BX219" s="111">
        <v>0</v>
      </c>
      <c r="BY219" s="111">
        <v>0</v>
      </c>
      <c r="BZ219" s="111">
        <v>0</v>
      </c>
      <c r="CA219" s="111">
        <v>4224188</v>
      </c>
      <c r="CB219" s="111">
        <v>10203</v>
      </c>
      <c r="CC219" s="178">
        <v>18775</v>
      </c>
      <c r="CD219" s="126">
        <f t="shared" si="2161"/>
        <v>3</v>
      </c>
      <c r="CE219" s="166">
        <f t="shared" si="2162"/>
        <v>2018</v>
      </c>
      <c r="CF219" s="167">
        <f t="shared" si="2163"/>
        <v>43160</v>
      </c>
      <c r="CG219" s="168">
        <f t="shared" si="2164"/>
        <v>31</v>
      </c>
      <c r="CH219" s="126">
        <f t="shared" si="2165"/>
        <v>134940</v>
      </c>
      <c r="CI219" s="126">
        <f t="shared" si="2166"/>
        <v>2069080</v>
      </c>
      <c r="CJ219" s="126">
        <f t="shared" si="2167"/>
        <v>4632940</v>
      </c>
      <c r="CK219" s="126">
        <f t="shared" si="2168"/>
        <v>2161984</v>
      </c>
      <c r="CL219" s="126">
        <f t="shared" si="2169"/>
        <v>2355054</v>
      </c>
      <c r="CM219" s="126">
        <f t="shared" si="2170"/>
        <v>54251280</v>
      </c>
      <c r="CN219" s="126">
        <f t="shared" si="2171"/>
        <v>140951250</v>
      </c>
      <c r="CO219" s="126">
        <f t="shared" si="2172"/>
        <v>21148250</v>
      </c>
      <c r="CP219" s="126">
        <f t="shared" si="2173"/>
        <v>111408</v>
      </c>
      <c r="CQ219" s="126">
        <f t="shared" si="2174"/>
        <v>169920</v>
      </c>
      <c r="CR219" s="126">
        <f t="shared" si="2175"/>
        <v>11100996</v>
      </c>
      <c r="CS219" s="126">
        <f t="shared" si="2176"/>
        <v>16466200</v>
      </c>
      <c r="CT219" s="126">
        <f t="shared" si="2177"/>
        <v>0</v>
      </c>
      <c r="CU219" s="126">
        <f t="shared" si="2178"/>
        <v>7772850</v>
      </c>
      <c r="CV219" s="169"/>
    </row>
    <row r="220" spans="1:100" x14ac:dyDescent="0.2">
      <c r="A220" s="123" t="str">
        <f t="shared" si="2158"/>
        <v>2017-18MARCHRYF</v>
      </c>
      <c r="B220" s="97" t="s">
        <v>680</v>
      </c>
      <c r="C220" s="35" t="s">
        <v>820</v>
      </c>
      <c r="D220" s="124" t="str">
        <f t="shared" si="2159"/>
        <v>Y59</v>
      </c>
      <c r="E220" s="124" t="str">
        <f t="shared" si="2160"/>
        <v>South West</v>
      </c>
      <c r="F220" s="109" t="s">
        <v>705</v>
      </c>
      <c r="G220" s="109" t="s">
        <v>706</v>
      </c>
      <c r="H220" s="111">
        <v>111364</v>
      </c>
      <c r="I220" s="111">
        <v>77347</v>
      </c>
      <c r="J220" s="111">
        <v>657752</v>
      </c>
      <c r="K220" s="111">
        <v>9</v>
      </c>
      <c r="L220" s="111">
        <v>2</v>
      </c>
      <c r="M220" s="111">
        <v>40</v>
      </c>
      <c r="N220" s="111">
        <v>98</v>
      </c>
      <c r="O220" s="111">
        <v>75414</v>
      </c>
      <c r="P220" s="111">
        <v>5647</v>
      </c>
      <c r="Q220" s="111">
        <v>3465</v>
      </c>
      <c r="R220" s="111">
        <v>39096</v>
      </c>
      <c r="S220" s="111">
        <v>18854</v>
      </c>
      <c r="T220" s="111">
        <v>818</v>
      </c>
      <c r="U220" s="111">
        <v>3295867</v>
      </c>
      <c r="V220" s="111">
        <v>584</v>
      </c>
      <c r="W220" s="111">
        <v>1062</v>
      </c>
      <c r="X220" s="111">
        <v>3023540</v>
      </c>
      <c r="Y220" s="111">
        <v>873</v>
      </c>
      <c r="Z220" s="111">
        <v>1633</v>
      </c>
      <c r="AA220" s="111">
        <v>82391142</v>
      </c>
      <c r="AB220" s="111">
        <v>2107</v>
      </c>
      <c r="AC220" s="111">
        <v>4410</v>
      </c>
      <c r="AD220" s="111">
        <v>93165072</v>
      </c>
      <c r="AE220" s="111">
        <v>4941</v>
      </c>
      <c r="AF220" s="111">
        <v>11713</v>
      </c>
      <c r="AG220" s="111">
        <v>7669656</v>
      </c>
      <c r="AH220" s="111">
        <v>9376</v>
      </c>
      <c r="AI220" s="111">
        <v>19945</v>
      </c>
      <c r="AJ220" s="111">
        <v>4627</v>
      </c>
      <c r="AK220" s="111">
        <v>402</v>
      </c>
      <c r="AL220" s="111">
        <v>1355</v>
      </c>
      <c r="AM220" s="111">
        <v>4244</v>
      </c>
      <c r="AN220" s="111">
        <v>645</v>
      </c>
      <c r="AO220" s="111">
        <v>2225</v>
      </c>
      <c r="AP220" s="111">
        <v>165</v>
      </c>
      <c r="AQ220" s="111">
        <v>39104</v>
      </c>
      <c r="AR220" s="111">
        <v>3297</v>
      </c>
      <c r="AS220" s="111">
        <v>28386</v>
      </c>
      <c r="AT220" s="111">
        <v>70787</v>
      </c>
      <c r="AU220" s="111">
        <v>11557</v>
      </c>
      <c r="AV220" s="111">
        <v>8978</v>
      </c>
      <c r="AW220" s="111">
        <v>7175</v>
      </c>
      <c r="AX220" s="111">
        <v>5660</v>
      </c>
      <c r="AY220" s="111">
        <v>51387</v>
      </c>
      <c r="AZ220" s="111">
        <v>44055</v>
      </c>
      <c r="BA220" s="111">
        <v>27408</v>
      </c>
      <c r="BB220" s="111">
        <v>20912</v>
      </c>
      <c r="BC220" s="111">
        <v>1211</v>
      </c>
      <c r="BD220" s="111">
        <v>902</v>
      </c>
      <c r="BE220" s="111">
        <v>459</v>
      </c>
      <c r="BF220" s="111">
        <v>171422</v>
      </c>
      <c r="BG220" s="111">
        <v>373</v>
      </c>
      <c r="BH220" s="111">
        <v>632</v>
      </c>
      <c r="BI220" s="111">
        <v>2463</v>
      </c>
      <c r="BJ220" s="111">
        <v>78458</v>
      </c>
      <c r="BK220" s="111">
        <v>32</v>
      </c>
      <c r="BL220" s="111">
        <v>60</v>
      </c>
      <c r="BM220" s="111">
        <v>2</v>
      </c>
      <c r="BN220" s="111">
        <v>1032</v>
      </c>
      <c r="BO220" s="111">
        <v>968</v>
      </c>
      <c r="BP220" s="111">
        <v>24</v>
      </c>
      <c r="BQ220" s="111">
        <v>1143</v>
      </c>
      <c r="BR220" s="111">
        <v>5842386</v>
      </c>
      <c r="BS220" s="111">
        <v>5661</v>
      </c>
      <c r="BT220" s="111">
        <v>12725</v>
      </c>
      <c r="BU220" s="111">
        <v>6677584</v>
      </c>
      <c r="BV220" s="111">
        <v>6898</v>
      </c>
      <c r="BW220" s="111">
        <v>14554</v>
      </c>
      <c r="BX220" s="111">
        <v>141505</v>
      </c>
      <c r="BY220" s="111">
        <v>5896</v>
      </c>
      <c r="BZ220" s="111">
        <v>12972</v>
      </c>
      <c r="CA220" s="111">
        <v>10598586</v>
      </c>
      <c r="CB220" s="111">
        <v>9273</v>
      </c>
      <c r="CC220" s="178">
        <v>20797</v>
      </c>
      <c r="CD220" s="126">
        <f t="shared" si="2161"/>
        <v>3</v>
      </c>
      <c r="CE220" s="166">
        <f t="shared" si="2162"/>
        <v>2018</v>
      </c>
      <c r="CF220" s="167">
        <f t="shared" si="2163"/>
        <v>43160</v>
      </c>
      <c r="CG220" s="168">
        <f t="shared" si="2164"/>
        <v>31</v>
      </c>
      <c r="CH220" s="126">
        <f t="shared" si="2165"/>
        <v>154694</v>
      </c>
      <c r="CI220" s="126">
        <f t="shared" si="2166"/>
        <v>3093880</v>
      </c>
      <c r="CJ220" s="126">
        <f t="shared" si="2167"/>
        <v>7580006</v>
      </c>
      <c r="CK220" s="126">
        <f t="shared" si="2168"/>
        <v>5997114</v>
      </c>
      <c r="CL220" s="126">
        <f t="shared" si="2169"/>
        <v>5658345</v>
      </c>
      <c r="CM220" s="126">
        <f t="shared" si="2170"/>
        <v>172413360</v>
      </c>
      <c r="CN220" s="126">
        <f t="shared" si="2171"/>
        <v>220836902</v>
      </c>
      <c r="CO220" s="126">
        <f t="shared" si="2172"/>
        <v>16315010</v>
      </c>
      <c r="CP220" s="126">
        <f t="shared" si="2173"/>
        <v>290088</v>
      </c>
      <c r="CQ220" s="126">
        <f t="shared" si="2174"/>
        <v>147780</v>
      </c>
      <c r="CR220" s="126">
        <f t="shared" si="2175"/>
        <v>13132200</v>
      </c>
      <c r="CS220" s="126">
        <f t="shared" si="2176"/>
        <v>14088272</v>
      </c>
      <c r="CT220" s="126">
        <f t="shared" si="2177"/>
        <v>311328</v>
      </c>
      <c r="CU220" s="126">
        <f t="shared" si="2178"/>
        <v>23770971</v>
      </c>
      <c r="CV220" s="169"/>
    </row>
    <row r="221" spans="1:100" x14ac:dyDescent="0.2">
      <c r="A221" s="123" t="str">
        <f t="shared" si="2158"/>
        <v>2018-19APRILR1F</v>
      </c>
      <c r="B221" s="97" t="s">
        <v>821</v>
      </c>
      <c r="C221" s="35" t="s">
        <v>822</v>
      </c>
      <c r="D221" s="124" t="str">
        <f t="shared" si="2159"/>
        <v>Y58</v>
      </c>
      <c r="E221" s="124" t="str">
        <f t="shared" si="2160"/>
        <v>South East</v>
      </c>
      <c r="F221" s="109" t="s">
        <v>682</v>
      </c>
      <c r="G221" s="109" t="s">
        <v>683</v>
      </c>
      <c r="H221" s="111">
        <v>2376</v>
      </c>
      <c r="I221" s="111">
        <v>1260</v>
      </c>
      <c r="J221" s="111">
        <v>6095</v>
      </c>
      <c r="K221" s="111">
        <v>5</v>
      </c>
      <c r="L221" s="111">
        <v>1</v>
      </c>
      <c r="M221" s="111">
        <v>21.05</v>
      </c>
      <c r="N221" s="111">
        <v>87</v>
      </c>
      <c r="O221" s="111">
        <v>2130</v>
      </c>
      <c r="P221" s="111">
        <v>35</v>
      </c>
      <c r="Q221" s="111">
        <v>17</v>
      </c>
      <c r="R221" s="111">
        <v>735</v>
      </c>
      <c r="S221" s="111">
        <v>779</v>
      </c>
      <c r="T221" s="111">
        <v>188</v>
      </c>
      <c r="U221" s="111">
        <v>16226</v>
      </c>
      <c r="V221" s="111">
        <v>464</v>
      </c>
      <c r="W221" s="111">
        <v>997</v>
      </c>
      <c r="X221" s="111">
        <v>8686</v>
      </c>
      <c r="Y221" s="111">
        <v>511</v>
      </c>
      <c r="Z221" s="111">
        <v>898</v>
      </c>
      <c r="AA221" s="111">
        <v>544634</v>
      </c>
      <c r="AB221" s="111">
        <v>741</v>
      </c>
      <c r="AC221" s="111">
        <v>1852</v>
      </c>
      <c r="AD221" s="111">
        <v>1395049</v>
      </c>
      <c r="AE221" s="111">
        <v>1791</v>
      </c>
      <c r="AF221" s="111">
        <v>4678</v>
      </c>
      <c r="AG221" s="111">
        <v>917476</v>
      </c>
      <c r="AH221" s="111">
        <v>4880</v>
      </c>
      <c r="AI221" s="111">
        <v>10900</v>
      </c>
      <c r="AJ221" s="111">
        <v>315</v>
      </c>
      <c r="AK221" s="111">
        <v>30</v>
      </c>
      <c r="AL221" s="111">
        <v>0</v>
      </c>
      <c r="AM221" s="111">
        <v>0</v>
      </c>
      <c r="AN221" s="111">
        <v>218</v>
      </c>
      <c r="AO221" s="111">
        <v>67</v>
      </c>
      <c r="AP221" s="111">
        <v>0</v>
      </c>
      <c r="AQ221" s="111">
        <v>1440</v>
      </c>
      <c r="AR221" s="111">
        <v>15</v>
      </c>
      <c r="AS221" s="111">
        <v>360</v>
      </c>
      <c r="AT221" s="111">
        <v>1815</v>
      </c>
      <c r="AU221" s="111">
        <v>67</v>
      </c>
      <c r="AV221" s="111">
        <v>57</v>
      </c>
      <c r="AW221" s="111">
        <v>19</v>
      </c>
      <c r="AX221" s="111">
        <v>19</v>
      </c>
      <c r="AY221" s="111">
        <v>1035</v>
      </c>
      <c r="AZ221" s="111">
        <v>956</v>
      </c>
      <c r="BA221" s="111">
        <v>1072</v>
      </c>
      <c r="BB221" s="111">
        <v>853</v>
      </c>
      <c r="BC221" s="111">
        <v>568</v>
      </c>
      <c r="BD221" s="111">
        <v>237</v>
      </c>
      <c r="BE221" s="111">
        <v>0</v>
      </c>
      <c r="BF221" s="111">
        <v>0</v>
      </c>
      <c r="BG221" s="111">
        <v>0</v>
      </c>
      <c r="BH221" s="111">
        <v>0</v>
      </c>
      <c r="BI221" s="111">
        <v>22</v>
      </c>
      <c r="BJ221" s="111">
        <v>690</v>
      </c>
      <c r="BK221" s="111">
        <v>31</v>
      </c>
      <c r="BL221" s="111">
        <v>56</v>
      </c>
      <c r="BM221" s="111">
        <v>91</v>
      </c>
      <c r="BN221" s="111">
        <v>52</v>
      </c>
      <c r="BO221" s="111">
        <v>26</v>
      </c>
      <c r="BP221" s="111">
        <v>0</v>
      </c>
      <c r="BQ221" s="111">
        <v>13</v>
      </c>
      <c r="BR221" s="111">
        <v>152772</v>
      </c>
      <c r="BS221" s="111">
        <v>2938</v>
      </c>
      <c r="BT221" s="111">
        <v>8136</v>
      </c>
      <c r="BU221" s="111">
        <v>146456</v>
      </c>
      <c r="BV221" s="111">
        <v>5633</v>
      </c>
      <c r="BW221" s="111">
        <v>14283</v>
      </c>
      <c r="BX221" s="111">
        <v>0</v>
      </c>
      <c r="BY221" s="111">
        <v>0</v>
      </c>
      <c r="BZ221" s="111">
        <v>0</v>
      </c>
      <c r="CA221" s="111">
        <v>62267</v>
      </c>
      <c r="CB221" s="111">
        <v>4790</v>
      </c>
      <c r="CC221" s="178">
        <v>10025</v>
      </c>
      <c r="CD221" s="126">
        <f t="shared" si="2161"/>
        <v>4</v>
      </c>
      <c r="CE221" s="166">
        <f t="shared" si="2162"/>
        <v>2018</v>
      </c>
      <c r="CF221" s="167">
        <f t="shared" si="2163"/>
        <v>43191</v>
      </c>
      <c r="CG221" s="168">
        <f t="shared" si="2164"/>
        <v>30</v>
      </c>
      <c r="CH221" s="126">
        <f t="shared" si="2165"/>
        <v>1260</v>
      </c>
      <c r="CI221" s="126">
        <f t="shared" si="2166"/>
        <v>26523</v>
      </c>
      <c r="CJ221" s="126">
        <f t="shared" si="2167"/>
        <v>109620</v>
      </c>
      <c r="CK221" s="126">
        <f t="shared" si="2168"/>
        <v>34895</v>
      </c>
      <c r="CL221" s="126">
        <f t="shared" si="2169"/>
        <v>15266</v>
      </c>
      <c r="CM221" s="126">
        <f t="shared" si="2170"/>
        <v>1361220</v>
      </c>
      <c r="CN221" s="126">
        <f t="shared" si="2171"/>
        <v>3644162</v>
      </c>
      <c r="CO221" s="126">
        <f t="shared" si="2172"/>
        <v>2049200</v>
      </c>
      <c r="CP221" s="126">
        <f t="shared" si="2173"/>
        <v>0</v>
      </c>
      <c r="CQ221" s="126">
        <f t="shared" si="2174"/>
        <v>1232</v>
      </c>
      <c r="CR221" s="126">
        <f t="shared" si="2175"/>
        <v>423072</v>
      </c>
      <c r="CS221" s="126">
        <f t="shared" si="2176"/>
        <v>371358</v>
      </c>
      <c r="CT221" s="126">
        <f t="shared" si="2177"/>
        <v>0</v>
      </c>
      <c r="CU221" s="126">
        <f t="shared" si="2178"/>
        <v>130325</v>
      </c>
      <c r="CV221" s="169"/>
    </row>
    <row r="222" spans="1:100" x14ac:dyDescent="0.2">
      <c r="A222" s="123" t="str">
        <f t="shared" si="2158"/>
        <v>2018-19APRILRRU</v>
      </c>
      <c r="B222" s="97" t="s">
        <v>821</v>
      </c>
      <c r="C222" s="35" t="s">
        <v>822</v>
      </c>
      <c r="D222" s="124" t="str">
        <f t="shared" si="2159"/>
        <v>Y56</v>
      </c>
      <c r="E222" s="124" t="str">
        <f t="shared" si="2160"/>
        <v>London</v>
      </c>
      <c r="F222" s="109" t="s">
        <v>685</v>
      </c>
      <c r="G222" s="109" t="s">
        <v>686</v>
      </c>
      <c r="H222" s="111">
        <v>148417</v>
      </c>
      <c r="I222" s="111">
        <v>120868</v>
      </c>
      <c r="J222" s="111">
        <v>738707</v>
      </c>
      <c r="K222" s="111">
        <v>6</v>
      </c>
      <c r="L222" s="111">
        <v>0</v>
      </c>
      <c r="M222" s="111">
        <v>39</v>
      </c>
      <c r="N222" s="111">
        <v>139</v>
      </c>
      <c r="O222" s="111">
        <v>93979</v>
      </c>
      <c r="P222" s="111">
        <v>8194</v>
      </c>
      <c r="Q222" s="111">
        <v>6110</v>
      </c>
      <c r="R222" s="111">
        <v>50048</v>
      </c>
      <c r="S222" s="111">
        <v>21550</v>
      </c>
      <c r="T222" s="111">
        <v>2634</v>
      </c>
      <c r="U222" s="111">
        <v>3367919</v>
      </c>
      <c r="V222" s="111">
        <v>411</v>
      </c>
      <c r="W222" s="111">
        <v>674</v>
      </c>
      <c r="X222" s="111">
        <v>4248098</v>
      </c>
      <c r="Y222" s="111">
        <v>695</v>
      </c>
      <c r="Z222" s="111">
        <v>1172</v>
      </c>
      <c r="AA222" s="111">
        <v>50780649</v>
      </c>
      <c r="AB222" s="111">
        <v>1015</v>
      </c>
      <c r="AC222" s="111">
        <v>1996</v>
      </c>
      <c r="AD222" s="111">
        <v>61572765</v>
      </c>
      <c r="AE222" s="111">
        <v>2857</v>
      </c>
      <c r="AF222" s="111">
        <v>6565</v>
      </c>
      <c r="AG222" s="111">
        <v>9481248</v>
      </c>
      <c r="AH222" s="111">
        <v>3600</v>
      </c>
      <c r="AI222" s="111">
        <v>7503</v>
      </c>
      <c r="AJ222" s="111">
        <v>3319</v>
      </c>
      <c r="AK222" s="111">
        <v>250</v>
      </c>
      <c r="AL222" s="111">
        <v>888</v>
      </c>
      <c r="AM222" s="111">
        <v>7852</v>
      </c>
      <c r="AN222" s="111">
        <v>222</v>
      </c>
      <c r="AO222" s="111">
        <v>1959</v>
      </c>
      <c r="AP222" s="111">
        <v>0</v>
      </c>
      <c r="AQ222" s="111">
        <v>60641</v>
      </c>
      <c r="AR222" s="111">
        <v>6518</v>
      </c>
      <c r="AS222" s="111">
        <v>23501</v>
      </c>
      <c r="AT222" s="111">
        <v>90660</v>
      </c>
      <c r="AU222" s="111">
        <v>21648</v>
      </c>
      <c r="AV222" s="111">
        <v>16985</v>
      </c>
      <c r="AW222" s="111">
        <v>16076</v>
      </c>
      <c r="AX222" s="111">
        <v>12834</v>
      </c>
      <c r="AY222" s="111">
        <v>73027</v>
      </c>
      <c r="AZ222" s="111">
        <v>57140</v>
      </c>
      <c r="BA222" s="111">
        <v>34293</v>
      </c>
      <c r="BB222" s="111">
        <v>24235</v>
      </c>
      <c r="BC222" s="111">
        <v>3675</v>
      </c>
      <c r="BD222" s="111">
        <v>2799</v>
      </c>
      <c r="BE222" s="111">
        <v>0</v>
      </c>
      <c r="BF222" s="111">
        <v>0</v>
      </c>
      <c r="BG222" s="111">
        <v>0</v>
      </c>
      <c r="BH222" s="111">
        <v>0</v>
      </c>
      <c r="BI222" s="111">
        <v>4114</v>
      </c>
      <c r="BJ222" s="111">
        <v>266594</v>
      </c>
      <c r="BK222" s="111">
        <v>65</v>
      </c>
      <c r="BL222" s="111">
        <v>135</v>
      </c>
      <c r="BM222" s="111">
        <v>1770</v>
      </c>
      <c r="BN222" s="111">
        <v>925</v>
      </c>
      <c r="BO222" s="111">
        <v>1431</v>
      </c>
      <c r="BP222" s="111">
        <v>40</v>
      </c>
      <c r="BQ222" s="111">
        <v>1364</v>
      </c>
      <c r="BR222" s="111">
        <v>4801771</v>
      </c>
      <c r="BS222" s="111">
        <v>5191</v>
      </c>
      <c r="BT222" s="111">
        <v>10398</v>
      </c>
      <c r="BU222" s="111">
        <v>8872950</v>
      </c>
      <c r="BV222" s="111">
        <v>6201</v>
      </c>
      <c r="BW222" s="111">
        <v>11720</v>
      </c>
      <c r="BX222" s="111">
        <v>220248</v>
      </c>
      <c r="BY222" s="111">
        <v>5506</v>
      </c>
      <c r="BZ222" s="111">
        <v>11434</v>
      </c>
      <c r="CA222" s="111">
        <v>10978370</v>
      </c>
      <c r="CB222" s="111">
        <v>8049</v>
      </c>
      <c r="CC222" s="178">
        <v>15264</v>
      </c>
      <c r="CD222" s="126">
        <f t="shared" si="2161"/>
        <v>4</v>
      </c>
      <c r="CE222" s="166">
        <f t="shared" si="2162"/>
        <v>2018</v>
      </c>
      <c r="CF222" s="167">
        <f t="shared" si="2163"/>
        <v>43191</v>
      </c>
      <c r="CG222" s="168">
        <f t="shared" si="2164"/>
        <v>30</v>
      </c>
      <c r="CH222" s="126">
        <f t="shared" si="2165"/>
        <v>0</v>
      </c>
      <c r="CI222" s="126">
        <f t="shared" si="2166"/>
        <v>4713852</v>
      </c>
      <c r="CJ222" s="126">
        <f t="shared" si="2167"/>
        <v>16800652</v>
      </c>
      <c r="CK222" s="126">
        <f t="shared" si="2168"/>
        <v>5522756</v>
      </c>
      <c r="CL222" s="126">
        <f t="shared" si="2169"/>
        <v>7160920</v>
      </c>
      <c r="CM222" s="126">
        <f t="shared" si="2170"/>
        <v>99895808</v>
      </c>
      <c r="CN222" s="126">
        <f t="shared" si="2171"/>
        <v>141475750</v>
      </c>
      <c r="CO222" s="126">
        <f t="shared" si="2172"/>
        <v>19762902</v>
      </c>
      <c r="CP222" s="126">
        <f t="shared" si="2173"/>
        <v>0</v>
      </c>
      <c r="CQ222" s="126">
        <f t="shared" si="2174"/>
        <v>555390</v>
      </c>
      <c r="CR222" s="126">
        <f t="shared" si="2175"/>
        <v>9618150</v>
      </c>
      <c r="CS222" s="126">
        <f t="shared" si="2176"/>
        <v>16771320</v>
      </c>
      <c r="CT222" s="126">
        <f t="shared" si="2177"/>
        <v>457360</v>
      </c>
      <c r="CU222" s="126">
        <f t="shared" si="2178"/>
        <v>20820096</v>
      </c>
      <c r="CV222" s="169"/>
    </row>
    <row r="223" spans="1:100" x14ac:dyDescent="0.2">
      <c r="A223" s="123" t="str">
        <f t="shared" si="2158"/>
        <v>2018-19APRILRX6</v>
      </c>
      <c r="B223" s="97" t="s">
        <v>821</v>
      </c>
      <c r="C223" s="35" t="s">
        <v>822</v>
      </c>
      <c r="D223" s="124" t="str">
        <f t="shared" si="2159"/>
        <v>Y54</v>
      </c>
      <c r="E223" s="124" t="str">
        <f t="shared" si="2160"/>
        <v>North</v>
      </c>
      <c r="F223" s="109" t="s">
        <v>688</v>
      </c>
      <c r="G223" s="109" t="s">
        <v>689</v>
      </c>
      <c r="H223" s="111">
        <v>40929</v>
      </c>
      <c r="I223" s="111">
        <v>26956</v>
      </c>
      <c r="J223" s="111">
        <v>61385</v>
      </c>
      <c r="K223" s="111">
        <v>2</v>
      </c>
      <c r="L223" s="111">
        <v>1</v>
      </c>
      <c r="M223" s="111">
        <v>8</v>
      </c>
      <c r="N223" s="111">
        <v>25</v>
      </c>
      <c r="O223" s="111">
        <v>32988</v>
      </c>
      <c r="P223" s="111">
        <v>2157</v>
      </c>
      <c r="Q223" s="111">
        <v>1304</v>
      </c>
      <c r="R223" s="111">
        <v>17435</v>
      </c>
      <c r="S223" s="111">
        <v>8550</v>
      </c>
      <c r="T223" s="111">
        <v>424</v>
      </c>
      <c r="U223" s="111">
        <v>760706</v>
      </c>
      <c r="V223" s="111">
        <v>353</v>
      </c>
      <c r="W223" s="111">
        <v>605</v>
      </c>
      <c r="X223" s="111">
        <v>641945</v>
      </c>
      <c r="Y223" s="111">
        <v>492</v>
      </c>
      <c r="Z223" s="111">
        <v>888</v>
      </c>
      <c r="AA223" s="111">
        <v>17934202</v>
      </c>
      <c r="AB223" s="111">
        <v>1029</v>
      </c>
      <c r="AC223" s="111">
        <v>2096</v>
      </c>
      <c r="AD223" s="111">
        <v>26588930</v>
      </c>
      <c r="AE223" s="111">
        <v>3110</v>
      </c>
      <c r="AF223" s="111">
        <v>7298</v>
      </c>
      <c r="AG223" s="111">
        <v>1265370</v>
      </c>
      <c r="AH223" s="111">
        <v>2984</v>
      </c>
      <c r="AI223" s="111">
        <v>6752</v>
      </c>
      <c r="AJ223" s="111">
        <v>1684</v>
      </c>
      <c r="AK223" s="111">
        <v>45</v>
      </c>
      <c r="AL223" s="111">
        <v>608</v>
      </c>
      <c r="AM223" s="111">
        <v>3601</v>
      </c>
      <c r="AN223" s="111">
        <v>69</v>
      </c>
      <c r="AO223" s="111">
        <v>962</v>
      </c>
      <c r="AP223" s="111">
        <v>0</v>
      </c>
      <c r="AQ223" s="111">
        <v>19225</v>
      </c>
      <c r="AR223" s="111">
        <v>4104</v>
      </c>
      <c r="AS223" s="111">
        <v>7975</v>
      </c>
      <c r="AT223" s="111">
        <v>31304</v>
      </c>
      <c r="AU223" s="111">
        <v>4229</v>
      </c>
      <c r="AV223" s="111">
        <v>3492</v>
      </c>
      <c r="AW223" s="111">
        <v>2594</v>
      </c>
      <c r="AX223" s="111">
        <v>2183</v>
      </c>
      <c r="AY223" s="111">
        <v>23636</v>
      </c>
      <c r="AZ223" s="111">
        <v>20129</v>
      </c>
      <c r="BA223" s="111">
        <v>14351</v>
      </c>
      <c r="BB223" s="111">
        <v>9085</v>
      </c>
      <c r="BC223" s="111">
        <v>736</v>
      </c>
      <c r="BD223" s="111">
        <v>446</v>
      </c>
      <c r="BE223" s="111">
        <v>73</v>
      </c>
      <c r="BF223" s="111">
        <v>28992</v>
      </c>
      <c r="BG223" s="111">
        <v>397</v>
      </c>
      <c r="BH223" s="111">
        <v>557</v>
      </c>
      <c r="BI223" s="111">
        <v>828</v>
      </c>
      <c r="BJ223" s="111">
        <v>25006</v>
      </c>
      <c r="BK223" s="111">
        <v>30</v>
      </c>
      <c r="BL223" s="111">
        <v>59</v>
      </c>
      <c r="BM223" s="111">
        <v>1551</v>
      </c>
      <c r="BN223" s="111">
        <v>758</v>
      </c>
      <c r="BO223" s="111">
        <v>263</v>
      </c>
      <c r="BP223" s="111">
        <v>0</v>
      </c>
      <c r="BQ223" s="111">
        <v>57</v>
      </c>
      <c r="BR223" s="111">
        <v>3061260</v>
      </c>
      <c r="BS223" s="111">
        <v>4039</v>
      </c>
      <c r="BT223" s="111">
        <v>9404</v>
      </c>
      <c r="BU223" s="111">
        <v>1372955</v>
      </c>
      <c r="BV223" s="111">
        <v>5220</v>
      </c>
      <c r="BW223" s="111">
        <v>12654</v>
      </c>
      <c r="BX223" s="111">
        <v>0</v>
      </c>
      <c r="BY223" s="111">
        <v>0</v>
      </c>
      <c r="BZ223" s="111">
        <v>0</v>
      </c>
      <c r="CA223" s="111">
        <v>402515</v>
      </c>
      <c r="CB223" s="111">
        <v>7062</v>
      </c>
      <c r="CC223" s="178">
        <v>13480</v>
      </c>
      <c r="CD223" s="126">
        <f t="shared" si="2161"/>
        <v>4</v>
      </c>
      <c r="CE223" s="166">
        <f t="shared" si="2162"/>
        <v>2018</v>
      </c>
      <c r="CF223" s="167">
        <f t="shared" si="2163"/>
        <v>43191</v>
      </c>
      <c r="CG223" s="168">
        <f t="shared" si="2164"/>
        <v>30</v>
      </c>
      <c r="CH223" s="126">
        <f t="shared" si="2165"/>
        <v>26956</v>
      </c>
      <c r="CI223" s="126">
        <f t="shared" si="2166"/>
        <v>215648</v>
      </c>
      <c r="CJ223" s="126">
        <f t="shared" si="2167"/>
        <v>673900</v>
      </c>
      <c r="CK223" s="126">
        <f t="shared" si="2168"/>
        <v>1304985</v>
      </c>
      <c r="CL223" s="126">
        <f t="shared" si="2169"/>
        <v>1157952</v>
      </c>
      <c r="CM223" s="126">
        <f t="shared" si="2170"/>
        <v>36543760</v>
      </c>
      <c r="CN223" s="126">
        <f t="shared" si="2171"/>
        <v>62397900</v>
      </c>
      <c r="CO223" s="126">
        <f t="shared" si="2172"/>
        <v>2862848</v>
      </c>
      <c r="CP223" s="126">
        <f t="shared" si="2173"/>
        <v>40661</v>
      </c>
      <c r="CQ223" s="126">
        <f t="shared" si="2174"/>
        <v>48852</v>
      </c>
      <c r="CR223" s="126">
        <f t="shared" si="2175"/>
        <v>7128232</v>
      </c>
      <c r="CS223" s="126">
        <f t="shared" si="2176"/>
        <v>3328002</v>
      </c>
      <c r="CT223" s="126">
        <f t="shared" si="2177"/>
        <v>0</v>
      </c>
      <c r="CU223" s="126">
        <f t="shared" si="2178"/>
        <v>768360</v>
      </c>
      <c r="CV223" s="169"/>
    </row>
    <row r="224" spans="1:100" x14ac:dyDescent="0.2">
      <c r="A224" s="123" t="str">
        <f t="shared" si="2158"/>
        <v>2018-19APRILRX7</v>
      </c>
      <c r="B224" s="97" t="s">
        <v>821</v>
      </c>
      <c r="C224" s="35" t="s">
        <v>822</v>
      </c>
      <c r="D224" s="124" t="str">
        <f t="shared" si="2159"/>
        <v>Y54</v>
      </c>
      <c r="E224" s="124" t="str">
        <f t="shared" si="2160"/>
        <v>North</v>
      </c>
      <c r="F224" s="109" t="s">
        <v>690</v>
      </c>
      <c r="G224" s="109" t="s">
        <v>691</v>
      </c>
      <c r="H224" s="111">
        <v>127184</v>
      </c>
      <c r="I224" s="111">
        <v>97763</v>
      </c>
      <c r="J224" s="111">
        <v>1015065</v>
      </c>
      <c r="K224" s="111">
        <v>10</v>
      </c>
      <c r="L224" s="111">
        <v>1</v>
      </c>
      <c r="M224" s="111">
        <v>70</v>
      </c>
      <c r="N224" s="111">
        <v>133</v>
      </c>
      <c r="O224" s="111">
        <v>88846</v>
      </c>
      <c r="P224" s="111">
        <v>9160</v>
      </c>
      <c r="Q224" s="111">
        <v>6926</v>
      </c>
      <c r="R224" s="111">
        <v>45543</v>
      </c>
      <c r="S224" s="111">
        <v>21082</v>
      </c>
      <c r="T224" s="111">
        <v>3992</v>
      </c>
      <c r="U224" s="111">
        <v>4314485</v>
      </c>
      <c r="V224" s="111">
        <v>471</v>
      </c>
      <c r="W224" s="111">
        <v>804</v>
      </c>
      <c r="X224" s="111">
        <v>5206038</v>
      </c>
      <c r="Y224" s="111">
        <v>752</v>
      </c>
      <c r="Z224" s="111">
        <v>1277</v>
      </c>
      <c r="AA224" s="111">
        <v>64587818</v>
      </c>
      <c r="AB224" s="111">
        <v>1418</v>
      </c>
      <c r="AC224" s="111">
        <v>3119</v>
      </c>
      <c r="AD224" s="111">
        <v>75006472</v>
      </c>
      <c r="AE224" s="111">
        <v>3558</v>
      </c>
      <c r="AF224" s="111">
        <v>8510</v>
      </c>
      <c r="AG224" s="111">
        <v>21207096</v>
      </c>
      <c r="AH224" s="111">
        <v>5312</v>
      </c>
      <c r="AI224" s="111">
        <v>10597</v>
      </c>
      <c r="AJ224" s="111">
        <v>4285</v>
      </c>
      <c r="AK224" s="111">
        <v>389</v>
      </c>
      <c r="AL224" s="111">
        <v>2257</v>
      </c>
      <c r="AM224" s="111">
        <v>5177</v>
      </c>
      <c r="AN224" s="111">
        <v>298</v>
      </c>
      <c r="AO224" s="111">
        <v>1341</v>
      </c>
      <c r="AP224" s="111">
        <v>73</v>
      </c>
      <c r="AQ224" s="111">
        <v>57529</v>
      </c>
      <c r="AR224" s="111">
        <v>6195</v>
      </c>
      <c r="AS224" s="111">
        <v>20837</v>
      </c>
      <c r="AT224" s="111">
        <v>84561</v>
      </c>
      <c r="AU224" s="111">
        <v>18071</v>
      </c>
      <c r="AV224" s="111">
        <v>15342</v>
      </c>
      <c r="AW224" s="111">
        <v>13507</v>
      </c>
      <c r="AX224" s="111">
        <v>11645</v>
      </c>
      <c r="AY224" s="111">
        <v>58042</v>
      </c>
      <c r="AZ224" s="111">
        <v>49152</v>
      </c>
      <c r="BA224" s="111">
        <v>29385</v>
      </c>
      <c r="BB224" s="111">
        <v>23017</v>
      </c>
      <c r="BC224" s="111">
        <v>5147</v>
      </c>
      <c r="BD224" s="111">
        <v>4291</v>
      </c>
      <c r="BE224" s="111">
        <v>0</v>
      </c>
      <c r="BF224" s="111">
        <v>0</v>
      </c>
      <c r="BG224" s="111">
        <v>0</v>
      </c>
      <c r="BH224" s="111">
        <v>0</v>
      </c>
      <c r="BI224" s="111">
        <v>3673</v>
      </c>
      <c r="BJ224" s="111">
        <v>197982</v>
      </c>
      <c r="BK224" s="111">
        <v>54</v>
      </c>
      <c r="BL224" s="111">
        <v>106</v>
      </c>
      <c r="BM224" s="111">
        <v>188</v>
      </c>
      <c r="BN224" s="111">
        <v>1646</v>
      </c>
      <c r="BO224" s="111">
        <v>1084</v>
      </c>
      <c r="BP224" s="111">
        <v>105</v>
      </c>
      <c r="BQ224" s="111">
        <v>917</v>
      </c>
      <c r="BR224" s="111">
        <v>8126489</v>
      </c>
      <c r="BS224" s="111">
        <v>4937</v>
      </c>
      <c r="BT224" s="111">
        <v>9968</v>
      </c>
      <c r="BU224" s="111">
        <v>5893859</v>
      </c>
      <c r="BV224" s="111">
        <v>5437</v>
      </c>
      <c r="BW224" s="111">
        <v>11410</v>
      </c>
      <c r="BX224" s="111">
        <v>662237</v>
      </c>
      <c r="BY224" s="111">
        <v>6307</v>
      </c>
      <c r="BZ224" s="111">
        <v>13538</v>
      </c>
      <c r="CA224" s="111">
        <v>6348460</v>
      </c>
      <c r="CB224" s="111">
        <v>6923</v>
      </c>
      <c r="CC224" s="178">
        <v>15933</v>
      </c>
      <c r="CD224" s="126">
        <f t="shared" si="2161"/>
        <v>4</v>
      </c>
      <c r="CE224" s="166">
        <f t="shared" si="2162"/>
        <v>2018</v>
      </c>
      <c r="CF224" s="167">
        <f t="shared" si="2163"/>
        <v>43191</v>
      </c>
      <c r="CG224" s="168">
        <f t="shared" si="2164"/>
        <v>30</v>
      </c>
      <c r="CH224" s="126">
        <f t="shared" si="2165"/>
        <v>97763</v>
      </c>
      <c r="CI224" s="126">
        <f t="shared" si="2166"/>
        <v>6843410</v>
      </c>
      <c r="CJ224" s="126">
        <f t="shared" si="2167"/>
        <v>13002479</v>
      </c>
      <c r="CK224" s="126">
        <f t="shared" ref="CK224:CK242" si="2179">P224*W224</f>
        <v>7364640</v>
      </c>
      <c r="CL224" s="126">
        <f t="shared" si="2169"/>
        <v>8844502</v>
      </c>
      <c r="CM224" s="126">
        <f t="shared" ref="CM224:CM242" si="2180">R224*AC224</f>
        <v>142048617</v>
      </c>
      <c r="CN224" s="126">
        <f t="shared" ref="CN224:CN242" si="2181">S224*AF224</f>
        <v>179407820</v>
      </c>
      <c r="CO224" s="126">
        <f t="shared" ref="CO224:CO242" si="2182">T224*AI224</f>
        <v>42303224</v>
      </c>
      <c r="CP224" s="126">
        <f t="shared" si="2173"/>
        <v>0</v>
      </c>
      <c r="CQ224" s="126">
        <f t="shared" si="2174"/>
        <v>389338</v>
      </c>
      <c r="CR224" s="126">
        <f t="shared" si="2175"/>
        <v>16407328</v>
      </c>
      <c r="CS224" s="126">
        <f t="shared" si="2176"/>
        <v>12368440</v>
      </c>
      <c r="CT224" s="126">
        <f t="shared" si="2177"/>
        <v>1421490</v>
      </c>
      <c r="CU224" s="126">
        <f t="shared" si="2178"/>
        <v>14610561</v>
      </c>
      <c r="CV224" s="169"/>
    </row>
    <row r="225" spans="1:100" x14ac:dyDescent="0.2">
      <c r="A225" s="123" t="str">
        <f t="shared" si="2158"/>
        <v>2018-19APRILRX8</v>
      </c>
      <c r="B225" s="97" t="s">
        <v>821</v>
      </c>
      <c r="C225" s="35" t="s">
        <v>822</v>
      </c>
      <c r="D225" s="124" t="str">
        <f t="shared" si="2159"/>
        <v>Y54</v>
      </c>
      <c r="E225" s="124" t="str">
        <f t="shared" si="2160"/>
        <v>North</v>
      </c>
      <c r="F225" s="109" t="s">
        <v>692</v>
      </c>
      <c r="G225" s="109" t="s">
        <v>693</v>
      </c>
      <c r="H225" s="111">
        <v>77979</v>
      </c>
      <c r="I225" s="111">
        <v>57494</v>
      </c>
      <c r="J225" s="111">
        <v>153727</v>
      </c>
      <c r="K225" s="111">
        <v>3</v>
      </c>
      <c r="L225" s="111">
        <v>1</v>
      </c>
      <c r="M225" s="111">
        <v>9</v>
      </c>
      <c r="N225" s="111">
        <v>54</v>
      </c>
      <c r="O225" s="111">
        <v>63247</v>
      </c>
      <c r="P225" s="111">
        <v>6758</v>
      </c>
      <c r="Q225" s="111">
        <v>4828</v>
      </c>
      <c r="R225" s="111">
        <v>34747</v>
      </c>
      <c r="S225" s="111">
        <v>13109</v>
      </c>
      <c r="T225" s="111">
        <v>852</v>
      </c>
      <c r="U225" s="111">
        <v>3260718</v>
      </c>
      <c r="V225" s="111">
        <v>482</v>
      </c>
      <c r="W225" s="111">
        <v>824</v>
      </c>
      <c r="X225" s="111">
        <v>3332138</v>
      </c>
      <c r="Y225" s="111">
        <v>690</v>
      </c>
      <c r="Z225" s="111">
        <v>1223</v>
      </c>
      <c r="AA225" s="111">
        <v>45125459</v>
      </c>
      <c r="AB225" s="111">
        <v>1299</v>
      </c>
      <c r="AC225" s="111">
        <v>2753</v>
      </c>
      <c r="AD225" s="111">
        <v>42474164</v>
      </c>
      <c r="AE225" s="111">
        <v>3240</v>
      </c>
      <c r="AF225" s="111">
        <v>7516</v>
      </c>
      <c r="AG225" s="111">
        <v>3417715</v>
      </c>
      <c r="AH225" s="111">
        <v>4011</v>
      </c>
      <c r="AI225" s="111">
        <v>9893</v>
      </c>
      <c r="AJ225" s="111">
        <v>4101</v>
      </c>
      <c r="AK225" s="111">
        <v>549</v>
      </c>
      <c r="AL225" s="111">
        <v>803</v>
      </c>
      <c r="AM225" s="111">
        <v>2825</v>
      </c>
      <c r="AN225" s="111">
        <v>380</v>
      </c>
      <c r="AO225" s="111">
        <v>2369</v>
      </c>
      <c r="AP225" s="111">
        <v>2294</v>
      </c>
      <c r="AQ225" s="111">
        <v>38122</v>
      </c>
      <c r="AR225" s="111">
        <v>6485</v>
      </c>
      <c r="AS225" s="111">
        <v>14539</v>
      </c>
      <c r="AT225" s="111">
        <v>59146</v>
      </c>
      <c r="AU225" s="111">
        <v>15135</v>
      </c>
      <c r="AV225" s="111">
        <v>11681</v>
      </c>
      <c r="AW225" s="111">
        <v>10707</v>
      </c>
      <c r="AX225" s="111">
        <v>8376</v>
      </c>
      <c r="AY225" s="111">
        <v>53689</v>
      </c>
      <c r="AZ225" s="111">
        <v>41989</v>
      </c>
      <c r="BA225" s="111">
        <v>23379</v>
      </c>
      <c r="BB225" s="111">
        <v>14953</v>
      </c>
      <c r="BC225" s="111">
        <v>1587</v>
      </c>
      <c r="BD225" s="111">
        <v>966</v>
      </c>
      <c r="BE225" s="111">
        <v>0</v>
      </c>
      <c r="BF225" s="111">
        <v>0</v>
      </c>
      <c r="BG225" s="111">
        <v>0</v>
      </c>
      <c r="BH225" s="111">
        <v>0</v>
      </c>
      <c r="BI225" s="111">
        <v>3501</v>
      </c>
      <c r="BJ225" s="111">
        <v>99577</v>
      </c>
      <c r="BK225" s="111">
        <v>28</v>
      </c>
      <c r="BL225" s="111">
        <v>50</v>
      </c>
      <c r="BM225" s="111">
        <v>81</v>
      </c>
      <c r="BN225" s="111">
        <v>439</v>
      </c>
      <c r="BO225" s="111">
        <v>246</v>
      </c>
      <c r="BP225" s="111">
        <v>68</v>
      </c>
      <c r="BQ225" s="111">
        <v>2846</v>
      </c>
      <c r="BR225" s="111">
        <v>2023359</v>
      </c>
      <c r="BS225" s="111">
        <v>4609</v>
      </c>
      <c r="BT225" s="111">
        <v>10646</v>
      </c>
      <c r="BU225" s="111">
        <v>1072321</v>
      </c>
      <c r="BV225" s="111">
        <v>4359</v>
      </c>
      <c r="BW225" s="111">
        <v>10317</v>
      </c>
      <c r="BX225" s="111">
        <v>461648</v>
      </c>
      <c r="BY225" s="111">
        <v>6789</v>
      </c>
      <c r="BZ225" s="111">
        <v>13622</v>
      </c>
      <c r="CA225" s="111">
        <v>24449189</v>
      </c>
      <c r="CB225" s="111">
        <v>8591</v>
      </c>
      <c r="CC225" s="178">
        <v>18877</v>
      </c>
      <c r="CD225" s="126">
        <f t="shared" si="2161"/>
        <v>4</v>
      </c>
      <c r="CE225" s="166">
        <f t="shared" si="2162"/>
        <v>2018</v>
      </c>
      <c r="CF225" s="167">
        <f t="shared" si="2163"/>
        <v>43191</v>
      </c>
      <c r="CG225" s="168">
        <f t="shared" si="2164"/>
        <v>30</v>
      </c>
      <c r="CH225" s="126">
        <f t="shared" si="2165"/>
        <v>57494</v>
      </c>
      <c r="CI225" s="126">
        <f t="shared" si="2166"/>
        <v>517446</v>
      </c>
      <c r="CJ225" s="126">
        <f t="shared" si="2167"/>
        <v>3104676</v>
      </c>
      <c r="CK225" s="126">
        <f t="shared" si="2179"/>
        <v>5568592</v>
      </c>
      <c r="CL225" s="126">
        <f t="shared" si="2169"/>
        <v>5904644</v>
      </c>
      <c r="CM225" s="126">
        <f t="shared" si="2180"/>
        <v>95658491</v>
      </c>
      <c r="CN225" s="126">
        <f t="shared" si="2181"/>
        <v>98527244</v>
      </c>
      <c r="CO225" s="126">
        <f t="shared" si="2182"/>
        <v>8428836</v>
      </c>
      <c r="CP225" s="126">
        <f t="shared" si="2173"/>
        <v>0</v>
      </c>
      <c r="CQ225" s="126">
        <f t="shared" si="2174"/>
        <v>175050</v>
      </c>
      <c r="CR225" s="126">
        <f t="shared" si="2175"/>
        <v>4673594</v>
      </c>
      <c r="CS225" s="126">
        <f t="shared" si="2176"/>
        <v>2537982</v>
      </c>
      <c r="CT225" s="126">
        <f t="shared" si="2177"/>
        <v>926296</v>
      </c>
      <c r="CU225" s="126">
        <f t="shared" si="2178"/>
        <v>53723942</v>
      </c>
      <c r="CV225" s="169"/>
    </row>
    <row r="226" spans="1:100" x14ac:dyDescent="0.2">
      <c r="A226" s="123" t="str">
        <f t="shared" si="2158"/>
        <v>2018-19APRILRX9</v>
      </c>
      <c r="B226" s="97" t="s">
        <v>821</v>
      </c>
      <c r="C226" s="35" t="s">
        <v>822</v>
      </c>
      <c r="D226" s="124" t="str">
        <f t="shared" si="2159"/>
        <v>Y55</v>
      </c>
      <c r="E226" s="124" t="str">
        <f t="shared" si="2160"/>
        <v>Midlands and East</v>
      </c>
      <c r="F226" s="109" t="s">
        <v>695</v>
      </c>
      <c r="G226" s="109" t="s">
        <v>696</v>
      </c>
      <c r="H226" s="111">
        <v>78384</v>
      </c>
      <c r="I226" s="111">
        <v>63289</v>
      </c>
      <c r="J226" s="111">
        <v>197001</v>
      </c>
      <c r="K226" s="111">
        <v>3</v>
      </c>
      <c r="L226" s="111">
        <v>2</v>
      </c>
      <c r="M226" s="111">
        <v>4</v>
      </c>
      <c r="N226" s="111">
        <v>49</v>
      </c>
      <c r="O226" s="111">
        <v>56209</v>
      </c>
      <c r="P226" s="111">
        <v>5654</v>
      </c>
      <c r="Q226" s="111">
        <v>3791</v>
      </c>
      <c r="R226" s="111">
        <v>32418</v>
      </c>
      <c r="S226" s="111">
        <v>11590</v>
      </c>
      <c r="T226" s="111">
        <v>215</v>
      </c>
      <c r="U226" s="111">
        <v>2917933</v>
      </c>
      <c r="V226" s="111">
        <v>516</v>
      </c>
      <c r="W226" s="111">
        <v>939</v>
      </c>
      <c r="X226" s="111">
        <v>4095887</v>
      </c>
      <c r="Y226" s="111">
        <v>1080</v>
      </c>
      <c r="Z226" s="111">
        <v>2382</v>
      </c>
      <c r="AA226" s="111">
        <v>62160345</v>
      </c>
      <c r="AB226" s="111">
        <v>1917</v>
      </c>
      <c r="AC226" s="111">
        <v>4086</v>
      </c>
      <c r="AD226" s="111">
        <v>46843012</v>
      </c>
      <c r="AE226" s="111">
        <v>4042</v>
      </c>
      <c r="AF226" s="111">
        <v>9678</v>
      </c>
      <c r="AG226" s="111">
        <v>678498</v>
      </c>
      <c r="AH226" s="111">
        <v>3156</v>
      </c>
      <c r="AI226" s="111">
        <v>7310</v>
      </c>
      <c r="AJ226" s="111">
        <v>3575</v>
      </c>
      <c r="AK226" s="111">
        <v>1102</v>
      </c>
      <c r="AL226" s="111">
        <v>1187</v>
      </c>
      <c r="AM226" s="111">
        <v>3</v>
      </c>
      <c r="AN226" s="111">
        <v>537</v>
      </c>
      <c r="AO226" s="111">
        <v>749</v>
      </c>
      <c r="AP226" s="111">
        <v>4</v>
      </c>
      <c r="AQ226" s="111">
        <v>34957</v>
      </c>
      <c r="AR226" s="111">
        <v>2623</v>
      </c>
      <c r="AS226" s="111">
        <v>15054</v>
      </c>
      <c r="AT226" s="111">
        <v>52634</v>
      </c>
      <c r="AU226" s="111">
        <v>10267</v>
      </c>
      <c r="AV226" s="111">
        <v>8074</v>
      </c>
      <c r="AW226" s="111">
        <v>7121</v>
      </c>
      <c r="AX226" s="111">
        <v>5638</v>
      </c>
      <c r="AY226" s="111">
        <v>42199</v>
      </c>
      <c r="AZ226" s="111">
        <v>35612</v>
      </c>
      <c r="BA226" s="111">
        <v>15548</v>
      </c>
      <c r="BB226" s="111">
        <v>12277</v>
      </c>
      <c r="BC226" s="111">
        <v>272</v>
      </c>
      <c r="BD226" s="111">
        <v>221</v>
      </c>
      <c r="BE226" s="111">
        <v>301</v>
      </c>
      <c r="BF226" s="111">
        <v>92783</v>
      </c>
      <c r="BG226" s="111">
        <v>308</v>
      </c>
      <c r="BH226" s="111">
        <v>527</v>
      </c>
      <c r="BI226" s="111">
        <v>2852</v>
      </c>
      <c r="BJ226" s="111">
        <v>124003</v>
      </c>
      <c r="BK226" s="111">
        <v>43</v>
      </c>
      <c r="BL226" s="111">
        <v>73</v>
      </c>
      <c r="BM226" s="111">
        <v>0</v>
      </c>
      <c r="BN226" s="111">
        <v>511</v>
      </c>
      <c r="BO226" s="111">
        <v>479</v>
      </c>
      <c r="BP226" s="111">
        <v>1</v>
      </c>
      <c r="BQ226" s="111">
        <v>1766</v>
      </c>
      <c r="BR226" s="111">
        <v>2242070</v>
      </c>
      <c r="BS226" s="111">
        <v>4388</v>
      </c>
      <c r="BT226" s="111">
        <v>8215</v>
      </c>
      <c r="BU226" s="111">
        <v>2036157</v>
      </c>
      <c r="BV226" s="111">
        <v>4251</v>
      </c>
      <c r="BW226" s="111">
        <v>8830</v>
      </c>
      <c r="BX226" s="111">
        <v>3309</v>
      </c>
      <c r="BY226" s="111">
        <v>3309</v>
      </c>
      <c r="BZ226" s="111">
        <v>3309</v>
      </c>
      <c r="CA226" s="111">
        <v>12038204</v>
      </c>
      <c r="CB226" s="111">
        <v>6817</v>
      </c>
      <c r="CC226" s="178">
        <v>14708</v>
      </c>
      <c r="CD226" s="126">
        <f t="shared" si="2161"/>
        <v>4</v>
      </c>
      <c r="CE226" s="166">
        <f t="shared" si="2162"/>
        <v>2018</v>
      </c>
      <c r="CF226" s="167">
        <f t="shared" si="2163"/>
        <v>43191</v>
      </c>
      <c r="CG226" s="168">
        <f t="shared" si="2164"/>
        <v>30</v>
      </c>
      <c r="CH226" s="126">
        <f t="shared" si="2165"/>
        <v>126578</v>
      </c>
      <c r="CI226" s="126">
        <f t="shared" si="2166"/>
        <v>253156</v>
      </c>
      <c r="CJ226" s="126">
        <f t="shared" si="2167"/>
        <v>3101161</v>
      </c>
      <c r="CK226" s="126">
        <f t="shared" si="2179"/>
        <v>5309106</v>
      </c>
      <c r="CL226" s="126">
        <f t="shared" si="2169"/>
        <v>9030162</v>
      </c>
      <c r="CM226" s="126">
        <f t="shared" si="2180"/>
        <v>132459948</v>
      </c>
      <c r="CN226" s="126">
        <f t="shared" si="2181"/>
        <v>112168020</v>
      </c>
      <c r="CO226" s="126">
        <f t="shared" si="2182"/>
        <v>1571650</v>
      </c>
      <c r="CP226" s="126">
        <f t="shared" si="2173"/>
        <v>158627</v>
      </c>
      <c r="CQ226" s="126">
        <f t="shared" si="2174"/>
        <v>208196</v>
      </c>
      <c r="CR226" s="126">
        <f t="shared" si="2175"/>
        <v>4197865</v>
      </c>
      <c r="CS226" s="126">
        <f t="shared" si="2176"/>
        <v>4229570</v>
      </c>
      <c r="CT226" s="126">
        <f t="shared" si="2177"/>
        <v>3309</v>
      </c>
      <c r="CU226" s="126">
        <f t="shared" si="2178"/>
        <v>25974328</v>
      </c>
      <c r="CV226" s="169"/>
    </row>
    <row r="227" spans="1:100" x14ac:dyDescent="0.2">
      <c r="A227" s="123" t="str">
        <f t="shared" si="2158"/>
        <v>2018-19APRILRYA</v>
      </c>
      <c r="B227" s="97" t="s">
        <v>821</v>
      </c>
      <c r="C227" s="35" t="s">
        <v>822</v>
      </c>
      <c r="D227" s="124" t="str">
        <f t="shared" si="2159"/>
        <v>Y55</v>
      </c>
      <c r="E227" s="124" t="str">
        <f t="shared" si="2160"/>
        <v>Midlands and East</v>
      </c>
      <c r="F227" s="109" t="s">
        <v>697</v>
      </c>
      <c r="G227" s="109" t="s">
        <v>698</v>
      </c>
      <c r="H227" s="111">
        <v>99555</v>
      </c>
      <c r="I227" s="111">
        <v>71501</v>
      </c>
      <c r="J227" s="111">
        <v>146905</v>
      </c>
      <c r="K227" s="111">
        <v>2</v>
      </c>
      <c r="L227" s="111">
        <v>1</v>
      </c>
      <c r="M227" s="111">
        <v>4</v>
      </c>
      <c r="N227" s="111">
        <v>31</v>
      </c>
      <c r="O227" s="111">
        <v>82929</v>
      </c>
      <c r="P227" s="111">
        <v>4731</v>
      </c>
      <c r="Q227" s="111">
        <v>2887</v>
      </c>
      <c r="R227" s="111">
        <v>36703</v>
      </c>
      <c r="S227" s="111">
        <v>33296</v>
      </c>
      <c r="T227" s="111">
        <v>1898</v>
      </c>
      <c r="U227" s="111">
        <v>1938144</v>
      </c>
      <c r="V227" s="111">
        <v>410</v>
      </c>
      <c r="W227" s="111">
        <v>724</v>
      </c>
      <c r="X227" s="111">
        <v>1367313</v>
      </c>
      <c r="Y227" s="111">
        <v>474</v>
      </c>
      <c r="Z227" s="111">
        <v>843</v>
      </c>
      <c r="AA227" s="111">
        <v>25061663</v>
      </c>
      <c r="AB227" s="111">
        <v>683</v>
      </c>
      <c r="AC227" s="111">
        <v>1224</v>
      </c>
      <c r="AD227" s="111">
        <v>51193912</v>
      </c>
      <c r="AE227" s="111">
        <v>1538</v>
      </c>
      <c r="AF227" s="111">
        <v>3317</v>
      </c>
      <c r="AG227" s="111">
        <v>4493606</v>
      </c>
      <c r="AH227" s="111">
        <v>2368</v>
      </c>
      <c r="AI227" s="111">
        <v>5560</v>
      </c>
      <c r="AJ227" s="111">
        <v>2646</v>
      </c>
      <c r="AK227" s="111">
        <v>1</v>
      </c>
      <c r="AL227" s="111">
        <v>3</v>
      </c>
      <c r="AM227" s="111">
        <v>0</v>
      </c>
      <c r="AN227" s="111">
        <v>196</v>
      </c>
      <c r="AO227" s="111">
        <v>2446</v>
      </c>
      <c r="AP227" s="111">
        <v>1826</v>
      </c>
      <c r="AQ227" s="111">
        <v>46807</v>
      </c>
      <c r="AR227" s="111">
        <v>3111</v>
      </c>
      <c r="AS227" s="111">
        <v>30365</v>
      </c>
      <c r="AT227" s="111">
        <v>80283</v>
      </c>
      <c r="AU227" s="111">
        <v>8817</v>
      </c>
      <c r="AV227" s="111">
        <v>6657</v>
      </c>
      <c r="AW227" s="111">
        <v>5347</v>
      </c>
      <c r="AX227" s="111">
        <v>4077</v>
      </c>
      <c r="AY227" s="111">
        <v>45713</v>
      </c>
      <c r="AZ227" s="111">
        <v>38707</v>
      </c>
      <c r="BA227" s="111">
        <v>52566</v>
      </c>
      <c r="BB227" s="111">
        <v>34818</v>
      </c>
      <c r="BC227" s="111">
        <v>4065</v>
      </c>
      <c r="BD227" s="111">
        <v>2006</v>
      </c>
      <c r="BE227" s="111">
        <v>202</v>
      </c>
      <c r="BF227" s="111">
        <v>60579</v>
      </c>
      <c r="BG227" s="111">
        <v>300</v>
      </c>
      <c r="BH227" s="111">
        <v>539</v>
      </c>
      <c r="BI227" s="111">
        <v>3330</v>
      </c>
      <c r="BJ227" s="111">
        <v>160036</v>
      </c>
      <c r="BK227" s="111">
        <v>48</v>
      </c>
      <c r="BL227" s="111">
        <v>55</v>
      </c>
      <c r="BM227" s="111">
        <v>287</v>
      </c>
      <c r="BN227" s="111">
        <v>4</v>
      </c>
      <c r="BO227" s="111">
        <v>1780</v>
      </c>
      <c r="BP227" s="111">
        <v>0</v>
      </c>
      <c r="BQ227" s="111">
        <v>1584</v>
      </c>
      <c r="BR227" s="111">
        <v>9041</v>
      </c>
      <c r="BS227" s="111">
        <v>2260</v>
      </c>
      <c r="BT227" s="111">
        <v>2871</v>
      </c>
      <c r="BU227" s="111">
        <v>6687152</v>
      </c>
      <c r="BV227" s="111">
        <v>3757</v>
      </c>
      <c r="BW227" s="111">
        <v>7795</v>
      </c>
      <c r="BX227" s="111">
        <v>0</v>
      </c>
      <c r="BY227" s="111">
        <v>0</v>
      </c>
      <c r="BZ227" s="111">
        <v>0</v>
      </c>
      <c r="CA227" s="111">
        <v>7364777</v>
      </c>
      <c r="CB227" s="111">
        <v>4649</v>
      </c>
      <c r="CC227" s="178">
        <v>10036</v>
      </c>
      <c r="CD227" s="126">
        <f t="shared" si="2161"/>
        <v>4</v>
      </c>
      <c r="CE227" s="166">
        <f t="shared" si="2162"/>
        <v>2018</v>
      </c>
      <c r="CF227" s="167">
        <f t="shared" si="2163"/>
        <v>43191</v>
      </c>
      <c r="CG227" s="168">
        <f t="shared" si="2164"/>
        <v>30</v>
      </c>
      <c r="CH227" s="126">
        <f t="shared" si="2165"/>
        <v>71501</v>
      </c>
      <c r="CI227" s="126">
        <f t="shared" si="2166"/>
        <v>286004</v>
      </c>
      <c r="CJ227" s="126">
        <f t="shared" si="2167"/>
        <v>2216531</v>
      </c>
      <c r="CK227" s="126">
        <f t="shared" si="2179"/>
        <v>3425244</v>
      </c>
      <c r="CL227" s="126">
        <f t="shared" si="2169"/>
        <v>2433741</v>
      </c>
      <c r="CM227" s="126">
        <f t="shared" si="2180"/>
        <v>44924472</v>
      </c>
      <c r="CN227" s="126">
        <f t="shared" si="2181"/>
        <v>110442832</v>
      </c>
      <c r="CO227" s="126">
        <f t="shared" si="2182"/>
        <v>10552880</v>
      </c>
      <c r="CP227" s="126">
        <f t="shared" si="2173"/>
        <v>108878</v>
      </c>
      <c r="CQ227" s="126">
        <f t="shared" si="2174"/>
        <v>183150</v>
      </c>
      <c r="CR227" s="126">
        <f t="shared" si="2175"/>
        <v>11484</v>
      </c>
      <c r="CS227" s="126">
        <f t="shared" si="2176"/>
        <v>13875100</v>
      </c>
      <c r="CT227" s="126">
        <f t="shared" si="2177"/>
        <v>0</v>
      </c>
      <c r="CU227" s="126">
        <f t="shared" si="2178"/>
        <v>15897024</v>
      </c>
      <c r="CV227" s="169"/>
    </row>
    <row r="228" spans="1:100" x14ac:dyDescent="0.2">
      <c r="A228" s="123" t="str">
        <f t="shared" si="2158"/>
        <v>2018-19APRILRYC</v>
      </c>
      <c r="B228" s="97" t="s">
        <v>821</v>
      </c>
      <c r="C228" s="35" t="s">
        <v>822</v>
      </c>
      <c r="D228" s="124" t="str">
        <f t="shared" si="2159"/>
        <v>Y55</v>
      </c>
      <c r="E228" s="124" t="str">
        <f t="shared" si="2160"/>
        <v>Midlands and East</v>
      </c>
      <c r="F228" s="109" t="s">
        <v>699</v>
      </c>
      <c r="G228" s="109" t="s">
        <v>700</v>
      </c>
      <c r="H228" s="111">
        <v>94364</v>
      </c>
      <c r="I228" s="111">
        <v>60260</v>
      </c>
      <c r="J228" s="111">
        <v>170005</v>
      </c>
      <c r="K228" s="111">
        <v>3</v>
      </c>
      <c r="L228" s="111">
        <v>1</v>
      </c>
      <c r="M228" s="111">
        <v>6</v>
      </c>
      <c r="N228" s="111">
        <v>51</v>
      </c>
      <c r="O228" s="111">
        <v>68691</v>
      </c>
      <c r="P228" s="111">
        <v>6015</v>
      </c>
      <c r="Q228" s="111">
        <v>4024</v>
      </c>
      <c r="R228" s="111">
        <v>35978</v>
      </c>
      <c r="S228" s="111">
        <v>14049</v>
      </c>
      <c r="T228" s="111">
        <v>5289</v>
      </c>
      <c r="U228" s="111">
        <v>2924513</v>
      </c>
      <c r="V228" s="111">
        <v>486</v>
      </c>
      <c r="W228" s="111">
        <v>884</v>
      </c>
      <c r="X228" s="111">
        <v>3202160</v>
      </c>
      <c r="Y228" s="111">
        <v>796</v>
      </c>
      <c r="Z228" s="111">
        <v>1442</v>
      </c>
      <c r="AA228" s="111">
        <v>49032027</v>
      </c>
      <c r="AB228" s="111">
        <v>1363</v>
      </c>
      <c r="AC228" s="111">
        <v>2843</v>
      </c>
      <c r="AD228" s="111">
        <v>48727309</v>
      </c>
      <c r="AE228" s="111">
        <v>3468</v>
      </c>
      <c r="AF228" s="111">
        <v>8223</v>
      </c>
      <c r="AG228" s="111">
        <v>22690714</v>
      </c>
      <c r="AH228" s="111">
        <v>4290</v>
      </c>
      <c r="AI228" s="111">
        <v>10048</v>
      </c>
      <c r="AJ228" s="111">
        <v>4326</v>
      </c>
      <c r="AK228" s="111">
        <v>57</v>
      </c>
      <c r="AL228" s="111">
        <v>2160</v>
      </c>
      <c r="AM228" s="111">
        <v>262</v>
      </c>
      <c r="AN228" s="111">
        <v>73</v>
      </c>
      <c r="AO228" s="111">
        <v>2036</v>
      </c>
      <c r="AP228" s="111">
        <v>5023</v>
      </c>
      <c r="AQ228" s="111">
        <v>41320</v>
      </c>
      <c r="AR228" s="111">
        <v>2011</v>
      </c>
      <c r="AS228" s="111">
        <v>21034</v>
      </c>
      <c r="AT228" s="111">
        <v>64365</v>
      </c>
      <c r="AU228" s="111">
        <v>13481</v>
      </c>
      <c r="AV228" s="111">
        <v>10079</v>
      </c>
      <c r="AW228" s="111">
        <v>4255</v>
      </c>
      <c r="AX228" s="111">
        <v>4255</v>
      </c>
      <c r="AY228" s="111">
        <v>55459</v>
      </c>
      <c r="AZ228" s="111">
        <v>42139</v>
      </c>
      <c r="BA228" s="111">
        <v>25938</v>
      </c>
      <c r="BB228" s="111">
        <v>15235</v>
      </c>
      <c r="BC228" s="111">
        <v>10123</v>
      </c>
      <c r="BD228" s="111">
        <v>5692</v>
      </c>
      <c r="BE228" s="111">
        <v>419</v>
      </c>
      <c r="BF228" s="111">
        <v>111990</v>
      </c>
      <c r="BG228" s="111">
        <v>267</v>
      </c>
      <c r="BH228" s="111">
        <v>441</v>
      </c>
      <c r="BI228" s="111">
        <v>5693</v>
      </c>
      <c r="BJ228" s="111">
        <v>191976</v>
      </c>
      <c r="BK228" s="111">
        <v>34</v>
      </c>
      <c r="BL228" s="111">
        <v>59</v>
      </c>
      <c r="BM228" s="111">
        <v>34</v>
      </c>
      <c r="BN228" s="111">
        <v>903</v>
      </c>
      <c r="BO228" s="111">
        <v>783</v>
      </c>
      <c r="BP228" s="111">
        <v>68</v>
      </c>
      <c r="BQ228" s="111">
        <v>1246</v>
      </c>
      <c r="BR228" s="111">
        <v>6335057</v>
      </c>
      <c r="BS228" s="111">
        <v>7016</v>
      </c>
      <c r="BT228" s="111">
        <v>16151</v>
      </c>
      <c r="BU228" s="111">
        <v>6941909</v>
      </c>
      <c r="BV228" s="111">
        <v>8866</v>
      </c>
      <c r="BW228" s="111">
        <v>20496</v>
      </c>
      <c r="BX228" s="111">
        <v>760342</v>
      </c>
      <c r="BY228" s="111">
        <v>11182</v>
      </c>
      <c r="BZ228" s="111">
        <v>25847</v>
      </c>
      <c r="CA228" s="111">
        <v>15211550</v>
      </c>
      <c r="CB228" s="111">
        <v>12208</v>
      </c>
      <c r="CC228" s="178">
        <v>28196</v>
      </c>
      <c r="CD228" s="126">
        <f t="shared" ref="CD228:CD233" si="2183">MONTH(1&amp;C228)</f>
        <v>4</v>
      </c>
      <c r="CE228" s="166">
        <f t="shared" si="2162"/>
        <v>2018</v>
      </c>
      <c r="CF228" s="167">
        <f t="shared" si="2163"/>
        <v>43191</v>
      </c>
      <c r="CG228" s="168">
        <f t="shared" si="2164"/>
        <v>30</v>
      </c>
      <c r="CH228" s="126">
        <f t="shared" si="2165"/>
        <v>60260</v>
      </c>
      <c r="CI228" s="126">
        <f t="shared" si="2166"/>
        <v>361560</v>
      </c>
      <c r="CJ228" s="126">
        <f t="shared" si="2167"/>
        <v>3073260</v>
      </c>
      <c r="CK228" s="126">
        <f t="shared" si="2179"/>
        <v>5317260</v>
      </c>
      <c r="CL228" s="126">
        <f t="shared" si="2169"/>
        <v>5802608</v>
      </c>
      <c r="CM228" s="126">
        <f t="shared" si="2180"/>
        <v>102285454</v>
      </c>
      <c r="CN228" s="126">
        <f t="shared" si="2181"/>
        <v>115524927</v>
      </c>
      <c r="CO228" s="126">
        <f t="shared" si="2182"/>
        <v>53143872</v>
      </c>
      <c r="CP228" s="126">
        <f t="shared" si="2173"/>
        <v>184779</v>
      </c>
      <c r="CQ228" s="126">
        <f t="shared" si="2174"/>
        <v>335887</v>
      </c>
      <c r="CR228" s="126">
        <f t="shared" si="2175"/>
        <v>14584353</v>
      </c>
      <c r="CS228" s="126">
        <f t="shared" si="2176"/>
        <v>16048368</v>
      </c>
      <c r="CT228" s="126">
        <f t="shared" si="2177"/>
        <v>1757596</v>
      </c>
      <c r="CU228" s="126">
        <f t="shared" si="2178"/>
        <v>35132216</v>
      </c>
      <c r="CV228" s="169"/>
    </row>
    <row r="229" spans="1:100" x14ac:dyDescent="0.2">
      <c r="A229" s="123" t="str">
        <f t="shared" si="2158"/>
        <v>2018-19APRILRYD</v>
      </c>
      <c r="B229" s="97" t="s">
        <v>821</v>
      </c>
      <c r="C229" s="35" t="s">
        <v>822</v>
      </c>
      <c r="D229" s="124" t="str">
        <f t="shared" si="2159"/>
        <v>Y58</v>
      </c>
      <c r="E229" s="124" t="str">
        <f t="shared" si="2160"/>
        <v>South East</v>
      </c>
      <c r="F229" s="109" t="s">
        <v>701</v>
      </c>
      <c r="G229" s="109" t="s">
        <v>702</v>
      </c>
      <c r="H229" s="111">
        <v>65859</v>
      </c>
      <c r="I229" s="111">
        <v>58773</v>
      </c>
      <c r="J229" s="111">
        <v>893778</v>
      </c>
      <c r="K229" s="111">
        <v>15</v>
      </c>
      <c r="L229" s="111">
        <v>4</v>
      </c>
      <c r="M229" s="111">
        <v>97</v>
      </c>
      <c r="N229" s="111">
        <v>204</v>
      </c>
      <c r="O229" s="111">
        <v>57969</v>
      </c>
      <c r="P229" s="111">
        <v>3194</v>
      </c>
      <c r="Q229" s="111">
        <v>1985</v>
      </c>
      <c r="R229" s="111">
        <v>26654</v>
      </c>
      <c r="S229" s="111">
        <v>21567</v>
      </c>
      <c r="T229" s="111">
        <v>1136</v>
      </c>
      <c r="U229" s="111">
        <v>1422959</v>
      </c>
      <c r="V229" s="111">
        <v>446</v>
      </c>
      <c r="W229" s="111">
        <v>825</v>
      </c>
      <c r="X229" s="111">
        <v>1237074</v>
      </c>
      <c r="Y229" s="111">
        <v>623</v>
      </c>
      <c r="Z229" s="111">
        <v>1180</v>
      </c>
      <c r="AA229" s="111">
        <v>25811683</v>
      </c>
      <c r="AB229" s="111">
        <v>968</v>
      </c>
      <c r="AC229" s="111">
        <v>1817</v>
      </c>
      <c r="AD229" s="111">
        <v>83410077</v>
      </c>
      <c r="AE229" s="111">
        <v>3867</v>
      </c>
      <c r="AF229" s="111">
        <v>9157</v>
      </c>
      <c r="AG229" s="111">
        <v>6909808</v>
      </c>
      <c r="AH229" s="111">
        <v>6083</v>
      </c>
      <c r="AI229" s="111">
        <v>15057</v>
      </c>
      <c r="AJ229" s="111">
        <v>3289</v>
      </c>
      <c r="AK229" s="111">
        <v>84</v>
      </c>
      <c r="AL229" s="111">
        <v>404</v>
      </c>
      <c r="AM229" s="111">
        <v>53</v>
      </c>
      <c r="AN229" s="111">
        <v>245</v>
      </c>
      <c r="AO229" s="111">
        <v>2556</v>
      </c>
      <c r="AP229" s="111">
        <v>651</v>
      </c>
      <c r="AQ229" s="111">
        <v>33806</v>
      </c>
      <c r="AR229" s="111">
        <v>1609</v>
      </c>
      <c r="AS229" s="111">
        <v>19265</v>
      </c>
      <c r="AT229" s="111">
        <v>54680</v>
      </c>
      <c r="AU229" s="111">
        <v>7664</v>
      </c>
      <c r="AV229" s="111">
        <v>5643</v>
      </c>
      <c r="AW229" s="111">
        <v>4810</v>
      </c>
      <c r="AX229" s="111">
        <v>5643</v>
      </c>
      <c r="AY229" s="111">
        <v>37336</v>
      </c>
      <c r="AZ229" s="111">
        <v>30095</v>
      </c>
      <c r="BA229" s="111">
        <v>35515</v>
      </c>
      <c r="BB229" s="111">
        <v>22899</v>
      </c>
      <c r="BC229" s="111">
        <v>2067</v>
      </c>
      <c r="BD229" s="111">
        <v>1203</v>
      </c>
      <c r="BE229" s="111">
        <v>218</v>
      </c>
      <c r="BF229" s="111">
        <v>61618</v>
      </c>
      <c r="BG229" s="111">
        <v>283</v>
      </c>
      <c r="BH229" s="111">
        <v>445</v>
      </c>
      <c r="BI229" s="111">
        <v>2484</v>
      </c>
      <c r="BJ229" s="111">
        <v>108582</v>
      </c>
      <c r="BK229" s="111">
        <v>44</v>
      </c>
      <c r="BL229" s="111">
        <v>91</v>
      </c>
      <c r="BM229" s="111">
        <v>2115</v>
      </c>
      <c r="BN229" s="111">
        <v>215</v>
      </c>
      <c r="BO229" s="111">
        <v>1607</v>
      </c>
      <c r="BP229" s="111">
        <v>0</v>
      </c>
      <c r="BQ229" s="111">
        <v>293</v>
      </c>
      <c r="BR229" s="111">
        <v>1188334</v>
      </c>
      <c r="BS229" s="111">
        <v>5527</v>
      </c>
      <c r="BT229" s="111">
        <v>13079</v>
      </c>
      <c r="BU229" s="111">
        <v>12299735</v>
      </c>
      <c r="BV229" s="111">
        <v>7654</v>
      </c>
      <c r="BW229" s="111">
        <v>18640</v>
      </c>
      <c r="BX229" s="111">
        <v>0</v>
      </c>
      <c r="BY229" s="111">
        <v>0</v>
      </c>
      <c r="BZ229" s="111">
        <v>0</v>
      </c>
      <c r="CA229" s="111">
        <v>2371334</v>
      </c>
      <c r="CB229" s="111">
        <v>8093</v>
      </c>
      <c r="CC229" s="178">
        <v>18226</v>
      </c>
      <c r="CD229" s="126">
        <f t="shared" si="2183"/>
        <v>4</v>
      </c>
      <c r="CE229" s="166">
        <f t="shared" si="2162"/>
        <v>2018</v>
      </c>
      <c r="CF229" s="167">
        <f t="shared" si="2163"/>
        <v>43191</v>
      </c>
      <c r="CG229" s="168">
        <f t="shared" si="2164"/>
        <v>30</v>
      </c>
      <c r="CH229" s="126">
        <f t="shared" si="2165"/>
        <v>235092</v>
      </c>
      <c r="CI229" s="126">
        <f t="shared" si="2166"/>
        <v>5700981</v>
      </c>
      <c r="CJ229" s="126">
        <f t="shared" si="2167"/>
        <v>11989692</v>
      </c>
      <c r="CK229" s="126">
        <f t="shared" si="2179"/>
        <v>2635050</v>
      </c>
      <c r="CL229" s="126">
        <f t="shared" si="2169"/>
        <v>2342300</v>
      </c>
      <c r="CM229" s="126">
        <f t="shared" si="2180"/>
        <v>48430318</v>
      </c>
      <c r="CN229" s="126">
        <f t="shared" si="2181"/>
        <v>197489019</v>
      </c>
      <c r="CO229" s="126">
        <f t="shared" si="2182"/>
        <v>17104752</v>
      </c>
      <c r="CP229" s="126">
        <f t="shared" si="2173"/>
        <v>97010</v>
      </c>
      <c r="CQ229" s="126">
        <f t="shared" si="2174"/>
        <v>226044</v>
      </c>
      <c r="CR229" s="126">
        <f t="shared" si="2175"/>
        <v>2811985</v>
      </c>
      <c r="CS229" s="126">
        <f t="shared" si="2176"/>
        <v>29954480</v>
      </c>
      <c r="CT229" s="126">
        <f t="shared" si="2177"/>
        <v>0</v>
      </c>
      <c r="CU229" s="126">
        <f t="shared" si="2178"/>
        <v>5340218</v>
      </c>
      <c r="CV229" s="169"/>
    </row>
    <row r="230" spans="1:100" x14ac:dyDescent="0.2">
      <c r="A230" s="123" t="str">
        <f t="shared" si="2158"/>
        <v>2018-19APRILRYE</v>
      </c>
      <c r="B230" s="97" t="s">
        <v>821</v>
      </c>
      <c r="C230" s="35" t="s">
        <v>822</v>
      </c>
      <c r="D230" s="124" t="str">
        <f t="shared" si="2159"/>
        <v>Y58</v>
      </c>
      <c r="E230" s="124" t="str">
        <f t="shared" si="2160"/>
        <v>South East</v>
      </c>
      <c r="F230" s="109" t="s">
        <v>703</v>
      </c>
      <c r="G230" s="109" t="s">
        <v>704</v>
      </c>
      <c r="H230" s="111">
        <v>60214</v>
      </c>
      <c r="I230" s="111">
        <v>36924</v>
      </c>
      <c r="J230" s="111">
        <v>192076</v>
      </c>
      <c r="K230" s="111">
        <v>5</v>
      </c>
      <c r="L230" s="111">
        <v>3</v>
      </c>
      <c r="M230" s="111">
        <v>9</v>
      </c>
      <c r="N230" s="111">
        <v>63</v>
      </c>
      <c r="O230" s="111">
        <v>43115</v>
      </c>
      <c r="P230" s="111">
        <v>2513</v>
      </c>
      <c r="Q230" s="111">
        <v>1529</v>
      </c>
      <c r="R230" s="111">
        <v>19483</v>
      </c>
      <c r="S230" s="111">
        <v>13593</v>
      </c>
      <c r="T230" s="111">
        <v>1457</v>
      </c>
      <c r="U230" s="111">
        <v>991801</v>
      </c>
      <c r="V230" s="111">
        <v>395</v>
      </c>
      <c r="W230" s="111">
        <v>710</v>
      </c>
      <c r="X230" s="111">
        <v>915615</v>
      </c>
      <c r="Y230" s="111">
        <v>599</v>
      </c>
      <c r="Z230" s="111">
        <v>1111</v>
      </c>
      <c r="AA230" s="111">
        <v>16624106</v>
      </c>
      <c r="AB230" s="111">
        <v>853</v>
      </c>
      <c r="AC230" s="111">
        <v>1666</v>
      </c>
      <c r="AD230" s="111">
        <v>35727255</v>
      </c>
      <c r="AE230" s="111">
        <v>2628</v>
      </c>
      <c r="AF230" s="111">
        <v>6008</v>
      </c>
      <c r="AG230" s="111">
        <v>5794870</v>
      </c>
      <c r="AH230" s="111">
        <v>3977</v>
      </c>
      <c r="AI230" s="111">
        <v>9184</v>
      </c>
      <c r="AJ230" s="111">
        <v>2656</v>
      </c>
      <c r="AK230" s="111">
        <v>20</v>
      </c>
      <c r="AL230" s="111">
        <v>102</v>
      </c>
      <c r="AM230" s="111">
        <v>193</v>
      </c>
      <c r="AN230" s="111">
        <v>199</v>
      </c>
      <c r="AO230" s="111">
        <v>2335</v>
      </c>
      <c r="AP230" s="111">
        <v>0</v>
      </c>
      <c r="AQ230" s="111">
        <v>23647</v>
      </c>
      <c r="AR230" s="111">
        <v>2784</v>
      </c>
      <c r="AS230" s="111">
        <v>14028</v>
      </c>
      <c r="AT230" s="111">
        <v>40459</v>
      </c>
      <c r="AU230" s="111">
        <v>5050</v>
      </c>
      <c r="AV230" s="111">
        <v>3990</v>
      </c>
      <c r="AW230" s="111">
        <v>3116</v>
      </c>
      <c r="AX230" s="111">
        <v>2502</v>
      </c>
      <c r="AY230" s="111">
        <v>27580</v>
      </c>
      <c r="AZ230" s="111">
        <v>23017</v>
      </c>
      <c r="BA230" s="111">
        <v>19606</v>
      </c>
      <c r="BB230" s="111">
        <v>15376</v>
      </c>
      <c r="BC230" s="111">
        <v>2159</v>
      </c>
      <c r="BD230" s="111">
        <v>1610</v>
      </c>
      <c r="BE230" s="111">
        <v>190</v>
      </c>
      <c r="BF230" s="111">
        <v>58440</v>
      </c>
      <c r="BG230" s="111">
        <v>308</v>
      </c>
      <c r="BH230" s="111">
        <v>525</v>
      </c>
      <c r="BI230" s="111">
        <v>2003</v>
      </c>
      <c r="BJ230" s="111">
        <v>73515</v>
      </c>
      <c r="BK230" s="111">
        <v>37</v>
      </c>
      <c r="BL230" s="111">
        <v>71</v>
      </c>
      <c r="BM230" s="111">
        <v>0</v>
      </c>
      <c r="BN230" s="111">
        <v>1776</v>
      </c>
      <c r="BO230" s="111">
        <v>1284</v>
      </c>
      <c r="BP230" s="111">
        <v>0</v>
      </c>
      <c r="BQ230" s="111">
        <v>353</v>
      </c>
      <c r="BR230" s="111">
        <v>4325983</v>
      </c>
      <c r="BS230" s="111">
        <v>2436</v>
      </c>
      <c r="BT230" s="111">
        <v>4231</v>
      </c>
      <c r="BU230" s="111">
        <v>6252827</v>
      </c>
      <c r="BV230" s="111">
        <v>4870</v>
      </c>
      <c r="BW230" s="111">
        <v>9003</v>
      </c>
      <c r="BX230" s="111">
        <v>0</v>
      </c>
      <c r="BY230" s="111">
        <v>0</v>
      </c>
      <c r="BZ230" s="111">
        <v>0</v>
      </c>
      <c r="CA230" s="111">
        <v>2301327</v>
      </c>
      <c r="CB230" s="111">
        <v>6519</v>
      </c>
      <c r="CC230" s="178">
        <v>15049</v>
      </c>
      <c r="CD230" s="126">
        <f t="shared" si="2183"/>
        <v>4</v>
      </c>
      <c r="CE230" s="166">
        <f t="shared" si="2162"/>
        <v>2018</v>
      </c>
      <c r="CF230" s="167">
        <f t="shared" si="2163"/>
        <v>43191</v>
      </c>
      <c r="CG230" s="168">
        <f t="shared" si="2164"/>
        <v>30</v>
      </c>
      <c r="CH230" s="126">
        <f t="shared" si="2165"/>
        <v>110772</v>
      </c>
      <c r="CI230" s="126">
        <f t="shared" si="2166"/>
        <v>332316</v>
      </c>
      <c r="CJ230" s="126">
        <f t="shared" si="2167"/>
        <v>2326212</v>
      </c>
      <c r="CK230" s="126">
        <f t="shared" si="2179"/>
        <v>1784230</v>
      </c>
      <c r="CL230" s="126">
        <f t="shared" si="2169"/>
        <v>1698719</v>
      </c>
      <c r="CM230" s="126">
        <f t="shared" si="2180"/>
        <v>32458678</v>
      </c>
      <c r="CN230" s="126">
        <f t="shared" si="2181"/>
        <v>81666744</v>
      </c>
      <c r="CO230" s="126">
        <f t="shared" si="2182"/>
        <v>13381088</v>
      </c>
      <c r="CP230" s="126">
        <f t="shared" si="2173"/>
        <v>99750</v>
      </c>
      <c r="CQ230" s="126">
        <f t="shared" si="2174"/>
        <v>142213</v>
      </c>
      <c r="CR230" s="126">
        <f t="shared" si="2175"/>
        <v>7514256</v>
      </c>
      <c r="CS230" s="126">
        <f t="shared" si="2176"/>
        <v>11559852</v>
      </c>
      <c r="CT230" s="126">
        <f t="shared" si="2177"/>
        <v>0</v>
      </c>
      <c r="CU230" s="126">
        <f t="shared" si="2178"/>
        <v>5312297</v>
      </c>
      <c r="CV230" s="169"/>
    </row>
    <row r="231" spans="1:100" x14ac:dyDescent="0.2">
      <c r="A231" s="123" t="str">
        <f t="shared" si="2158"/>
        <v>2018-19APRILRYF</v>
      </c>
      <c r="B231" s="97" t="s">
        <v>821</v>
      </c>
      <c r="C231" s="35" t="s">
        <v>822</v>
      </c>
      <c r="D231" s="124" t="str">
        <f t="shared" si="2159"/>
        <v>Y59</v>
      </c>
      <c r="E231" s="124" t="str">
        <f t="shared" si="2160"/>
        <v>South West</v>
      </c>
      <c r="F231" s="109" t="s">
        <v>705</v>
      </c>
      <c r="G231" s="109" t="s">
        <v>706</v>
      </c>
      <c r="H231" s="111">
        <v>93629</v>
      </c>
      <c r="I231" s="111">
        <v>63027</v>
      </c>
      <c r="J231" s="111">
        <v>275874</v>
      </c>
      <c r="K231" s="111">
        <v>4</v>
      </c>
      <c r="L231" s="111">
        <v>2</v>
      </c>
      <c r="M231" s="111">
        <v>17</v>
      </c>
      <c r="N231" s="111">
        <v>51</v>
      </c>
      <c r="O231" s="111">
        <v>69902</v>
      </c>
      <c r="P231" s="111">
        <v>5223</v>
      </c>
      <c r="Q231" s="111">
        <v>3206</v>
      </c>
      <c r="R231" s="111">
        <v>34369</v>
      </c>
      <c r="S231" s="111">
        <v>18707</v>
      </c>
      <c r="T231" s="111">
        <v>1051</v>
      </c>
      <c r="U231" s="111">
        <v>2670504</v>
      </c>
      <c r="V231" s="111">
        <v>511</v>
      </c>
      <c r="W231" s="111">
        <v>950</v>
      </c>
      <c r="X231" s="111">
        <v>2444960</v>
      </c>
      <c r="Y231" s="111">
        <v>763</v>
      </c>
      <c r="Z231" s="111">
        <v>1395</v>
      </c>
      <c r="AA231" s="111">
        <v>48207809</v>
      </c>
      <c r="AB231" s="111">
        <v>1403</v>
      </c>
      <c r="AC231" s="111">
        <v>2895</v>
      </c>
      <c r="AD231" s="111">
        <v>56824245</v>
      </c>
      <c r="AE231" s="111">
        <v>3038</v>
      </c>
      <c r="AF231" s="111">
        <v>7115</v>
      </c>
      <c r="AG231" s="111">
        <v>7673168</v>
      </c>
      <c r="AH231" s="111">
        <v>7301</v>
      </c>
      <c r="AI231" s="111">
        <v>15254</v>
      </c>
      <c r="AJ231" s="111">
        <v>4086</v>
      </c>
      <c r="AK231" s="111">
        <v>345</v>
      </c>
      <c r="AL231" s="111">
        <v>1101</v>
      </c>
      <c r="AM231" s="111">
        <v>4411</v>
      </c>
      <c r="AN231" s="111">
        <v>636</v>
      </c>
      <c r="AO231" s="111">
        <v>2004</v>
      </c>
      <c r="AP231" s="111">
        <v>194</v>
      </c>
      <c r="AQ231" s="111">
        <v>37006</v>
      </c>
      <c r="AR231" s="111">
        <v>3248</v>
      </c>
      <c r="AS231" s="111">
        <v>25562</v>
      </c>
      <c r="AT231" s="111">
        <v>65816</v>
      </c>
      <c r="AU231" s="111">
        <v>11152</v>
      </c>
      <c r="AV231" s="111">
        <v>8677</v>
      </c>
      <c r="AW231" s="111">
        <v>6837</v>
      </c>
      <c r="AX231" s="111">
        <v>5396</v>
      </c>
      <c r="AY231" s="111">
        <v>45923</v>
      </c>
      <c r="AZ231" s="111">
        <v>39281</v>
      </c>
      <c r="BA231" s="111">
        <v>27235</v>
      </c>
      <c r="BB231" s="111">
        <v>20690</v>
      </c>
      <c r="BC231" s="111">
        <v>1537</v>
      </c>
      <c r="BD231" s="111">
        <v>1120</v>
      </c>
      <c r="BE231" s="111">
        <v>405</v>
      </c>
      <c r="BF231" s="111">
        <v>149532</v>
      </c>
      <c r="BG231" s="111">
        <v>369</v>
      </c>
      <c r="BH231" s="111">
        <v>639</v>
      </c>
      <c r="BI231" s="111">
        <v>2815</v>
      </c>
      <c r="BJ231" s="111">
        <v>139903</v>
      </c>
      <c r="BK231" s="111">
        <v>50</v>
      </c>
      <c r="BL231" s="111">
        <v>103</v>
      </c>
      <c r="BM231" s="111">
        <v>0</v>
      </c>
      <c r="BN231" s="111">
        <v>1121</v>
      </c>
      <c r="BO231" s="111">
        <v>1001</v>
      </c>
      <c r="BP231" s="111">
        <v>24</v>
      </c>
      <c r="BQ231" s="111">
        <v>1057</v>
      </c>
      <c r="BR231" s="111">
        <v>4960974</v>
      </c>
      <c r="BS231" s="111">
        <v>4425</v>
      </c>
      <c r="BT231" s="111">
        <v>9204</v>
      </c>
      <c r="BU231" s="111">
        <v>5519963</v>
      </c>
      <c r="BV231" s="111">
        <v>5514</v>
      </c>
      <c r="BW231" s="111">
        <v>11336</v>
      </c>
      <c r="BX231" s="111">
        <v>170608</v>
      </c>
      <c r="BY231" s="111">
        <v>7109</v>
      </c>
      <c r="BZ231" s="111">
        <v>14854</v>
      </c>
      <c r="CA231" s="111">
        <v>6905021</v>
      </c>
      <c r="CB231" s="111">
        <v>6533</v>
      </c>
      <c r="CC231" s="178">
        <v>14868</v>
      </c>
      <c r="CD231" s="126">
        <f t="shared" si="2183"/>
        <v>4</v>
      </c>
      <c r="CE231" s="166">
        <f t="shared" si="2162"/>
        <v>2018</v>
      </c>
      <c r="CF231" s="167">
        <f t="shared" si="2163"/>
        <v>43191</v>
      </c>
      <c r="CG231" s="168">
        <f t="shared" si="2164"/>
        <v>30</v>
      </c>
      <c r="CH231" s="126">
        <f t="shared" si="2165"/>
        <v>126054</v>
      </c>
      <c r="CI231" s="126">
        <f t="shared" si="2166"/>
        <v>1071459</v>
      </c>
      <c r="CJ231" s="126">
        <f t="shared" si="2167"/>
        <v>3214377</v>
      </c>
      <c r="CK231" s="126">
        <f t="shared" si="2179"/>
        <v>4961850</v>
      </c>
      <c r="CL231" s="126">
        <f t="shared" si="2169"/>
        <v>4472370</v>
      </c>
      <c r="CM231" s="126">
        <f t="shared" si="2180"/>
        <v>99498255</v>
      </c>
      <c r="CN231" s="126">
        <f t="shared" si="2181"/>
        <v>133100305</v>
      </c>
      <c r="CO231" s="126">
        <f t="shared" si="2182"/>
        <v>16031954</v>
      </c>
      <c r="CP231" s="126">
        <f t="shared" si="2173"/>
        <v>258795</v>
      </c>
      <c r="CQ231" s="126">
        <f t="shared" si="2174"/>
        <v>289945</v>
      </c>
      <c r="CR231" s="126">
        <f t="shared" si="2175"/>
        <v>10317684</v>
      </c>
      <c r="CS231" s="126">
        <f t="shared" si="2176"/>
        <v>11347336</v>
      </c>
      <c r="CT231" s="126">
        <f t="shared" si="2177"/>
        <v>356496</v>
      </c>
      <c r="CU231" s="126">
        <f t="shared" si="2178"/>
        <v>15715476</v>
      </c>
      <c r="CV231" s="107"/>
    </row>
    <row r="232" spans="1:100" x14ac:dyDescent="0.2">
      <c r="A232" s="123" t="str">
        <f t="shared" ref="A232:A275" si="2184">B232&amp;C232&amp;F232</f>
        <v>2018-19MAYR1F</v>
      </c>
      <c r="B232" s="97" t="s">
        <v>821</v>
      </c>
      <c r="C232" s="35" t="s">
        <v>868</v>
      </c>
      <c r="D232" s="124" t="str">
        <f t="shared" si="2159"/>
        <v>Y58</v>
      </c>
      <c r="E232" s="124" t="str">
        <f t="shared" si="2160"/>
        <v>South East</v>
      </c>
      <c r="F232" s="109" t="s">
        <v>682</v>
      </c>
      <c r="G232" s="109" t="s">
        <v>683</v>
      </c>
      <c r="H232" s="111">
        <v>2704</v>
      </c>
      <c r="I232" s="111">
        <v>1516</v>
      </c>
      <c r="J232" s="111">
        <v>8080</v>
      </c>
      <c r="K232" s="111">
        <v>5</v>
      </c>
      <c r="L232" s="111">
        <v>1</v>
      </c>
      <c r="M232" s="111">
        <v>21</v>
      </c>
      <c r="N232" s="111">
        <v>78</v>
      </c>
      <c r="O232" s="111">
        <v>2393</v>
      </c>
      <c r="P232" s="111">
        <v>34</v>
      </c>
      <c r="Q232" s="111">
        <v>17</v>
      </c>
      <c r="R232" s="111">
        <v>747</v>
      </c>
      <c r="S232" s="111">
        <v>839</v>
      </c>
      <c r="T232" s="111">
        <v>232</v>
      </c>
      <c r="U232" s="111">
        <v>33686</v>
      </c>
      <c r="V232" s="111">
        <v>991</v>
      </c>
      <c r="W232" s="111">
        <v>1121</v>
      </c>
      <c r="X232" s="111">
        <v>18844</v>
      </c>
      <c r="Y232" s="111">
        <v>1108</v>
      </c>
      <c r="Z232" s="111">
        <v>1214</v>
      </c>
      <c r="AA232" s="111">
        <v>628399</v>
      </c>
      <c r="AB232" s="111">
        <v>841</v>
      </c>
      <c r="AC232" s="111">
        <v>2033</v>
      </c>
      <c r="AD232" s="111">
        <v>1969717</v>
      </c>
      <c r="AE232" s="111">
        <v>2348</v>
      </c>
      <c r="AF232" s="111">
        <v>5693</v>
      </c>
      <c r="AG232" s="111">
        <v>1318418</v>
      </c>
      <c r="AH232" s="111">
        <v>5683</v>
      </c>
      <c r="AI232" s="111">
        <v>13520</v>
      </c>
      <c r="AJ232" s="111">
        <v>145</v>
      </c>
      <c r="AK232" s="111">
        <v>30</v>
      </c>
      <c r="AL232" s="111">
        <v>4</v>
      </c>
      <c r="AM232" s="111">
        <v>0</v>
      </c>
      <c r="AN232" s="111">
        <v>0</v>
      </c>
      <c r="AO232" s="111">
        <v>111</v>
      </c>
      <c r="AP232" s="111">
        <v>0</v>
      </c>
      <c r="AQ232" s="111">
        <v>1884</v>
      </c>
      <c r="AR232" s="111">
        <v>16</v>
      </c>
      <c r="AS232" s="111">
        <v>348</v>
      </c>
      <c r="AT232" s="111">
        <v>2248</v>
      </c>
      <c r="AU232" s="111">
        <v>62</v>
      </c>
      <c r="AV232" s="111">
        <v>51</v>
      </c>
      <c r="AW232" s="111">
        <v>19</v>
      </c>
      <c r="AX232" s="111">
        <v>19</v>
      </c>
      <c r="AY232" s="111">
        <v>1027</v>
      </c>
      <c r="AZ232" s="111">
        <v>918</v>
      </c>
      <c r="BA232" s="111">
        <v>1181</v>
      </c>
      <c r="BB232" s="111">
        <v>905</v>
      </c>
      <c r="BC232" s="111">
        <v>767</v>
      </c>
      <c r="BD232" s="111">
        <v>248</v>
      </c>
      <c r="BE232" s="111">
        <v>0</v>
      </c>
      <c r="BF232" s="111">
        <v>0</v>
      </c>
      <c r="BG232" s="111">
        <v>0</v>
      </c>
      <c r="BH232" s="111">
        <v>0</v>
      </c>
      <c r="BI232" s="111">
        <v>10</v>
      </c>
      <c r="BJ232" s="111">
        <v>0</v>
      </c>
      <c r="BK232" s="111">
        <v>0</v>
      </c>
      <c r="BL232" s="111">
        <v>0</v>
      </c>
      <c r="BM232" s="111">
        <v>104</v>
      </c>
      <c r="BN232" s="111">
        <v>57</v>
      </c>
      <c r="BO232" s="111">
        <v>36</v>
      </c>
      <c r="BP232" s="111">
        <v>0</v>
      </c>
      <c r="BQ232" s="111">
        <v>11</v>
      </c>
      <c r="BR232" s="111">
        <v>205948</v>
      </c>
      <c r="BS232" s="111">
        <v>3613</v>
      </c>
      <c r="BT232" s="111">
        <v>9710</v>
      </c>
      <c r="BU232" s="111">
        <v>267466</v>
      </c>
      <c r="BV232" s="111">
        <v>7430</v>
      </c>
      <c r="BW232" s="111">
        <v>17726</v>
      </c>
      <c r="BX232" s="111">
        <v>0</v>
      </c>
      <c r="BY232" s="111">
        <v>0</v>
      </c>
      <c r="BZ232" s="111">
        <v>0</v>
      </c>
      <c r="CA232" s="111">
        <v>96532</v>
      </c>
      <c r="CB232" s="111">
        <v>8776</v>
      </c>
      <c r="CC232" s="178">
        <v>19089</v>
      </c>
      <c r="CD232" s="126">
        <f t="shared" si="2183"/>
        <v>5</v>
      </c>
      <c r="CE232" s="166">
        <f t="shared" si="2162"/>
        <v>2018</v>
      </c>
      <c r="CF232" s="167">
        <f t="shared" si="2163"/>
        <v>43221</v>
      </c>
      <c r="CG232" s="168">
        <f t="shared" si="2164"/>
        <v>31</v>
      </c>
      <c r="CH232" s="126">
        <f t="shared" si="2165"/>
        <v>1516</v>
      </c>
      <c r="CI232" s="126">
        <f t="shared" si="2166"/>
        <v>31836</v>
      </c>
      <c r="CJ232" s="126">
        <f t="shared" si="2167"/>
        <v>118248</v>
      </c>
      <c r="CK232" s="126">
        <f t="shared" si="2179"/>
        <v>38114</v>
      </c>
      <c r="CL232" s="126">
        <f t="shared" si="2169"/>
        <v>20638</v>
      </c>
      <c r="CM232" s="126">
        <f t="shared" si="2180"/>
        <v>1518651</v>
      </c>
      <c r="CN232" s="126">
        <f t="shared" si="2181"/>
        <v>4776427</v>
      </c>
      <c r="CO232" s="126">
        <f t="shared" si="2182"/>
        <v>3136640</v>
      </c>
      <c r="CP232" s="126">
        <f t="shared" si="2173"/>
        <v>0</v>
      </c>
      <c r="CQ232" s="126">
        <f t="shared" si="2174"/>
        <v>0</v>
      </c>
      <c r="CR232" s="126">
        <f t="shared" si="2175"/>
        <v>553470</v>
      </c>
      <c r="CS232" s="126">
        <f t="shared" si="2176"/>
        <v>638136</v>
      </c>
      <c r="CT232" s="126">
        <f t="shared" si="2177"/>
        <v>0</v>
      </c>
      <c r="CU232" s="126">
        <f t="shared" si="2178"/>
        <v>209979</v>
      </c>
      <c r="CV232" s="107"/>
    </row>
    <row r="233" spans="1:100" x14ac:dyDescent="0.2">
      <c r="A233" s="123" t="str">
        <f t="shared" si="2184"/>
        <v>2018-19MAYRRU</v>
      </c>
      <c r="B233" s="97" t="s">
        <v>821</v>
      </c>
      <c r="C233" s="35" t="s">
        <v>868</v>
      </c>
      <c r="D233" s="124" t="str">
        <f t="shared" si="2159"/>
        <v>Y56</v>
      </c>
      <c r="E233" s="124" t="str">
        <f t="shared" si="2160"/>
        <v>London</v>
      </c>
      <c r="F233" s="109" t="s">
        <v>685</v>
      </c>
      <c r="G233" s="109" t="s">
        <v>686</v>
      </c>
      <c r="H233" s="111">
        <v>162911</v>
      </c>
      <c r="I233" s="111">
        <v>133770</v>
      </c>
      <c r="J233" s="111">
        <v>992024</v>
      </c>
      <c r="K233" s="111">
        <v>7</v>
      </c>
      <c r="L233" s="111">
        <v>0</v>
      </c>
      <c r="M233" s="111">
        <v>54</v>
      </c>
      <c r="N233" s="111">
        <v>130</v>
      </c>
      <c r="O233" s="111">
        <v>98369</v>
      </c>
      <c r="P233" s="111">
        <v>9191</v>
      </c>
      <c r="Q233" s="111">
        <v>6843</v>
      </c>
      <c r="R233" s="111">
        <v>52565</v>
      </c>
      <c r="S233" s="111">
        <v>22098</v>
      </c>
      <c r="T233" s="111">
        <v>2792</v>
      </c>
      <c r="U233" s="111">
        <v>3808680</v>
      </c>
      <c r="V233" s="111">
        <v>414</v>
      </c>
      <c r="W233" s="111">
        <v>681</v>
      </c>
      <c r="X233" s="111">
        <v>4869867</v>
      </c>
      <c r="Y233" s="111">
        <v>712</v>
      </c>
      <c r="Z233" s="111">
        <v>1197</v>
      </c>
      <c r="AA233" s="111">
        <v>58990291</v>
      </c>
      <c r="AB233" s="111">
        <v>1122</v>
      </c>
      <c r="AC233" s="111">
        <v>2293</v>
      </c>
      <c r="AD233" s="111">
        <v>74713226</v>
      </c>
      <c r="AE233" s="111">
        <v>3381</v>
      </c>
      <c r="AF233" s="111">
        <v>7953</v>
      </c>
      <c r="AG233" s="111">
        <v>11638189</v>
      </c>
      <c r="AH233" s="111">
        <v>4168</v>
      </c>
      <c r="AI233" s="111">
        <v>8690</v>
      </c>
      <c r="AJ233" s="111">
        <v>3426</v>
      </c>
      <c r="AK233" s="111">
        <v>275</v>
      </c>
      <c r="AL233" s="111">
        <v>947</v>
      </c>
      <c r="AM233" s="111">
        <v>8013</v>
      </c>
      <c r="AN233" s="111">
        <v>221</v>
      </c>
      <c r="AO233" s="111">
        <v>1983</v>
      </c>
      <c r="AP233" s="111">
        <v>0</v>
      </c>
      <c r="AQ233" s="111">
        <v>62185</v>
      </c>
      <c r="AR233" s="111">
        <v>6859</v>
      </c>
      <c r="AS233" s="111">
        <v>25899</v>
      </c>
      <c r="AT233" s="111">
        <v>94943</v>
      </c>
      <c r="AU233" s="111">
        <v>23971</v>
      </c>
      <c r="AV233" s="111">
        <v>18763</v>
      </c>
      <c r="AW233" s="111">
        <v>17810</v>
      </c>
      <c r="AX233" s="111">
        <v>14140</v>
      </c>
      <c r="AY233" s="111">
        <v>77577</v>
      </c>
      <c r="AZ233" s="111">
        <v>60024</v>
      </c>
      <c r="BA233" s="111">
        <v>35504</v>
      </c>
      <c r="BB233" s="111">
        <v>24921</v>
      </c>
      <c r="BC233" s="111">
        <v>3847</v>
      </c>
      <c r="BD233" s="111">
        <v>2937</v>
      </c>
      <c r="BE233" s="111">
        <v>0</v>
      </c>
      <c r="BF233" s="111">
        <v>0</v>
      </c>
      <c r="BG233" s="111">
        <v>0</v>
      </c>
      <c r="BH233" s="111">
        <v>0</v>
      </c>
      <c r="BI233" s="111">
        <v>4727</v>
      </c>
      <c r="BJ233" s="111">
        <v>327010</v>
      </c>
      <c r="BK233" s="111">
        <v>69</v>
      </c>
      <c r="BL233" s="111">
        <v>142</v>
      </c>
      <c r="BM233" s="111">
        <v>1869</v>
      </c>
      <c r="BN233" s="111">
        <v>844</v>
      </c>
      <c r="BO233" s="111">
        <v>1485</v>
      </c>
      <c r="BP233" s="111">
        <v>58</v>
      </c>
      <c r="BQ233" s="111">
        <v>1424</v>
      </c>
      <c r="BR233" s="111">
        <v>4960157</v>
      </c>
      <c r="BS233" s="111">
        <v>5877</v>
      </c>
      <c r="BT233" s="111">
        <v>12560</v>
      </c>
      <c r="BU233" s="111">
        <v>10696186</v>
      </c>
      <c r="BV233" s="111">
        <v>7203</v>
      </c>
      <c r="BW233" s="111">
        <v>14563</v>
      </c>
      <c r="BX233" s="111">
        <v>484754</v>
      </c>
      <c r="BY233" s="111">
        <v>8358</v>
      </c>
      <c r="BZ233" s="111">
        <v>15302</v>
      </c>
      <c r="CA233" s="111">
        <v>12554102</v>
      </c>
      <c r="CB233" s="111">
        <v>8816</v>
      </c>
      <c r="CC233" s="178">
        <v>16616</v>
      </c>
      <c r="CD233" s="126">
        <f t="shared" si="2183"/>
        <v>5</v>
      </c>
      <c r="CE233" s="166">
        <f t="shared" si="2162"/>
        <v>2018</v>
      </c>
      <c r="CF233" s="167">
        <f t="shared" si="2163"/>
        <v>43221</v>
      </c>
      <c r="CG233" s="168">
        <f t="shared" si="2164"/>
        <v>31</v>
      </c>
      <c r="CH233" s="126">
        <f t="shared" si="2165"/>
        <v>0</v>
      </c>
      <c r="CI233" s="126">
        <f t="shared" si="2166"/>
        <v>7223580</v>
      </c>
      <c r="CJ233" s="126">
        <f t="shared" si="2167"/>
        <v>17390100</v>
      </c>
      <c r="CK233" s="126">
        <f t="shared" si="2179"/>
        <v>6259071</v>
      </c>
      <c r="CL233" s="126">
        <f t="shared" si="2169"/>
        <v>8191071</v>
      </c>
      <c r="CM233" s="126">
        <f t="shared" si="2180"/>
        <v>120531545</v>
      </c>
      <c r="CN233" s="126">
        <f t="shared" si="2181"/>
        <v>175745394</v>
      </c>
      <c r="CO233" s="126">
        <f t="shared" si="2182"/>
        <v>24262480</v>
      </c>
      <c r="CP233" s="126">
        <f t="shared" si="2173"/>
        <v>0</v>
      </c>
      <c r="CQ233" s="126">
        <f t="shared" si="2174"/>
        <v>671234</v>
      </c>
      <c r="CR233" s="126">
        <f t="shared" si="2175"/>
        <v>10600640</v>
      </c>
      <c r="CS233" s="126">
        <f t="shared" si="2176"/>
        <v>21626055</v>
      </c>
      <c r="CT233" s="126">
        <f t="shared" si="2177"/>
        <v>887516</v>
      </c>
      <c r="CU233" s="126">
        <f t="shared" si="2178"/>
        <v>23661184</v>
      </c>
      <c r="CV233" s="107"/>
    </row>
    <row r="234" spans="1:100" x14ac:dyDescent="0.2">
      <c r="A234" s="123" t="str">
        <f t="shared" si="2184"/>
        <v>2018-19MAYRX6</v>
      </c>
      <c r="B234" s="97" t="s">
        <v>821</v>
      </c>
      <c r="C234" s="35" t="s">
        <v>868</v>
      </c>
      <c r="D234" s="124" t="str">
        <f t="shared" si="2159"/>
        <v>Y54</v>
      </c>
      <c r="E234" s="124" t="str">
        <f t="shared" si="2160"/>
        <v>North</v>
      </c>
      <c r="F234" s="109" t="s">
        <v>688</v>
      </c>
      <c r="G234" s="109" t="s">
        <v>689</v>
      </c>
      <c r="H234" s="111">
        <v>43684</v>
      </c>
      <c r="I234" s="111">
        <v>29270</v>
      </c>
      <c r="J234" s="111">
        <v>64167</v>
      </c>
      <c r="K234" s="111">
        <v>2</v>
      </c>
      <c r="L234" s="111">
        <v>1</v>
      </c>
      <c r="M234" s="111">
        <v>7</v>
      </c>
      <c r="N234" s="111">
        <v>26</v>
      </c>
      <c r="O234" s="111">
        <v>34854</v>
      </c>
      <c r="P234" s="111">
        <v>2227</v>
      </c>
      <c r="Q234" s="111">
        <v>1353</v>
      </c>
      <c r="R234" s="111">
        <v>17982</v>
      </c>
      <c r="S234" s="111">
        <v>9615</v>
      </c>
      <c r="T234" s="111">
        <v>507</v>
      </c>
      <c r="U234" s="111">
        <v>780069</v>
      </c>
      <c r="V234" s="111">
        <v>350</v>
      </c>
      <c r="W234" s="111">
        <v>585</v>
      </c>
      <c r="X234" s="111">
        <v>641289</v>
      </c>
      <c r="Y234" s="111">
        <v>474</v>
      </c>
      <c r="Z234" s="111">
        <v>828</v>
      </c>
      <c r="AA234" s="111">
        <v>18227978</v>
      </c>
      <c r="AB234" s="111">
        <v>1014</v>
      </c>
      <c r="AC234" s="111">
        <v>2077</v>
      </c>
      <c r="AD234" s="111">
        <v>29576618</v>
      </c>
      <c r="AE234" s="111">
        <v>3076</v>
      </c>
      <c r="AF234" s="111">
        <v>7145</v>
      </c>
      <c r="AG234" s="111">
        <v>1718757</v>
      </c>
      <c r="AH234" s="111">
        <v>3390</v>
      </c>
      <c r="AI234" s="111">
        <v>7638</v>
      </c>
      <c r="AJ234" s="111">
        <v>1751</v>
      </c>
      <c r="AK234" s="111">
        <v>51</v>
      </c>
      <c r="AL234" s="111">
        <v>548</v>
      </c>
      <c r="AM234" s="111">
        <v>3783</v>
      </c>
      <c r="AN234" s="111">
        <v>89</v>
      </c>
      <c r="AO234" s="111">
        <v>1063</v>
      </c>
      <c r="AP234" s="111">
        <v>0</v>
      </c>
      <c r="AQ234" s="111">
        <v>20306</v>
      </c>
      <c r="AR234" s="111">
        <v>4085</v>
      </c>
      <c r="AS234" s="111">
        <v>8712</v>
      </c>
      <c r="AT234" s="111">
        <v>33103</v>
      </c>
      <c r="AU234" s="111">
        <v>4354</v>
      </c>
      <c r="AV234" s="111">
        <v>3647</v>
      </c>
      <c r="AW234" s="111">
        <v>2650</v>
      </c>
      <c r="AX234" s="111">
        <v>2260</v>
      </c>
      <c r="AY234" s="111">
        <v>24416</v>
      </c>
      <c r="AZ234" s="111">
        <v>20829</v>
      </c>
      <c r="BA234" s="111">
        <v>15782</v>
      </c>
      <c r="BB234" s="111">
        <v>10198</v>
      </c>
      <c r="BC234" s="111">
        <v>868</v>
      </c>
      <c r="BD234" s="111">
        <v>527</v>
      </c>
      <c r="BE234" s="111">
        <v>89</v>
      </c>
      <c r="BF234" s="111">
        <v>32837</v>
      </c>
      <c r="BG234" s="111">
        <v>369</v>
      </c>
      <c r="BH234" s="111">
        <v>584</v>
      </c>
      <c r="BI234" s="111">
        <v>862</v>
      </c>
      <c r="BJ234" s="111">
        <v>26131</v>
      </c>
      <c r="BK234" s="111">
        <v>30</v>
      </c>
      <c r="BL234" s="111">
        <v>60</v>
      </c>
      <c r="BM234" s="111">
        <v>1511</v>
      </c>
      <c r="BN234" s="111">
        <v>882</v>
      </c>
      <c r="BO234" s="111">
        <v>330</v>
      </c>
      <c r="BP234" s="111">
        <v>0</v>
      </c>
      <c r="BQ234" s="111">
        <v>84</v>
      </c>
      <c r="BR234" s="111">
        <v>4257831</v>
      </c>
      <c r="BS234" s="111">
        <v>4827</v>
      </c>
      <c r="BT234" s="111">
        <v>10607</v>
      </c>
      <c r="BU234" s="111">
        <v>2193548</v>
      </c>
      <c r="BV234" s="111">
        <v>6647</v>
      </c>
      <c r="BW234" s="111">
        <v>14587</v>
      </c>
      <c r="BX234" s="111">
        <v>0</v>
      </c>
      <c r="BY234" s="111">
        <v>0</v>
      </c>
      <c r="BZ234" s="111">
        <v>0</v>
      </c>
      <c r="CA234" s="111">
        <v>692994</v>
      </c>
      <c r="CB234" s="111">
        <v>8250</v>
      </c>
      <c r="CC234" s="178">
        <v>25330</v>
      </c>
      <c r="CD234" s="126">
        <f t="shared" ref="CD234:CD243" si="2185">MONTH(1&amp;C234)</f>
        <v>5</v>
      </c>
      <c r="CE234" s="166">
        <f t="shared" si="2162"/>
        <v>2018</v>
      </c>
      <c r="CF234" s="167">
        <f t="shared" si="2163"/>
        <v>43221</v>
      </c>
      <c r="CG234" s="168">
        <f t="shared" si="2164"/>
        <v>31</v>
      </c>
      <c r="CH234" s="126">
        <f t="shared" si="2165"/>
        <v>29270</v>
      </c>
      <c r="CI234" s="126">
        <f t="shared" si="2166"/>
        <v>204890</v>
      </c>
      <c r="CJ234" s="126">
        <f t="shared" si="2167"/>
        <v>761020</v>
      </c>
      <c r="CK234" s="126">
        <f t="shared" si="2179"/>
        <v>1302795</v>
      </c>
      <c r="CL234" s="126">
        <f t="shared" si="2169"/>
        <v>1120284</v>
      </c>
      <c r="CM234" s="126">
        <f t="shared" si="2180"/>
        <v>37348614</v>
      </c>
      <c r="CN234" s="126">
        <f t="shared" si="2181"/>
        <v>68699175</v>
      </c>
      <c r="CO234" s="126">
        <f t="shared" si="2182"/>
        <v>3872466</v>
      </c>
      <c r="CP234" s="126">
        <f t="shared" si="2173"/>
        <v>51976</v>
      </c>
      <c r="CQ234" s="126">
        <f t="shared" si="2174"/>
        <v>51720</v>
      </c>
      <c r="CR234" s="126">
        <f t="shared" si="2175"/>
        <v>9355374</v>
      </c>
      <c r="CS234" s="126">
        <f t="shared" si="2176"/>
        <v>4813710</v>
      </c>
      <c r="CT234" s="126">
        <f t="shared" si="2177"/>
        <v>0</v>
      </c>
      <c r="CU234" s="126">
        <f t="shared" si="2178"/>
        <v>2127720</v>
      </c>
      <c r="CV234" s="107"/>
    </row>
    <row r="235" spans="1:100" x14ac:dyDescent="0.2">
      <c r="A235" s="123" t="str">
        <f t="shared" si="2184"/>
        <v>2018-19MAYRX7</v>
      </c>
      <c r="B235" s="97" t="s">
        <v>821</v>
      </c>
      <c r="C235" s="35" t="s">
        <v>868</v>
      </c>
      <c r="D235" s="124" t="str">
        <f t="shared" si="2159"/>
        <v>Y54</v>
      </c>
      <c r="E235" s="124" t="str">
        <f t="shared" si="2160"/>
        <v>North</v>
      </c>
      <c r="F235" s="109" t="s">
        <v>690</v>
      </c>
      <c r="G235" s="109" t="s">
        <v>691</v>
      </c>
      <c r="H235" s="111">
        <v>141285</v>
      </c>
      <c r="I235" s="111">
        <v>109402</v>
      </c>
      <c r="J235" s="111">
        <v>1839366</v>
      </c>
      <c r="K235" s="111">
        <v>17</v>
      </c>
      <c r="L235" s="111">
        <v>1</v>
      </c>
      <c r="M235" s="111">
        <v>93</v>
      </c>
      <c r="N235" s="111">
        <v>149</v>
      </c>
      <c r="O235" s="111">
        <v>94971</v>
      </c>
      <c r="P235" s="111">
        <v>9695</v>
      </c>
      <c r="Q235" s="111">
        <v>7275</v>
      </c>
      <c r="R235" s="111">
        <v>48658</v>
      </c>
      <c r="S235" s="111">
        <v>23007</v>
      </c>
      <c r="T235" s="111">
        <v>4168</v>
      </c>
      <c r="U235" s="111">
        <v>4754658</v>
      </c>
      <c r="V235" s="111">
        <v>490</v>
      </c>
      <c r="W235" s="111">
        <v>831</v>
      </c>
      <c r="X235" s="111">
        <v>5562139</v>
      </c>
      <c r="Y235" s="111">
        <v>765</v>
      </c>
      <c r="Z235" s="111">
        <v>1318</v>
      </c>
      <c r="AA235" s="111">
        <v>72304530</v>
      </c>
      <c r="AB235" s="111">
        <v>1486</v>
      </c>
      <c r="AC235" s="111">
        <v>3288</v>
      </c>
      <c r="AD235" s="111">
        <v>92081264</v>
      </c>
      <c r="AE235" s="111">
        <v>4002</v>
      </c>
      <c r="AF235" s="111">
        <v>9541</v>
      </c>
      <c r="AG235" s="111">
        <v>23601788</v>
      </c>
      <c r="AH235" s="111">
        <v>5663</v>
      </c>
      <c r="AI235" s="111">
        <v>11196</v>
      </c>
      <c r="AJ235" s="111">
        <v>4601</v>
      </c>
      <c r="AK235" s="111">
        <v>445</v>
      </c>
      <c r="AL235" s="111">
        <v>2291</v>
      </c>
      <c r="AM235" s="111">
        <v>5854</v>
      </c>
      <c r="AN235" s="111">
        <v>351</v>
      </c>
      <c r="AO235" s="111">
        <v>1514</v>
      </c>
      <c r="AP235" s="111">
        <v>41</v>
      </c>
      <c r="AQ235" s="111">
        <v>60756</v>
      </c>
      <c r="AR235" s="111">
        <v>6309</v>
      </c>
      <c r="AS235" s="111">
        <v>23305</v>
      </c>
      <c r="AT235" s="111">
        <v>90370</v>
      </c>
      <c r="AU235" s="111">
        <v>19020</v>
      </c>
      <c r="AV235" s="111">
        <v>16341</v>
      </c>
      <c r="AW235" s="111">
        <v>14039</v>
      </c>
      <c r="AX235" s="111">
        <v>12262</v>
      </c>
      <c r="AY235" s="111">
        <v>62401</v>
      </c>
      <c r="AZ235" s="111">
        <v>52748</v>
      </c>
      <c r="BA235" s="111">
        <v>32012</v>
      </c>
      <c r="BB235" s="111">
        <v>25143</v>
      </c>
      <c r="BC235" s="111">
        <v>5381</v>
      </c>
      <c r="BD235" s="111">
        <v>4476</v>
      </c>
      <c r="BE235" s="111">
        <v>0</v>
      </c>
      <c r="BF235" s="111">
        <v>0</v>
      </c>
      <c r="BG235" s="111">
        <v>0</v>
      </c>
      <c r="BH235" s="111">
        <v>0</v>
      </c>
      <c r="BI235" s="111">
        <v>3839</v>
      </c>
      <c r="BJ235" s="111">
        <v>220455</v>
      </c>
      <c r="BK235" s="111">
        <v>57</v>
      </c>
      <c r="BL235" s="111">
        <v>118</v>
      </c>
      <c r="BM235" s="111">
        <v>249</v>
      </c>
      <c r="BN235" s="111">
        <v>1699</v>
      </c>
      <c r="BO235" s="111">
        <v>1134</v>
      </c>
      <c r="BP235" s="111">
        <v>84</v>
      </c>
      <c r="BQ235" s="111">
        <v>928</v>
      </c>
      <c r="BR235" s="111">
        <v>9400074</v>
      </c>
      <c r="BS235" s="111">
        <v>5533</v>
      </c>
      <c r="BT235" s="111">
        <v>11804</v>
      </c>
      <c r="BU235" s="111">
        <v>6825179</v>
      </c>
      <c r="BV235" s="111">
        <v>6019</v>
      </c>
      <c r="BW235" s="111">
        <v>13113</v>
      </c>
      <c r="BX235" s="111">
        <v>593447</v>
      </c>
      <c r="BY235" s="111">
        <v>7065</v>
      </c>
      <c r="BZ235" s="111">
        <v>13969</v>
      </c>
      <c r="CA235" s="111">
        <v>7632100</v>
      </c>
      <c r="CB235" s="111">
        <v>8224</v>
      </c>
      <c r="CC235" s="178">
        <v>18359</v>
      </c>
      <c r="CD235" s="126">
        <f t="shared" si="2185"/>
        <v>5</v>
      </c>
      <c r="CE235" s="166">
        <f t="shared" si="2162"/>
        <v>2018</v>
      </c>
      <c r="CF235" s="167">
        <f t="shared" si="2163"/>
        <v>43221</v>
      </c>
      <c r="CG235" s="168">
        <f t="shared" si="2164"/>
        <v>31</v>
      </c>
      <c r="CH235" s="126">
        <f t="shared" si="2165"/>
        <v>109402</v>
      </c>
      <c r="CI235" s="126">
        <f t="shared" si="2166"/>
        <v>10174386</v>
      </c>
      <c r="CJ235" s="126">
        <f t="shared" si="2167"/>
        <v>16300898</v>
      </c>
      <c r="CK235" s="126">
        <f t="shared" si="2179"/>
        <v>8056545</v>
      </c>
      <c r="CL235" s="126">
        <f t="shared" si="2169"/>
        <v>9588450</v>
      </c>
      <c r="CM235" s="126">
        <f t="shared" si="2180"/>
        <v>159987504</v>
      </c>
      <c r="CN235" s="126">
        <f t="shared" si="2181"/>
        <v>219509787</v>
      </c>
      <c r="CO235" s="126">
        <f t="shared" si="2182"/>
        <v>46664928</v>
      </c>
      <c r="CP235" s="126">
        <f t="shared" si="2173"/>
        <v>0</v>
      </c>
      <c r="CQ235" s="126">
        <f t="shared" si="2174"/>
        <v>453002</v>
      </c>
      <c r="CR235" s="126">
        <f t="shared" si="2175"/>
        <v>20054996</v>
      </c>
      <c r="CS235" s="126">
        <f t="shared" si="2176"/>
        <v>14870142</v>
      </c>
      <c r="CT235" s="126">
        <f t="shared" si="2177"/>
        <v>1173396</v>
      </c>
      <c r="CU235" s="126">
        <f t="shared" si="2178"/>
        <v>17037152</v>
      </c>
      <c r="CV235" s="107"/>
    </row>
    <row r="236" spans="1:100" x14ac:dyDescent="0.2">
      <c r="A236" s="123" t="str">
        <f t="shared" si="2184"/>
        <v>2018-19MAYRX8</v>
      </c>
      <c r="B236" s="97" t="s">
        <v>821</v>
      </c>
      <c r="C236" s="35" t="s">
        <v>868</v>
      </c>
      <c r="D236" s="124" t="str">
        <f t="shared" si="2159"/>
        <v>Y54</v>
      </c>
      <c r="E236" s="124" t="str">
        <f t="shared" si="2160"/>
        <v>North</v>
      </c>
      <c r="F236" s="109" t="s">
        <v>692</v>
      </c>
      <c r="G236" s="109" t="s">
        <v>693</v>
      </c>
      <c r="H236" s="111">
        <v>82146</v>
      </c>
      <c r="I236" s="111">
        <v>63491</v>
      </c>
      <c r="J236" s="111">
        <v>238880</v>
      </c>
      <c r="K236" s="111">
        <v>4</v>
      </c>
      <c r="L236" s="111">
        <v>1</v>
      </c>
      <c r="M236" s="111">
        <v>19</v>
      </c>
      <c r="N236" s="111">
        <v>69</v>
      </c>
      <c r="O236" s="111">
        <v>67157</v>
      </c>
      <c r="P236" s="111">
        <v>7254</v>
      </c>
      <c r="Q236" s="111">
        <v>5212</v>
      </c>
      <c r="R236" s="111">
        <v>37388</v>
      </c>
      <c r="S236" s="111">
        <v>13067</v>
      </c>
      <c r="T236" s="111">
        <v>811</v>
      </c>
      <c r="U236" s="111">
        <v>3588308</v>
      </c>
      <c r="V236" s="111">
        <v>495</v>
      </c>
      <c r="W236" s="111">
        <v>843</v>
      </c>
      <c r="X236" s="111">
        <v>3734435</v>
      </c>
      <c r="Y236" s="111">
        <v>717</v>
      </c>
      <c r="Z236" s="111">
        <v>1273</v>
      </c>
      <c r="AA236" s="111">
        <v>51324034</v>
      </c>
      <c r="AB236" s="111">
        <v>1373</v>
      </c>
      <c r="AC236" s="111">
        <v>2921</v>
      </c>
      <c r="AD236" s="111">
        <v>47369140</v>
      </c>
      <c r="AE236" s="111">
        <v>3625</v>
      </c>
      <c r="AF236" s="111">
        <v>8602</v>
      </c>
      <c r="AG236" s="111">
        <v>4148148</v>
      </c>
      <c r="AH236" s="111">
        <v>5115</v>
      </c>
      <c r="AI236" s="111">
        <v>13029</v>
      </c>
      <c r="AJ236" s="111">
        <v>4719</v>
      </c>
      <c r="AK236" s="111">
        <v>584</v>
      </c>
      <c r="AL236" s="111">
        <v>1150</v>
      </c>
      <c r="AM236" s="111">
        <v>3630</v>
      </c>
      <c r="AN236" s="111">
        <v>375</v>
      </c>
      <c r="AO236" s="111">
        <v>2610</v>
      </c>
      <c r="AP236" s="111">
        <v>2446</v>
      </c>
      <c r="AQ236" s="111">
        <v>40062</v>
      </c>
      <c r="AR236" s="111">
        <v>6789</v>
      </c>
      <c r="AS236" s="111">
        <v>15587</v>
      </c>
      <c r="AT236" s="111">
        <v>62438</v>
      </c>
      <c r="AU236" s="111">
        <v>16262</v>
      </c>
      <c r="AV236" s="111">
        <v>12368</v>
      </c>
      <c r="AW236" s="111">
        <v>12131</v>
      </c>
      <c r="AX236" s="111">
        <v>9367</v>
      </c>
      <c r="AY236" s="111">
        <v>59018</v>
      </c>
      <c r="AZ236" s="111">
        <v>45672</v>
      </c>
      <c r="BA236" s="111">
        <v>24955</v>
      </c>
      <c r="BB236" s="111">
        <v>15278</v>
      </c>
      <c r="BC236" s="111">
        <v>1630</v>
      </c>
      <c r="BD236" s="111">
        <v>949</v>
      </c>
      <c r="BE236" s="111">
        <v>0</v>
      </c>
      <c r="BF236" s="111">
        <v>0</v>
      </c>
      <c r="BG236" s="111">
        <v>0</v>
      </c>
      <c r="BH236" s="111">
        <v>0</v>
      </c>
      <c r="BI236" s="111">
        <v>4002</v>
      </c>
      <c r="BJ236" s="111">
        <v>122060</v>
      </c>
      <c r="BK236" s="111">
        <v>30</v>
      </c>
      <c r="BL236" s="111">
        <v>52</v>
      </c>
      <c r="BM236" s="111">
        <v>67</v>
      </c>
      <c r="BN236" s="111">
        <v>390</v>
      </c>
      <c r="BO236" s="111">
        <v>246</v>
      </c>
      <c r="BP236" s="111">
        <v>66</v>
      </c>
      <c r="BQ236" s="111">
        <v>3149</v>
      </c>
      <c r="BR236" s="111">
        <v>1936773</v>
      </c>
      <c r="BS236" s="111">
        <v>4966</v>
      </c>
      <c r="BT236" s="111">
        <v>12295</v>
      </c>
      <c r="BU236" s="111">
        <v>1140622</v>
      </c>
      <c r="BV236" s="111">
        <v>4637</v>
      </c>
      <c r="BW236" s="111">
        <v>9515</v>
      </c>
      <c r="BX236" s="111">
        <v>456259</v>
      </c>
      <c r="BY236" s="111">
        <v>6913</v>
      </c>
      <c r="BZ236" s="111">
        <v>13682</v>
      </c>
      <c r="CA236" s="111">
        <v>31546235</v>
      </c>
      <c r="CB236" s="111">
        <v>10018</v>
      </c>
      <c r="CC236" s="178">
        <v>22377</v>
      </c>
      <c r="CD236" s="126">
        <f t="shared" si="2185"/>
        <v>5</v>
      </c>
      <c r="CE236" s="166">
        <f t="shared" si="2162"/>
        <v>2018</v>
      </c>
      <c r="CF236" s="167">
        <f t="shared" si="2163"/>
        <v>43221</v>
      </c>
      <c r="CG236" s="168">
        <f t="shared" si="2164"/>
        <v>31</v>
      </c>
      <c r="CH236" s="126">
        <f t="shared" si="2165"/>
        <v>63491</v>
      </c>
      <c r="CI236" s="126">
        <f t="shared" si="2166"/>
        <v>1206329</v>
      </c>
      <c r="CJ236" s="126">
        <f t="shared" si="2167"/>
        <v>4380879</v>
      </c>
      <c r="CK236" s="126">
        <f t="shared" si="2179"/>
        <v>6115122</v>
      </c>
      <c r="CL236" s="126">
        <f t="shared" si="2169"/>
        <v>6634876</v>
      </c>
      <c r="CM236" s="126">
        <f t="shared" si="2180"/>
        <v>109210348</v>
      </c>
      <c r="CN236" s="126">
        <f t="shared" si="2181"/>
        <v>112402334</v>
      </c>
      <c r="CO236" s="126">
        <f t="shared" si="2182"/>
        <v>10566519</v>
      </c>
      <c r="CP236" s="126">
        <f t="shared" si="2173"/>
        <v>0</v>
      </c>
      <c r="CQ236" s="126">
        <f t="shared" si="2174"/>
        <v>208104</v>
      </c>
      <c r="CR236" s="126">
        <f t="shared" si="2175"/>
        <v>4795050</v>
      </c>
      <c r="CS236" s="126">
        <f t="shared" si="2176"/>
        <v>2340690</v>
      </c>
      <c r="CT236" s="126">
        <f t="shared" si="2177"/>
        <v>903012</v>
      </c>
      <c r="CU236" s="126">
        <f t="shared" si="2178"/>
        <v>70465173</v>
      </c>
      <c r="CV236" s="107"/>
    </row>
    <row r="237" spans="1:100" x14ac:dyDescent="0.2">
      <c r="A237" s="123" t="str">
        <f t="shared" si="2184"/>
        <v>2018-19MAYRX9</v>
      </c>
      <c r="B237" s="97" t="s">
        <v>821</v>
      </c>
      <c r="C237" s="35" t="s">
        <v>868</v>
      </c>
      <c r="D237" s="124" t="str">
        <f t="shared" si="2159"/>
        <v>Y55</v>
      </c>
      <c r="E237" s="124" t="str">
        <f t="shared" si="2160"/>
        <v>Midlands and East</v>
      </c>
      <c r="F237" s="109" t="s">
        <v>695</v>
      </c>
      <c r="G237" s="109" t="s">
        <v>696</v>
      </c>
      <c r="H237" s="111">
        <v>85309</v>
      </c>
      <c r="I237" s="111">
        <v>70097</v>
      </c>
      <c r="J237" s="111">
        <v>227907</v>
      </c>
      <c r="K237" s="111">
        <v>3</v>
      </c>
      <c r="L237" s="111">
        <v>2</v>
      </c>
      <c r="M237" s="111">
        <v>6</v>
      </c>
      <c r="N237" s="111">
        <v>49</v>
      </c>
      <c r="O237" s="111">
        <v>59430</v>
      </c>
      <c r="P237" s="111">
        <v>5978</v>
      </c>
      <c r="Q237" s="111">
        <v>3950</v>
      </c>
      <c r="R237" s="111">
        <v>34054</v>
      </c>
      <c r="S237" s="111">
        <v>12273</v>
      </c>
      <c r="T237" s="111">
        <v>283</v>
      </c>
      <c r="U237" s="111">
        <v>2908349</v>
      </c>
      <c r="V237" s="111">
        <v>487</v>
      </c>
      <c r="W237" s="111">
        <v>876</v>
      </c>
      <c r="X237" s="111">
        <v>4406475</v>
      </c>
      <c r="Y237" s="111">
        <v>1116</v>
      </c>
      <c r="Z237" s="111">
        <v>2587</v>
      </c>
      <c r="AA237" s="111">
        <v>62849828</v>
      </c>
      <c r="AB237" s="111">
        <v>1846</v>
      </c>
      <c r="AC237" s="111">
        <v>3875</v>
      </c>
      <c r="AD237" s="111">
        <v>53507044</v>
      </c>
      <c r="AE237" s="111">
        <v>4360</v>
      </c>
      <c r="AF237" s="111">
        <v>10435</v>
      </c>
      <c r="AG237" s="111">
        <v>1112068</v>
      </c>
      <c r="AH237" s="111">
        <v>3930</v>
      </c>
      <c r="AI237" s="111">
        <v>9770</v>
      </c>
      <c r="AJ237" s="111">
        <v>3741</v>
      </c>
      <c r="AK237" s="111">
        <v>1141</v>
      </c>
      <c r="AL237" s="111">
        <v>1099</v>
      </c>
      <c r="AM237" s="111">
        <v>7</v>
      </c>
      <c r="AN237" s="111">
        <v>628</v>
      </c>
      <c r="AO237" s="111">
        <v>873</v>
      </c>
      <c r="AP237" s="111">
        <v>9</v>
      </c>
      <c r="AQ237" s="111">
        <v>36517</v>
      </c>
      <c r="AR237" s="111">
        <v>2824</v>
      </c>
      <c r="AS237" s="111">
        <v>16348</v>
      </c>
      <c r="AT237" s="111">
        <v>55689</v>
      </c>
      <c r="AU237" s="111">
        <v>11122</v>
      </c>
      <c r="AV237" s="111">
        <v>8780</v>
      </c>
      <c r="AW237" s="111">
        <v>7605</v>
      </c>
      <c r="AX237" s="111">
        <v>6075</v>
      </c>
      <c r="AY237" s="111">
        <v>44071</v>
      </c>
      <c r="AZ237" s="111">
        <v>36815</v>
      </c>
      <c r="BA237" s="111">
        <v>16292</v>
      </c>
      <c r="BB237" s="111">
        <v>12832</v>
      </c>
      <c r="BC237" s="111">
        <v>344</v>
      </c>
      <c r="BD237" s="111">
        <v>276</v>
      </c>
      <c r="BE237" s="111">
        <v>310</v>
      </c>
      <c r="BF237" s="111">
        <v>88952</v>
      </c>
      <c r="BG237" s="111">
        <v>287</v>
      </c>
      <c r="BH237" s="111">
        <v>471</v>
      </c>
      <c r="BI237" s="111">
        <v>3186</v>
      </c>
      <c r="BJ237" s="111">
        <v>141392</v>
      </c>
      <c r="BK237" s="111">
        <v>44</v>
      </c>
      <c r="BL237" s="111">
        <v>71</v>
      </c>
      <c r="BM237" s="111">
        <v>0</v>
      </c>
      <c r="BN237" s="111">
        <v>468</v>
      </c>
      <c r="BO237" s="111">
        <v>510</v>
      </c>
      <c r="BP237" s="111">
        <v>3</v>
      </c>
      <c r="BQ237" s="111">
        <v>2120</v>
      </c>
      <c r="BR237" s="111">
        <v>1781060</v>
      </c>
      <c r="BS237" s="111">
        <v>3806</v>
      </c>
      <c r="BT237" s="111">
        <v>7462</v>
      </c>
      <c r="BU237" s="111">
        <v>2183576</v>
      </c>
      <c r="BV237" s="111">
        <v>4282</v>
      </c>
      <c r="BW237" s="111">
        <v>8440</v>
      </c>
      <c r="BX237" s="111">
        <v>16803</v>
      </c>
      <c r="BY237" s="111">
        <v>5601</v>
      </c>
      <c r="BZ237" s="111">
        <v>6753</v>
      </c>
      <c r="CA237" s="111">
        <v>14694031</v>
      </c>
      <c r="CB237" s="111">
        <v>6931</v>
      </c>
      <c r="CC237" s="178">
        <v>15592</v>
      </c>
      <c r="CD237" s="126">
        <f t="shared" si="2185"/>
        <v>5</v>
      </c>
      <c r="CE237" s="166">
        <f t="shared" si="2162"/>
        <v>2018</v>
      </c>
      <c r="CF237" s="167">
        <f t="shared" si="2163"/>
        <v>43221</v>
      </c>
      <c r="CG237" s="168">
        <f t="shared" si="2164"/>
        <v>31</v>
      </c>
      <c r="CH237" s="126">
        <f t="shared" si="2165"/>
        <v>140194</v>
      </c>
      <c r="CI237" s="126">
        <f t="shared" si="2166"/>
        <v>420582</v>
      </c>
      <c r="CJ237" s="126">
        <f t="shared" si="2167"/>
        <v>3434753</v>
      </c>
      <c r="CK237" s="126">
        <f t="shared" si="2179"/>
        <v>5236728</v>
      </c>
      <c r="CL237" s="126">
        <f t="shared" si="2169"/>
        <v>10218650</v>
      </c>
      <c r="CM237" s="126">
        <f t="shared" si="2180"/>
        <v>131959250</v>
      </c>
      <c r="CN237" s="126">
        <f t="shared" si="2181"/>
        <v>128068755</v>
      </c>
      <c r="CO237" s="126">
        <f t="shared" si="2182"/>
        <v>2764910</v>
      </c>
      <c r="CP237" s="126">
        <f t="shared" si="2173"/>
        <v>146010</v>
      </c>
      <c r="CQ237" s="126">
        <f t="shared" si="2174"/>
        <v>226206</v>
      </c>
      <c r="CR237" s="126">
        <f t="shared" si="2175"/>
        <v>3492216</v>
      </c>
      <c r="CS237" s="126">
        <f t="shared" si="2176"/>
        <v>4304400</v>
      </c>
      <c r="CT237" s="126">
        <f t="shared" si="2177"/>
        <v>20259</v>
      </c>
      <c r="CU237" s="126">
        <f t="shared" si="2178"/>
        <v>33055040</v>
      </c>
      <c r="CV237" s="107"/>
    </row>
    <row r="238" spans="1:100" x14ac:dyDescent="0.2">
      <c r="A238" s="123" t="str">
        <f t="shared" si="2184"/>
        <v>2018-19MAYRYA</v>
      </c>
      <c r="B238" s="97" t="s">
        <v>821</v>
      </c>
      <c r="C238" s="35" t="s">
        <v>868</v>
      </c>
      <c r="D238" s="124" t="str">
        <f t="shared" si="2159"/>
        <v>Y55</v>
      </c>
      <c r="E238" s="124" t="str">
        <f t="shared" si="2160"/>
        <v>Midlands and East</v>
      </c>
      <c r="F238" s="109" t="s">
        <v>697</v>
      </c>
      <c r="G238" s="109" t="s">
        <v>698</v>
      </c>
      <c r="H238" s="111">
        <v>109354</v>
      </c>
      <c r="I238" s="111">
        <v>78865</v>
      </c>
      <c r="J238" s="111">
        <v>189520</v>
      </c>
      <c r="K238" s="111">
        <v>2</v>
      </c>
      <c r="L238" s="111">
        <v>1</v>
      </c>
      <c r="M238" s="111">
        <v>7</v>
      </c>
      <c r="N238" s="111">
        <v>37</v>
      </c>
      <c r="O238" s="111">
        <v>88312</v>
      </c>
      <c r="P238" s="111">
        <v>4952</v>
      </c>
      <c r="Q238" s="111">
        <v>2988</v>
      </c>
      <c r="R238" s="111">
        <v>39184</v>
      </c>
      <c r="S238" s="111">
        <v>35642</v>
      </c>
      <c r="T238" s="111">
        <v>1932</v>
      </c>
      <c r="U238" s="111">
        <v>2036362</v>
      </c>
      <c r="V238" s="111">
        <v>411</v>
      </c>
      <c r="W238" s="111">
        <v>710</v>
      </c>
      <c r="X238" s="111">
        <v>1455281</v>
      </c>
      <c r="Y238" s="111">
        <v>487</v>
      </c>
      <c r="Z238" s="111">
        <v>868</v>
      </c>
      <c r="AA238" s="111">
        <v>28161108</v>
      </c>
      <c r="AB238" s="111">
        <v>719</v>
      </c>
      <c r="AC238" s="111">
        <v>1290</v>
      </c>
      <c r="AD238" s="111">
        <v>66239312</v>
      </c>
      <c r="AE238" s="111">
        <v>1858</v>
      </c>
      <c r="AF238" s="111">
        <v>4093</v>
      </c>
      <c r="AG238" s="111">
        <v>5694191</v>
      </c>
      <c r="AH238" s="111">
        <v>2947</v>
      </c>
      <c r="AI238" s="111">
        <v>7342</v>
      </c>
      <c r="AJ238" s="111">
        <v>2957</v>
      </c>
      <c r="AK238" s="111">
        <v>6</v>
      </c>
      <c r="AL238" s="111">
        <v>19</v>
      </c>
      <c r="AM238" s="111">
        <v>0</v>
      </c>
      <c r="AN238" s="111">
        <v>230</v>
      </c>
      <c r="AO238" s="111">
        <v>2702</v>
      </c>
      <c r="AP238" s="111">
        <v>1844</v>
      </c>
      <c r="AQ238" s="111">
        <v>49793</v>
      </c>
      <c r="AR238" s="111">
        <v>3231</v>
      </c>
      <c r="AS238" s="111">
        <v>32331</v>
      </c>
      <c r="AT238" s="111">
        <v>85355</v>
      </c>
      <c r="AU238" s="111">
        <v>9289</v>
      </c>
      <c r="AV238" s="111">
        <v>6877</v>
      </c>
      <c r="AW238" s="111">
        <v>5557</v>
      </c>
      <c r="AX238" s="111">
        <v>4205</v>
      </c>
      <c r="AY238" s="111">
        <v>49076</v>
      </c>
      <c r="AZ238" s="111">
        <v>41283</v>
      </c>
      <c r="BA238" s="111">
        <v>58574</v>
      </c>
      <c r="BB238" s="111">
        <v>37402</v>
      </c>
      <c r="BC238" s="111">
        <v>4514</v>
      </c>
      <c r="BD238" s="111">
        <v>2019</v>
      </c>
      <c r="BE238" s="111">
        <v>185</v>
      </c>
      <c r="BF238" s="111">
        <v>52851</v>
      </c>
      <c r="BG238" s="111">
        <v>286</v>
      </c>
      <c r="BH238" s="111">
        <v>502</v>
      </c>
      <c r="BI238" s="111">
        <v>3486</v>
      </c>
      <c r="BJ238" s="111">
        <v>179402</v>
      </c>
      <c r="BK238" s="111">
        <v>51</v>
      </c>
      <c r="BL238" s="111">
        <v>56</v>
      </c>
      <c r="BM238" s="111">
        <v>279</v>
      </c>
      <c r="BN238" s="111">
        <v>1</v>
      </c>
      <c r="BO238" s="111">
        <v>1711</v>
      </c>
      <c r="BP238" s="111">
        <v>0</v>
      </c>
      <c r="BQ238" s="111">
        <v>1654</v>
      </c>
      <c r="BR238" s="111">
        <v>251</v>
      </c>
      <c r="BS238" s="111">
        <v>251</v>
      </c>
      <c r="BT238" s="111">
        <v>251</v>
      </c>
      <c r="BU238" s="111">
        <v>7175380</v>
      </c>
      <c r="BV238" s="111">
        <v>4194</v>
      </c>
      <c r="BW238" s="111">
        <v>8745</v>
      </c>
      <c r="BX238" s="111">
        <v>0</v>
      </c>
      <c r="BY238" s="111">
        <v>0</v>
      </c>
      <c r="BZ238" s="111">
        <v>0</v>
      </c>
      <c r="CA238" s="111">
        <v>9199244</v>
      </c>
      <c r="CB238" s="111">
        <v>5562</v>
      </c>
      <c r="CC238" s="178">
        <v>12534</v>
      </c>
      <c r="CD238" s="126">
        <f t="shared" si="2185"/>
        <v>5</v>
      </c>
      <c r="CE238" s="166">
        <f t="shared" si="2162"/>
        <v>2018</v>
      </c>
      <c r="CF238" s="167">
        <f t="shared" si="2163"/>
        <v>43221</v>
      </c>
      <c r="CG238" s="168">
        <f t="shared" si="2164"/>
        <v>31</v>
      </c>
      <c r="CH238" s="126">
        <f t="shared" si="2165"/>
        <v>78865</v>
      </c>
      <c r="CI238" s="126">
        <f t="shared" si="2166"/>
        <v>552055</v>
      </c>
      <c r="CJ238" s="126">
        <f t="shared" si="2167"/>
        <v>2918005</v>
      </c>
      <c r="CK238" s="126">
        <f t="shared" si="2179"/>
        <v>3515920</v>
      </c>
      <c r="CL238" s="126">
        <f t="shared" si="2169"/>
        <v>2593584</v>
      </c>
      <c r="CM238" s="126">
        <f t="shared" si="2180"/>
        <v>50547360</v>
      </c>
      <c r="CN238" s="126">
        <f t="shared" si="2181"/>
        <v>145882706</v>
      </c>
      <c r="CO238" s="126">
        <f t="shared" si="2182"/>
        <v>14184744</v>
      </c>
      <c r="CP238" s="126">
        <f t="shared" si="2173"/>
        <v>92870</v>
      </c>
      <c r="CQ238" s="126">
        <f t="shared" si="2174"/>
        <v>195216</v>
      </c>
      <c r="CR238" s="126">
        <f t="shared" si="2175"/>
        <v>251</v>
      </c>
      <c r="CS238" s="126">
        <f t="shared" si="2176"/>
        <v>14962695</v>
      </c>
      <c r="CT238" s="126">
        <f t="shared" si="2177"/>
        <v>0</v>
      </c>
      <c r="CU238" s="126">
        <f t="shared" si="2178"/>
        <v>20731236</v>
      </c>
      <c r="CV238" s="107"/>
    </row>
    <row r="239" spans="1:100" x14ac:dyDescent="0.2">
      <c r="A239" s="123" t="str">
        <f t="shared" si="2184"/>
        <v>2018-19MAYRYC</v>
      </c>
      <c r="B239" s="97" t="s">
        <v>821</v>
      </c>
      <c r="C239" s="35" t="s">
        <v>868</v>
      </c>
      <c r="D239" s="124" t="str">
        <f t="shared" si="2159"/>
        <v>Y55</v>
      </c>
      <c r="E239" s="124" t="str">
        <f t="shared" si="2160"/>
        <v>Midlands and East</v>
      </c>
      <c r="F239" s="109" t="s">
        <v>699</v>
      </c>
      <c r="G239" s="109" t="s">
        <v>700</v>
      </c>
      <c r="H239" s="111">
        <v>103163</v>
      </c>
      <c r="I239" s="111">
        <v>66898</v>
      </c>
      <c r="J239" s="111">
        <v>370999</v>
      </c>
      <c r="K239" s="111">
        <v>6</v>
      </c>
      <c r="L239" s="111">
        <v>1</v>
      </c>
      <c r="M239" s="111">
        <v>32</v>
      </c>
      <c r="N239" s="111">
        <v>82</v>
      </c>
      <c r="O239" s="111">
        <v>71909</v>
      </c>
      <c r="P239" s="111">
        <v>6533</v>
      </c>
      <c r="Q239" s="111">
        <v>4427</v>
      </c>
      <c r="R239" s="111">
        <v>37769</v>
      </c>
      <c r="S239" s="111">
        <v>13807</v>
      </c>
      <c r="T239" s="111">
        <v>5407</v>
      </c>
      <c r="U239" s="111">
        <v>3364982</v>
      </c>
      <c r="V239" s="111">
        <v>515</v>
      </c>
      <c r="W239" s="111">
        <v>932</v>
      </c>
      <c r="X239" s="111">
        <v>3643746</v>
      </c>
      <c r="Y239" s="111">
        <v>823</v>
      </c>
      <c r="Z239" s="111">
        <v>1524</v>
      </c>
      <c r="AA239" s="111">
        <v>56560685</v>
      </c>
      <c r="AB239" s="111">
        <v>1498</v>
      </c>
      <c r="AC239" s="111">
        <v>3066</v>
      </c>
      <c r="AD239" s="111">
        <v>60262272</v>
      </c>
      <c r="AE239" s="111">
        <v>4365</v>
      </c>
      <c r="AF239" s="111">
        <v>10661</v>
      </c>
      <c r="AG239" s="111">
        <v>27444759</v>
      </c>
      <c r="AH239" s="111">
        <v>5076</v>
      </c>
      <c r="AI239" s="111">
        <v>12022</v>
      </c>
      <c r="AJ239" s="111">
        <v>5479</v>
      </c>
      <c r="AK239" s="111">
        <v>90</v>
      </c>
      <c r="AL239" s="111">
        <v>3081</v>
      </c>
      <c r="AM239" s="111">
        <v>398</v>
      </c>
      <c r="AN239" s="111">
        <v>60</v>
      </c>
      <c r="AO239" s="111">
        <v>2248</v>
      </c>
      <c r="AP239" s="111">
        <v>5322</v>
      </c>
      <c r="AQ239" s="111">
        <v>42697</v>
      </c>
      <c r="AR239" s="111">
        <v>2056</v>
      </c>
      <c r="AS239" s="111">
        <v>21677</v>
      </c>
      <c r="AT239" s="111">
        <v>66430</v>
      </c>
      <c r="AU239" s="111">
        <v>14577</v>
      </c>
      <c r="AV239" s="111">
        <v>10728</v>
      </c>
      <c r="AW239" s="111">
        <v>9867</v>
      </c>
      <c r="AX239" s="111">
        <v>7409</v>
      </c>
      <c r="AY239" s="111">
        <v>58769</v>
      </c>
      <c r="AZ239" s="111">
        <v>44115</v>
      </c>
      <c r="BA239" s="111">
        <v>25582</v>
      </c>
      <c r="BB239" s="111">
        <v>15107</v>
      </c>
      <c r="BC239" s="111">
        <v>10283</v>
      </c>
      <c r="BD239" s="111">
        <v>5851</v>
      </c>
      <c r="BE239" s="111">
        <v>463</v>
      </c>
      <c r="BF239" s="111">
        <v>135169</v>
      </c>
      <c r="BG239" s="111">
        <v>292</v>
      </c>
      <c r="BH239" s="111">
        <v>490</v>
      </c>
      <c r="BI239" s="111">
        <v>6221</v>
      </c>
      <c r="BJ239" s="111">
        <v>230309</v>
      </c>
      <c r="BK239" s="111">
        <v>37</v>
      </c>
      <c r="BL239" s="111">
        <v>67</v>
      </c>
      <c r="BM239" s="111">
        <v>47</v>
      </c>
      <c r="BN239" s="111">
        <v>883</v>
      </c>
      <c r="BO239" s="111">
        <v>750</v>
      </c>
      <c r="BP239" s="111">
        <v>50</v>
      </c>
      <c r="BQ239" s="111">
        <v>1184</v>
      </c>
      <c r="BR239" s="111">
        <v>8529125</v>
      </c>
      <c r="BS239" s="111">
        <v>9659</v>
      </c>
      <c r="BT239" s="111">
        <v>22572</v>
      </c>
      <c r="BU239" s="111">
        <v>8854580</v>
      </c>
      <c r="BV239" s="111">
        <v>11806</v>
      </c>
      <c r="BW239" s="111">
        <v>27393</v>
      </c>
      <c r="BX239" s="111">
        <v>579442</v>
      </c>
      <c r="BY239" s="111">
        <v>11589</v>
      </c>
      <c r="BZ239" s="111">
        <v>22799</v>
      </c>
      <c r="CA239" s="111">
        <v>17663185</v>
      </c>
      <c r="CB239" s="111">
        <v>14918</v>
      </c>
      <c r="CC239" s="178">
        <v>33544</v>
      </c>
      <c r="CD239" s="126">
        <f t="shared" si="2185"/>
        <v>5</v>
      </c>
      <c r="CE239" s="166">
        <f t="shared" si="2162"/>
        <v>2018</v>
      </c>
      <c r="CF239" s="167">
        <f t="shared" si="2163"/>
        <v>43221</v>
      </c>
      <c r="CG239" s="168">
        <f t="shared" si="2164"/>
        <v>31</v>
      </c>
      <c r="CH239" s="126">
        <f t="shared" si="2165"/>
        <v>66898</v>
      </c>
      <c r="CI239" s="126">
        <f t="shared" si="2166"/>
        <v>2140736</v>
      </c>
      <c r="CJ239" s="126">
        <f t="shared" si="2167"/>
        <v>5485636</v>
      </c>
      <c r="CK239" s="126">
        <f t="shared" si="2179"/>
        <v>6088756</v>
      </c>
      <c r="CL239" s="126">
        <f t="shared" si="2169"/>
        <v>6746748</v>
      </c>
      <c r="CM239" s="126">
        <f t="shared" si="2180"/>
        <v>115799754</v>
      </c>
      <c r="CN239" s="126">
        <f t="shared" si="2181"/>
        <v>147196427</v>
      </c>
      <c r="CO239" s="126">
        <f t="shared" si="2182"/>
        <v>65002954</v>
      </c>
      <c r="CP239" s="126">
        <f t="shared" si="2173"/>
        <v>226870</v>
      </c>
      <c r="CQ239" s="126">
        <f t="shared" si="2174"/>
        <v>416807</v>
      </c>
      <c r="CR239" s="126">
        <f t="shared" si="2175"/>
        <v>19931076</v>
      </c>
      <c r="CS239" s="126">
        <f t="shared" si="2176"/>
        <v>20544750</v>
      </c>
      <c r="CT239" s="126">
        <f t="shared" si="2177"/>
        <v>1139950</v>
      </c>
      <c r="CU239" s="126">
        <f t="shared" si="2178"/>
        <v>39716096</v>
      </c>
      <c r="CV239" s="107"/>
    </row>
    <row r="240" spans="1:100" x14ac:dyDescent="0.2">
      <c r="A240" s="123" t="str">
        <f t="shared" si="2184"/>
        <v>2018-19MAYRYD</v>
      </c>
      <c r="B240" s="97" t="s">
        <v>821</v>
      </c>
      <c r="C240" s="35" t="s">
        <v>868</v>
      </c>
      <c r="D240" s="124" t="str">
        <f t="shared" si="2159"/>
        <v>Y58</v>
      </c>
      <c r="E240" s="124" t="str">
        <f t="shared" si="2160"/>
        <v>South East</v>
      </c>
      <c r="F240" s="109" t="s">
        <v>701</v>
      </c>
      <c r="G240" s="109" t="s">
        <v>702</v>
      </c>
      <c r="H240" s="111">
        <v>72288</v>
      </c>
      <c r="I240" s="111">
        <v>64186</v>
      </c>
      <c r="J240" s="111">
        <v>1175582</v>
      </c>
      <c r="K240" s="111">
        <v>18</v>
      </c>
      <c r="L240" s="111">
        <v>4</v>
      </c>
      <c r="M240" s="111">
        <v>108</v>
      </c>
      <c r="N240" s="111">
        <v>214</v>
      </c>
      <c r="O240" s="111">
        <v>60234</v>
      </c>
      <c r="P240" s="111">
        <v>3288</v>
      </c>
      <c r="Q240" s="111">
        <v>2032</v>
      </c>
      <c r="R240" s="111">
        <v>27648</v>
      </c>
      <c r="S240" s="111">
        <v>22125</v>
      </c>
      <c r="T240" s="111">
        <v>1188</v>
      </c>
      <c r="U240" s="111">
        <v>1505677</v>
      </c>
      <c r="V240" s="111">
        <v>458</v>
      </c>
      <c r="W240" s="111">
        <v>846</v>
      </c>
      <c r="X240" s="111">
        <v>1260610</v>
      </c>
      <c r="Y240" s="111">
        <v>620</v>
      </c>
      <c r="Z240" s="111">
        <v>1181</v>
      </c>
      <c r="AA240" s="111">
        <v>28373897</v>
      </c>
      <c r="AB240" s="111">
        <v>1026</v>
      </c>
      <c r="AC240" s="111">
        <v>1945</v>
      </c>
      <c r="AD240" s="111">
        <v>99111442</v>
      </c>
      <c r="AE240" s="111">
        <v>4480</v>
      </c>
      <c r="AF240" s="111">
        <v>10409</v>
      </c>
      <c r="AG240" s="111">
        <v>8711079</v>
      </c>
      <c r="AH240" s="111">
        <v>7333</v>
      </c>
      <c r="AI240" s="111">
        <v>16705</v>
      </c>
      <c r="AJ240" s="111">
        <v>3763</v>
      </c>
      <c r="AK240" s="111">
        <v>148</v>
      </c>
      <c r="AL240" s="111">
        <v>684</v>
      </c>
      <c r="AM240" s="111">
        <v>74</v>
      </c>
      <c r="AN240" s="111">
        <v>270</v>
      </c>
      <c r="AO240" s="111">
        <v>2661</v>
      </c>
      <c r="AP240" s="111">
        <v>665</v>
      </c>
      <c r="AQ240" s="111">
        <v>35119</v>
      </c>
      <c r="AR240" s="111">
        <v>1509</v>
      </c>
      <c r="AS240" s="111">
        <v>19843</v>
      </c>
      <c r="AT240" s="111">
        <v>56471</v>
      </c>
      <c r="AU240" s="111">
        <v>7986</v>
      </c>
      <c r="AV240" s="111">
        <v>5883</v>
      </c>
      <c r="AW240" s="111">
        <v>4942</v>
      </c>
      <c r="AX240" s="111">
        <v>5883</v>
      </c>
      <c r="AY240" s="111">
        <v>39412</v>
      </c>
      <c r="AZ240" s="111">
        <v>31418</v>
      </c>
      <c r="BA240" s="111">
        <v>37712</v>
      </c>
      <c r="BB240" s="111">
        <v>23603</v>
      </c>
      <c r="BC240" s="111">
        <v>2110</v>
      </c>
      <c r="BD240" s="111">
        <v>1260</v>
      </c>
      <c r="BE240" s="111">
        <v>212</v>
      </c>
      <c r="BF240" s="111">
        <v>63333</v>
      </c>
      <c r="BG240" s="111">
        <v>299</v>
      </c>
      <c r="BH240" s="111">
        <v>512</v>
      </c>
      <c r="BI240" s="111">
        <v>2544</v>
      </c>
      <c r="BJ240" s="111">
        <v>117579</v>
      </c>
      <c r="BK240" s="111">
        <v>46</v>
      </c>
      <c r="BL240" s="111">
        <v>99</v>
      </c>
      <c r="BM240" s="111">
        <v>2206</v>
      </c>
      <c r="BN240" s="111">
        <v>223</v>
      </c>
      <c r="BO240" s="111">
        <v>1639</v>
      </c>
      <c r="BP240" s="111">
        <v>0</v>
      </c>
      <c r="BQ240" s="111">
        <v>344</v>
      </c>
      <c r="BR240" s="111">
        <v>1651972</v>
      </c>
      <c r="BS240" s="111">
        <v>7408</v>
      </c>
      <c r="BT240" s="111">
        <v>19655</v>
      </c>
      <c r="BU240" s="111">
        <v>13268433</v>
      </c>
      <c r="BV240" s="111">
        <v>8095</v>
      </c>
      <c r="BW240" s="111">
        <v>19261</v>
      </c>
      <c r="BX240" s="111">
        <v>0</v>
      </c>
      <c r="BY240" s="111">
        <v>0</v>
      </c>
      <c r="BZ240" s="111">
        <v>0</v>
      </c>
      <c r="CA240" s="111">
        <v>3512818</v>
      </c>
      <c r="CB240" s="111">
        <v>10212</v>
      </c>
      <c r="CC240" s="178">
        <v>24593</v>
      </c>
      <c r="CD240" s="126">
        <f t="shared" si="2185"/>
        <v>5</v>
      </c>
      <c r="CE240" s="166">
        <f t="shared" si="2162"/>
        <v>2018</v>
      </c>
      <c r="CF240" s="167">
        <f t="shared" si="2163"/>
        <v>43221</v>
      </c>
      <c r="CG240" s="168">
        <f t="shared" si="2164"/>
        <v>31</v>
      </c>
      <c r="CH240" s="126">
        <f t="shared" si="2165"/>
        <v>256744</v>
      </c>
      <c r="CI240" s="126">
        <f t="shared" si="2166"/>
        <v>6932088</v>
      </c>
      <c r="CJ240" s="126">
        <f t="shared" si="2167"/>
        <v>13735804</v>
      </c>
      <c r="CK240" s="126">
        <f t="shared" si="2179"/>
        <v>2781648</v>
      </c>
      <c r="CL240" s="126">
        <f t="shared" si="2169"/>
        <v>2399792</v>
      </c>
      <c r="CM240" s="126">
        <f t="shared" si="2180"/>
        <v>53775360</v>
      </c>
      <c r="CN240" s="126">
        <f t="shared" si="2181"/>
        <v>230299125</v>
      </c>
      <c r="CO240" s="126">
        <f t="shared" si="2182"/>
        <v>19845540</v>
      </c>
      <c r="CP240" s="126">
        <f t="shared" si="2173"/>
        <v>108544</v>
      </c>
      <c r="CQ240" s="126">
        <f t="shared" si="2174"/>
        <v>251856</v>
      </c>
      <c r="CR240" s="126">
        <f t="shared" si="2175"/>
        <v>4383065</v>
      </c>
      <c r="CS240" s="126">
        <f t="shared" si="2176"/>
        <v>31568779</v>
      </c>
      <c r="CT240" s="126">
        <f t="shared" si="2177"/>
        <v>0</v>
      </c>
      <c r="CU240" s="126">
        <f t="shared" si="2178"/>
        <v>8459992</v>
      </c>
      <c r="CV240" s="107"/>
    </row>
    <row r="241" spans="1:102" x14ac:dyDescent="0.2">
      <c r="A241" s="123" t="str">
        <f t="shared" si="2184"/>
        <v>2018-19MAYRYE</v>
      </c>
      <c r="B241" s="97" t="s">
        <v>821</v>
      </c>
      <c r="C241" s="35" t="s">
        <v>868</v>
      </c>
      <c r="D241" s="124" t="str">
        <f t="shared" si="2159"/>
        <v>Y58</v>
      </c>
      <c r="E241" s="124" t="str">
        <f t="shared" si="2160"/>
        <v>South East</v>
      </c>
      <c r="F241" s="109" t="s">
        <v>703</v>
      </c>
      <c r="G241" s="109" t="s">
        <v>704</v>
      </c>
      <c r="H241" s="111">
        <v>65096</v>
      </c>
      <c r="I241" s="111">
        <v>40804</v>
      </c>
      <c r="J241" s="111">
        <v>314753</v>
      </c>
      <c r="K241" s="111">
        <v>8</v>
      </c>
      <c r="L241" s="111">
        <v>3</v>
      </c>
      <c r="M241" s="111">
        <v>37</v>
      </c>
      <c r="N241" s="111">
        <v>99</v>
      </c>
      <c r="O241" s="111">
        <v>45659</v>
      </c>
      <c r="P241" s="111">
        <v>2536</v>
      </c>
      <c r="Q241" s="111">
        <v>1594</v>
      </c>
      <c r="R241" s="111">
        <v>20754</v>
      </c>
      <c r="S241" s="111">
        <v>14680</v>
      </c>
      <c r="T241" s="111">
        <v>1455</v>
      </c>
      <c r="U241" s="111">
        <v>1045591</v>
      </c>
      <c r="V241" s="111">
        <v>412</v>
      </c>
      <c r="W241" s="111">
        <v>746</v>
      </c>
      <c r="X241" s="111">
        <v>1033207</v>
      </c>
      <c r="Y241" s="111">
        <v>648</v>
      </c>
      <c r="Z241" s="111">
        <v>1205</v>
      </c>
      <c r="AA241" s="111">
        <v>19435877</v>
      </c>
      <c r="AB241" s="111">
        <v>936</v>
      </c>
      <c r="AC241" s="111">
        <v>1940</v>
      </c>
      <c r="AD241" s="111">
        <v>45601746</v>
      </c>
      <c r="AE241" s="111">
        <v>3106</v>
      </c>
      <c r="AF241" s="111">
        <v>7283</v>
      </c>
      <c r="AG241" s="111">
        <v>6641686</v>
      </c>
      <c r="AH241" s="111">
        <v>4565</v>
      </c>
      <c r="AI241" s="111">
        <v>10470</v>
      </c>
      <c r="AJ241" s="111">
        <v>2595</v>
      </c>
      <c r="AK241" s="111">
        <v>13</v>
      </c>
      <c r="AL241" s="111">
        <v>94</v>
      </c>
      <c r="AM241" s="111">
        <v>231</v>
      </c>
      <c r="AN241" s="111">
        <v>164</v>
      </c>
      <c r="AO241" s="111">
        <v>2324</v>
      </c>
      <c r="AP241" s="111">
        <v>0</v>
      </c>
      <c r="AQ241" s="111">
        <v>25213</v>
      </c>
      <c r="AR241" s="111">
        <v>2920</v>
      </c>
      <c r="AS241" s="111">
        <v>14931</v>
      </c>
      <c r="AT241" s="111">
        <v>43064</v>
      </c>
      <c r="AU241" s="111">
        <v>5000</v>
      </c>
      <c r="AV241" s="111">
        <v>3926</v>
      </c>
      <c r="AW241" s="111">
        <v>3142</v>
      </c>
      <c r="AX241" s="111">
        <v>2536</v>
      </c>
      <c r="AY241" s="111">
        <v>29217</v>
      </c>
      <c r="AZ241" s="111">
        <v>24212</v>
      </c>
      <c r="BA241" s="111">
        <v>21460</v>
      </c>
      <c r="BB241" s="111">
        <v>16622</v>
      </c>
      <c r="BC241" s="111">
        <v>2180</v>
      </c>
      <c r="BD241" s="111">
        <v>1599</v>
      </c>
      <c r="BE241" s="111">
        <v>170</v>
      </c>
      <c r="BF241" s="111">
        <v>56744</v>
      </c>
      <c r="BG241" s="111">
        <v>334</v>
      </c>
      <c r="BH241" s="111">
        <v>624</v>
      </c>
      <c r="BI241" s="111">
        <v>2019</v>
      </c>
      <c r="BJ241" s="111">
        <v>77097</v>
      </c>
      <c r="BK241" s="111">
        <v>38</v>
      </c>
      <c r="BL241" s="111">
        <v>80</v>
      </c>
      <c r="BM241" s="111">
        <v>2</v>
      </c>
      <c r="BN241" s="111">
        <v>1867</v>
      </c>
      <c r="BO241" s="111">
        <v>1416</v>
      </c>
      <c r="BP241" s="111">
        <v>0</v>
      </c>
      <c r="BQ241" s="111">
        <v>354</v>
      </c>
      <c r="BR241" s="111">
        <v>4782503</v>
      </c>
      <c r="BS241" s="111">
        <v>2562</v>
      </c>
      <c r="BT241" s="111">
        <v>4296</v>
      </c>
      <c r="BU241" s="111">
        <v>7223090</v>
      </c>
      <c r="BV241" s="111">
        <v>5101</v>
      </c>
      <c r="BW241" s="111">
        <v>9350</v>
      </c>
      <c r="BX241" s="111">
        <v>0</v>
      </c>
      <c r="BY241" s="111">
        <v>0</v>
      </c>
      <c r="BZ241" s="111">
        <v>0</v>
      </c>
      <c r="CA241" s="111">
        <v>2720749</v>
      </c>
      <c r="CB241" s="111">
        <v>7686</v>
      </c>
      <c r="CC241" s="178">
        <v>16299</v>
      </c>
      <c r="CD241" s="126">
        <f t="shared" si="2185"/>
        <v>5</v>
      </c>
      <c r="CE241" s="166">
        <f t="shared" si="2162"/>
        <v>2018</v>
      </c>
      <c r="CF241" s="167">
        <f t="shared" si="2163"/>
        <v>43221</v>
      </c>
      <c r="CG241" s="168">
        <f t="shared" si="2164"/>
        <v>31</v>
      </c>
      <c r="CH241" s="126">
        <f t="shared" si="2165"/>
        <v>122412</v>
      </c>
      <c r="CI241" s="126">
        <f t="shared" si="2166"/>
        <v>1509748</v>
      </c>
      <c r="CJ241" s="126">
        <f t="shared" si="2167"/>
        <v>4039596</v>
      </c>
      <c r="CK241" s="126">
        <f t="shared" si="2179"/>
        <v>1891856</v>
      </c>
      <c r="CL241" s="126">
        <f t="shared" si="2169"/>
        <v>1920770</v>
      </c>
      <c r="CM241" s="126">
        <f t="shared" si="2180"/>
        <v>40262760</v>
      </c>
      <c r="CN241" s="126">
        <f t="shared" si="2181"/>
        <v>106914440</v>
      </c>
      <c r="CO241" s="126">
        <f t="shared" si="2182"/>
        <v>15233850</v>
      </c>
      <c r="CP241" s="126">
        <f t="shared" si="2173"/>
        <v>106080</v>
      </c>
      <c r="CQ241" s="126">
        <f t="shared" si="2174"/>
        <v>161520</v>
      </c>
      <c r="CR241" s="126">
        <f t="shared" si="2175"/>
        <v>8020632</v>
      </c>
      <c r="CS241" s="126">
        <f t="shared" si="2176"/>
        <v>13239600</v>
      </c>
      <c r="CT241" s="126">
        <f t="shared" si="2177"/>
        <v>0</v>
      </c>
      <c r="CU241" s="126">
        <f t="shared" si="2178"/>
        <v>5769846</v>
      </c>
      <c r="CV241" s="107"/>
    </row>
    <row r="242" spans="1:102" x14ac:dyDescent="0.2">
      <c r="A242" s="123" t="str">
        <f t="shared" si="2184"/>
        <v>2018-19MAYRYF</v>
      </c>
      <c r="B242" s="97" t="s">
        <v>821</v>
      </c>
      <c r="C242" s="35" t="s">
        <v>868</v>
      </c>
      <c r="D242" s="124" t="str">
        <f t="shared" si="2159"/>
        <v>Y59</v>
      </c>
      <c r="E242" s="124" t="str">
        <f t="shared" si="2160"/>
        <v>South West</v>
      </c>
      <c r="F242" s="109" t="s">
        <v>705</v>
      </c>
      <c r="G242" s="109" t="s">
        <v>706</v>
      </c>
      <c r="H242" s="111">
        <v>106334</v>
      </c>
      <c r="I242" s="111">
        <v>73372</v>
      </c>
      <c r="J242" s="111">
        <v>526630</v>
      </c>
      <c r="K242" s="111">
        <v>7</v>
      </c>
      <c r="L242" s="111">
        <v>2</v>
      </c>
      <c r="M242" s="111">
        <v>37</v>
      </c>
      <c r="N242" s="111">
        <v>79</v>
      </c>
      <c r="O242" s="111">
        <v>73868</v>
      </c>
      <c r="P242" s="111">
        <v>5648</v>
      </c>
      <c r="Q242" s="111">
        <v>3505</v>
      </c>
      <c r="R242" s="111">
        <v>37116</v>
      </c>
      <c r="S242" s="111">
        <v>18884</v>
      </c>
      <c r="T242" s="111">
        <v>889</v>
      </c>
      <c r="U242" s="111">
        <v>2844718</v>
      </c>
      <c r="V242" s="111">
        <v>504</v>
      </c>
      <c r="W242" s="111">
        <v>947</v>
      </c>
      <c r="X242" s="111">
        <v>2698198</v>
      </c>
      <c r="Y242" s="111">
        <v>770</v>
      </c>
      <c r="Z242" s="111">
        <v>1417</v>
      </c>
      <c r="AA242" s="111">
        <v>55027704</v>
      </c>
      <c r="AB242" s="111">
        <v>1483</v>
      </c>
      <c r="AC242" s="111">
        <v>3094</v>
      </c>
      <c r="AD242" s="111">
        <v>79487779</v>
      </c>
      <c r="AE242" s="111">
        <v>4209</v>
      </c>
      <c r="AF242" s="111">
        <v>9706</v>
      </c>
      <c r="AG242" s="111">
        <v>8798085</v>
      </c>
      <c r="AH242" s="111">
        <v>9897</v>
      </c>
      <c r="AI242" s="111">
        <v>21164</v>
      </c>
      <c r="AJ242" s="111">
        <v>4868</v>
      </c>
      <c r="AK242" s="111">
        <v>477</v>
      </c>
      <c r="AL242" s="111">
        <v>1443</v>
      </c>
      <c r="AM242" s="111">
        <v>4989</v>
      </c>
      <c r="AN242" s="111">
        <v>710</v>
      </c>
      <c r="AO242" s="111">
        <v>2238</v>
      </c>
      <c r="AP242" s="111">
        <v>201</v>
      </c>
      <c r="AQ242" s="111">
        <v>38516</v>
      </c>
      <c r="AR242" s="111">
        <v>3729</v>
      </c>
      <c r="AS242" s="111">
        <v>26755</v>
      </c>
      <c r="AT242" s="111">
        <v>69000</v>
      </c>
      <c r="AU242" s="111">
        <v>12178</v>
      </c>
      <c r="AV242" s="111">
        <v>9532</v>
      </c>
      <c r="AW242" s="111">
        <v>7667</v>
      </c>
      <c r="AX242" s="111">
        <v>6055</v>
      </c>
      <c r="AY242" s="111">
        <v>50559</v>
      </c>
      <c r="AZ242" s="111">
        <v>43185</v>
      </c>
      <c r="BA242" s="111">
        <v>26690</v>
      </c>
      <c r="BB242" s="111">
        <v>20236</v>
      </c>
      <c r="BC242" s="111">
        <v>1291</v>
      </c>
      <c r="BD242" s="111">
        <v>918</v>
      </c>
      <c r="BE242" s="111">
        <v>391</v>
      </c>
      <c r="BF242" s="111">
        <v>147891</v>
      </c>
      <c r="BG242" s="111">
        <v>378</v>
      </c>
      <c r="BH242" s="111">
        <v>649</v>
      </c>
      <c r="BI242" s="111">
        <v>3155</v>
      </c>
      <c r="BJ242" s="111">
        <v>166848</v>
      </c>
      <c r="BK242" s="111">
        <v>53</v>
      </c>
      <c r="BL242" s="111">
        <v>106</v>
      </c>
      <c r="BM242" s="111">
        <v>1</v>
      </c>
      <c r="BN242" s="111">
        <v>1044</v>
      </c>
      <c r="BO242" s="111">
        <v>976</v>
      </c>
      <c r="BP242" s="111">
        <v>14</v>
      </c>
      <c r="BQ242" s="111">
        <v>1060</v>
      </c>
      <c r="BR242" s="111">
        <v>6092913</v>
      </c>
      <c r="BS242" s="111">
        <v>5836</v>
      </c>
      <c r="BT242" s="111">
        <v>12570</v>
      </c>
      <c r="BU242" s="111">
        <v>7292072</v>
      </c>
      <c r="BV242" s="111">
        <v>7471</v>
      </c>
      <c r="BW242" s="111">
        <v>15140</v>
      </c>
      <c r="BX242" s="111">
        <v>137530</v>
      </c>
      <c r="BY242" s="111">
        <v>9824</v>
      </c>
      <c r="BZ242" s="111">
        <v>12648</v>
      </c>
      <c r="CA242" s="111">
        <v>9406683</v>
      </c>
      <c r="CB242" s="111">
        <v>8874</v>
      </c>
      <c r="CC242" s="178">
        <v>18670</v>
      </c>
      <c r="CD242" s="126">
        <f t="shared" si="2185"/>
        <v>5</v>
      </c>
      <c r="CE242" s="166">
        <f t="shared" si="2162"/>
        <v>2018</v>
      </c>
      <c r="CF242" s="167">
        <f t="shared" si="2163"/>
        <v>43221</v>
      </c>
      <c r="CG242" s="168">
        <f t="shared" si="2164"/>
        <v>31</v>
      </c>
      <c r="CH242" s="126">
        <f t="shared" si="2165"/>
        <v>146744</v>
      </c>
      <c r="CI242" s="126">
        <f t="shared" si="2166"/>
        <v>2714764</v>
      </c>
      <c r="CJ242" s="126">
        <f t="shared" si="2167"/>
        <v>5796388</v>
      </c>
      <c r="CK242" s="126">
        <f t="shared" si="2179"/>
        <v>5348656</v>
      </c>
      <c r="CL242" s="126">
        <f t="shared" si="2169"/>
        <v>4966585</v>
      </c>
      <c r="CM242" s="126">
        <f t="shared" si="2180"/>
        <v>114836904</v>
      </c>
      <c r="CN242" s="126">
        <f t="shared" si="2181"/>
        <v>183288104</v>
      </c>
      <c r="CO242" s="126">
        <f t="shared" si="2182"/>
        <v>18814796</v>
      </c>
      <c r="CP242" s="126">
        <f t="shared" si="2173"/>
        <v>253759</v>
      </c>
      <c r="CQ242" s="126">
        <f t="shared" si="2174"/>
        <v>334430</v>
      </c>
      <c r="CR242" s="126">
        <f t="shared" si="2175"/>
        <v>13123080</v>
      </c>
      <c r="CS242" s="126">
        <f t="shared" si="2176"/>
        <v>14776640</v>
      </c>
      <c r="CT242" s="126">
        <f t="shared" si="2177"/>
        <v>177072</v>
      </c>
      <c r="CU242" s="126">
        <f t="shared" si="2178"/>
        <v>19790200</v>
      </c>
      <c r="CV242" s="107"/>
    </row>
    <row r="243" spans="1:102" x14ac:dyDescent="0.2">
      <c r="A243" s="123" t="str">
        <f t="shared" si="2184"/>
        <v>2018-19JUNER1F</v>
      </c>
      <c r="B243" s="97" t="s">
        <v>821</v>
      </c>
      <c r="C243" s="35" t="s">
        <v>888</v>
      </c>
      <c r="D243" s="124" t="str">
        <f t="shared" si="2159"/>
        <v>Y58</v>
      </c>
      <c r="E243" s="124" t="str">
        <f t="shared" si="2160"/>
        <v>South East</v>
      </c>
      <c r="F243" s="109" t="s">
        <v>682</v>
      </c>
      <c r="G243" s="109" t="s">
        <v>683</v>
      </c>
      <c r="H243" s="111">
        <v>2736</v>
      </c>
      <c r="I243" s="111">
        <v>1570</v>
      </c>
      <c r="J243" s="111">
        <v>9585</v>
      </c>
      <c r="K243" s="111">
        <v>6</v>
      </c>
      <c r="L243" s="111">
        <v>1</v>
      </c>
      <c r="M243" s="111">
        <v>19.600000000000001</v>
      </c>
      <c r="N243" s="111">
        <v>75.959999999999994</v>
      </c>
      <c r="O243" s="111">
        <v>2050</v>
      </c>
      <c r="P243" s="111">
        <v>53</v>
      </c>
      <c r="Q243" s="111">
        <v>38</v>
      </c>
      <c r="R243" s="111">
        <v>730</v>
      </c>
      <c r="S243" s="111">
        <v>857</v>
      </c>
      <c r="T243" s="111">
        <v>285</v>
      </c>
      <c r="U243" s="111">
        <v>33713</v>
      </c>
      <c r="V243" s="111">
        <v>636</v>
      </c>
      <c r="W243" s="111">
        <v>1114</v>
      </c>
      <c r="X243" s="111">
        <v>25980</v>
      </c>
      <c r="Y243" s="111">
        <v>684</v>
      </c>
      <c r="Z243" s="111">
        <v>1093</v>
      </c>
      <c r="AA243" s="111">
        <v>615046</v>
      </c>
      <c r="AB243" s="111">
        <v>843</v>
      </c>
      <c r="AC243" s="111">
        <v>2150</v>
      </c>
      <c r="AD243" s="111">
        <v>1734236</v>
      </c>
      <c r="AE243" s="111">
        <v>2024</v>
      </c>
      <c r="AF243" s="111">
        <v>4872</v>
      </c>
      <c r="AG243" s="111">
        <v>1486827</v>
      </c>
      <c r="AH243" s="111">
        <v>5217</v>
      </c>
      <c r="AI243" s="111">
        <v>12788</v>
      </c>
      <c r="AJ243" s="111">
        <v>124</v>
      </c>
      <c r="AK243" s="111">
        <v>0</v>
      </c>
      <c r="AL243" s="111">
        <v>5</v>
      </c>
      <c r="AM243" s="111">
        <v>0</v>
      </c>
      <c r="AN243" s="111">
        <v>0</v>
      </c>
      <c r="AO243" s="111">
        <v>119</v>
      </c>
      <c r="AP243" s="111">
        <v>0</v>
      </c>
      <c r="AQ243" s="111">
        <v>1542</v>
      </c>
      <c r="AR243" s="111">
        <v>14</v>
      </c>
      <c r="AS243" s="111">
        <v>370</v>
      </c>
      <c r="AT243" s="111">
        <v>1926</v>
      </c>
      <c r="AU243" s="111">
        <v>91</v>
      </c>
      <c r="AV243" s="111">
        <v>78</v>
      </c>
      <c r="AW243" s="111">
        <v>44</v>
      </c>
      <c r="AX243" s="111">
        <v>44</v>
      </c>
      <c r="AY243" s="111">
        <v>937</v>
      </c>
      <c r="AZ243" s="111">
        <v>836</v>
      </c>
      <c r="BA243" s="111">
        <v>1205</v>
      </c>
      <c r="BB243" s="111">
        <v>930</v>
      </c>
      <c r="BC243" s="111">
        <v>826</v>
      </c>
      <c r="BD243" s="111">
        <v>309</v>
      </c>
      <c r="BE243" s="111">
        <v>0</v>
      </c>
      <c r="BF243" s="111">
        <v>0</v>
      </c>
      <c r="BG243" s="111">
        <v>0</v>
      </c>
      <c r="BH243" s="111">
        <v>0</v>
      </c>
      <c r="BI243" s="111">
        <v>21</v>
      </c>
      <c r="BJ243" s="111">
        <v>546</v>
      </c>
      <c r="BK243" s="111">
        <v>26</v>
      </c>
      <c r="BL243" s="111">
        <v>47</v>
      </c>
      <c r="BM243" s="111">
        <v>134</v>
      </c>
      <c r="BN243" s="111">
        <v>74</v>
      </c>
      <c r="BO243" s="111">
        <v>47</v>
      </c>
      <c r="BP243" s="111">
        <v>0</v>
      </c>
      <c r="BQ243" s="111">
        <v>13</v>
      </c>
      <c r="BR243" s="111">
        <v>306898</v>
      </c>
      <c r="BS243" s="111">
        <v>4147</v>
      </c>
      <c r="BT243" s="111">
        <v>12128</v>
      </c>
      <c r="BU243" s="111">
        <v>272271</v>
      </c>
      <c r="BV243" s="111">
        <v>5793</v>
      </c>
      <c r="BW243" s="111">
        <v>14596</v>
      </c>
      <c r="BX243" s="111">
        <v>0</v>
      </c>
      <c r="BY243" s="111">
        <v>0</v>
      </c>
      <c r="BZ243" s="111">
        <v>0</v>
      </c>
      <c r="CA243" s="111">
        <v>135090</v>
      </c>
      <c r="CB243" s="111">
        <v>10392</v>
      </c>
      <c r="CC243" s="178">
        <v>15226</v>
      </c>
      <c r="CD243" s="126">
        <f t="shared" si="2185"/>
        <v>6</v>
      </c>
      <c r="CE243" s="166">
        <f t="shared" si="2162"/>
        <v>2018</v>
      </c>
      <c r="CF243" s="167">
        <f t="shared" si="2163"/>
        <v>43252</v>
      </c>
      <c r="CG243" s="168">
        <f t="shared" si="2164"/>
        <v>30</v>
      </c>
      <c r="CH243" s="126">
        <f t="shared" si="2165"/>
        <v>1570</v>
      </c>
      <c r="CI243" s="126">
        <f t="shared" si="2166"/>
        <v>30772.000000000004</v>
      </c>
      <c r="CJ243" s="126">
        <f t="shared" si="2167"/>
        <v>119257.2</v>
      </c>
      <c r="CK243" s="126">
        <f t="shared" ref="CK243:CK253" si="2186">P243*W243</f>
        <v>59042</v>
      </c>
      <c r="CL243" s="126">
        <f t="shared" si="2169"/>
        <v>41534</v>
      </c>
      <c r="CM243" s="126">
        <f t="shared" ref="CM243:CM253" si="2187">R243*AC243</f>
        <v>1569500</v>
      </c>
      <c r="CN243" s="126">
        <f t="shared" ref="CN243:CN253" si="2188">S243*AF243</f>
        <v>4175304</v>
      </c>
      <c r="CO243" s="126">
        <f t="shared" ref="CO243:CO253" si="2189">T243*AI243</f>
        <v>3644580</v>
      </c>
      <c r="CP243" s="126">
        <f t="shared" si="2173"/>
        <v>0</v>
      </c>
      <c r="CQ243" s="126">
        <f t="shared" si="2174"/>
        <v>987</v>
      </c>
      <c r="CR243" s="126">
        <f t="shared" si="2175"/>
        <v>897472</v>
      </c>
      <c r="CS243" s="126">
        <f t="shared" si="2176"/>
        <v>686012</v>
      </c>
      <c r="CT243" s="126">
        <f t="shared" si="2177"/>
        <v>0</v>
      </c>
      <c r="CU243" s="126">
        <f t="shared" si="2178"/>
        <v>197938</v>
      </c>
      <c r="CX243" s="158"/>
    </row>
    <row r="244" spans="1:102" x14ac:dyDescent="0.2">
      <c r="A244" s="123" t="str">
        <f t="shared" si="2184"/>
        <v>2018-19JUNERRU</v>
      </c>
      <c r="B244" s="97" t="s">
        <v>821</v>
      </c>
      <c r="C244" s="35" t="s">
        <v>888</v>
      </c>
      <c r="D244" s="124" t="str">
        <f t="shared" si="2159"/>
        <v>Y56</v>
      </c>
      <c r="E244" s="124" t="str">
        <f t="shared" si="2160"/>
        <v>London</v>
      </c>
      <c r="F244" s="109" t="s">
        <v>685</v>
      </c>
      <c r="G244" s="109" t="s">
        <v>686</v>
      </c>
      <c r="H244" s="111">
        <v>161258</v>
      </c>
      <c r="I244" s="111">
        <v>133018</v>
      </c>
      <c r="J244" s="111">
        <v>1917740</v>
      </c>
      <c r="K244" s="111">
        <v>14</v>
      </c>
      <c r="L244" s="111">
        <v>0</v>
      </c>
      <c r="M244" s="111">
        <v>98</v>
      </c>
      <c r="N244" s="111">
        <v>200</v>
      </c>
      <c r="O244" s="111">
        <v>94631</v>
      </c>
      <c r="P244" s="111">
        <v>8943</v>
      </c>
      <c r="Q244" s="111">
        <v>6703</v>
      </c>
      <c r="R244" s="111">
        <v>50592</v>
      </c>
      <c r="S244" s="111">
        <v>21321</v>
      </c>
      <c r="T244" s="111">
        <v>2680</v>
      </c>
      <c r="U244" s="111">
        <v>3873511</v>
      </c>
      <c r="V244" s="111">
        <v>433</v>
      </c>
      <c r="W244" s="111">
        <v>705</v>
      </c>
      <c r="X244" s="111">
        <v>5031059</v>
      </c>
      <c r="Y244" s="111">
        <v>751</v>
      </c>
      <c r="Z244" s="111">
        <v>1263</v>
      </c>
      <c r="AA244" s="111">
        <v>60796642</v>
      </c>
      <c r="AB244" s="111">
        <v>1202</v>
      </c>
      <c r="AC244" s="111">
        <v>2452</v>
      </c>
      <c r="AD244" s="111">
        <v>78423470</v>
      </c>
      <c r="AE244" s="111">
        <v>3678</v>
      </c>
      <c r="AF244" s="111">
        <v>8556</v>
      </c>
      <c r="AG244" s="111">
        <v>11837238</v>
      </c>
      <c r="AH244" s="111">
        <v>4417</v>
      </c>
      <c r="AI244" s="111">
        <v>8897</v>
      </c>
      <c r="AJ244" s="111">
        <v>3430</v>
      </c>
      <c r="AK244" s="111">
        <v>260</v>
      </c>
      <c r="AL244" s="111">
        <v>884</v>
      </c>
      <c r="AM244" s="111">
        <v>7603</v>
      </c>
      <c r="AN244" s="111">
        <v>209</v>
      </c>
      <c r="AO244" s="111">
        <v>2077</v>
      </c>
      <c r="AP244" s="111">
        <v>0</v>
      </c>
      <c r="AQ244" s="111">
        <v>59780</v>
      </c>
      <c r="AR244" s="111">
        <v>6403</v>
      </c>
      <c r="AS244" s="111">
        <v>25018</v>
      </c>
      <c r="AT244" s="111">
        <v>91201</v>
      </c>
      <c r="AU244" s="111">
        <v>23193</v>
      </c>
      <c r="AV244" s="111">
        <v>18246</v>
      </c>
      <c r="AW244" s="111">
        <v>17348</v>
      </c>
      <c r="AX244" s="111">
        <v>13869</v>
      </c>
      <c r="AY244" s="111">
        <v>75477</v>
      </c>
      <c r="AZ244" s="111">
        <v>57943</v>
      </c>
      <c r="BA244" s="111">
        <v>34595</v>
      </c>
      <c r="BB244" s="111">
        <v>24082</v>
      </c>
      <c r="BC244" s="111">
        <v>3765</v>
      </c>
      <c r="BD244" s="111">
        <v>2848</v>
      </c>
      <c r="BE244" s="111">
        <v>0</v>
      </c>
      <c r="BF244" s="111">
        <v>0</v>
      </c>
      <c r="BG244" s="111">
        <v>0</v>
      </c>
      <c r="BH244" s="111">
        <v>0</v>
      </c>
      <c r="BI244" s="111">
        <v>4617</v>
      </c>
      <c r="BJ244" s="111">
        <v>341864</v>
      </c>
      <c r="BK244" s="111">
        <v>74</v>
      </c>
      <c r="BL244" s="111">
        <v>163</v>
      </c>
      <c r="BM244" s="111">
        <v>1650</v>
      </c>
      <c r="BN244" s="111">
        <v>841</v>
      </c>
      <c r="BO244" s="111">
        <v>1274</v>
      </c>
      <c r="BP244" s="111">
        <v>42</v>
      </c>
      <c r="BQ244" s="111">
        <v>1300</v>
      </c>
      <c r="BR244" s="111">
        <v>5646626</v>
      </c>
      <c r="BS244" s="111">
        <v>6714</v>
      </c>
      <c r="BT244" s="111">
        <v>14381</v>
      </c>
      <c r="BU244" s="111">
        <v>10020261</v>
      </c>
      <c r="BV244" s="111">
        <v>7865</v>
      </c>
      <c r="BW244" s="111">
        <v>17259</v>
      </c>
      <c r="BX244" s="111">
        <v>344977</v>
      </c>
      <c r="BY244" s="111">
        <v>8214</v>
      </c>
      <c r="BZ244" s="111">
        <v>15074</v>
      </c>
      <c r="CA244" s="111">
        <v>11644031</v>
      </c>
      <c r="CB244" s="111">
        <v>8957</v>
      </c>
      <c r="CC244" s="178">
        <v>16833</v>
      </c>
      <c r="CD244" s="126">
        <f t="shared" ref="CD244:CD275" si="2190">MONTH(1&amp;C244)</f>
        <v>6</v>
      </c>
      <c r="CE244" s="166">
        <f t="shared" si="2162"/>
        <v>2018</v>
      </c>
      <c r="CF244" s="167">
        <f t="shared" si="2163"/>
        <v>43252</v>
      </c>
      <c r="CG244" s="168">
        <f t="shared" si="2164"/>
        <v>30</v>
      </c>
      <c r="CH244" s="126">
        <f t="shared" si="2165"/>
        <v>0</v>
      </c>
      <c r="CI244" s="126">
        <f t="shared" si="2166"/>
        <v>13035764</v>
      </c>
      <c r="CJ244" s="126">
        <f t="shared" si="2167"/>
        <v>26603600</v>
      </c>
      <c r="CK244" s="126">
        <f t="shared" si="2186"/>
        <v>6304815</v>
      </c>
      <c r="CL244" s="126">
        <f t="shared" si="2169"/>
        <v>8465889</v>
      </c>
      <c r="CM244" s="126">
        <f t="shared" si="2187"/>
        <v>124051584</v>
      </c>
      <c r="CN244" s="126">
        <f t="shared" si="2188"/>
        <v>182422476</v>
      </c>
      <c r="CO244" s="126">
        <f t="shared" si="2189"/>
        <v>23843960</v>
      </c>
      <c r="CP244" s="126">
        <f t="shared" si="2173"/>
        <v>0</v>
      </c>
      <c r="CQ244" s="126">
        <f t="shared" si="2174"/>
        <v>752571</v>
      </c>
      <c r="CR244" s="126">
        <f t="shared" si="2175"/>
        <v>12094421</v>
      </c>
      <c r="CS244" s="126">
        <f t="shared" si="2176"/>
        <v>21987966</v>
      </c>
      <c r="CT244" s="126">
        <f t="shared" si="2177"/>
        <v>633108</v>
      </c>
      <c r="CU244" s="126">
        <f t="shared" si="2178"/>
        <v>21882900</v>
      </c>
      <c r="CX244" s="158"/>
    </row>
    <row r="245" spans="1:102" x14ac:dyDescent="0.2">
      <c r="A245" s="123" t="str">
        <f t="shared" si="2184"/>
        <v>2018-19JUNERX6</v>
      </c>
      <c r="B245" s="97" t="s">
        <v>821</v>
      </c>
      <c r="C245" s="35" t="s">
        <v>888</v>
      </c>
      <c r="D245" s="124" t="str">
        <f t="shared" si="2159"/>
        <v>Y54</v>
      </c>
      <c r="E245" s="124" t="str">
        <f t="shared" si="2160"/>
        <v>North</v>
      </c>
      <c r="F245" s="109" t="s">
        <v>688</v>
      </c>
      <c r="G245" s="109" t="s">
        <v>689</v>
      </c>
      <c r="H245" s="111">
        <v>43194</v>
      </c>
      <c r="I245" s="111">
        <v>29038</v>
      </c>
      <c r="J245" s="111">
        <v>124742</v>
      </c>
      <c r="K245" s="111">
        <v>4</v>
      </c>
      <c r="L245" s="111">
        <v>1</v>
      </c>
      <c r="M245" s="111">
        <v>16</v>
      </c>
      <c r="N245" s="111">
        <v>45</v>
      </c>
      <c r="O245" s="111">
        <v>33303</v>
      </c>
      <c r="P245" s="111">
        <v>2197</v>
      </c>
      <c r="Q245" s="111">
        <v>1344</v>
      </c>
      <c r="R245" s="111">
        <v>17317</v>
      </c>
      <c r="S245" s="111">
        <v>9025</v>
      </c>
      <c r="T245" s="111">
        <v>344</v>
      </c>
      <c r="U245" s="111">
        <v>799032</v>
      </c>
      <c r="V245" s="111">
        <v>364</v>
      </c>
      <c r="W245" s="111">
        <v>617</v>
      </c>
      <c r="X245" s="111">
        <v>648925</v>
      </c>
      <c r="Y245" s="111">
        <v>483</v>
      </c>
      <c r="Z245" s="111">
        <v>821</v>
      </c>
      <c r="AA245" s="111">
        <v>18344685</v>
      </c>
      <c r="AB245" s="111">
        <v>1059</v>
      </c>
      <c r="AC245" s="111">
        <v>2173</v>
      </c>
      <c r="AD245" s="111">
        <v>32556279</v>
      </c>
      <c r="AE245" s="111">
        <v>3607</v>
      </c>
      <c r="AF245" s="111">
        <v>8267</v>
      </c>
      <c r="AG245" s="111">
        <v>1259384</v>
      </c>
      <c r="AH245" s="111">
        <v>3661</v>
      </c>
      <c r="AI245" s="111">
        <v>8195</v>
      </c>
      <c r="AJ245" s="111">
        <v>1622</v>
      </c>
      <c r="AK245" s="111">
        <v>54</v>
      </c>
      <c r="AL245" s="111">
        <v>507</v>
      </c>
      <c r="AM245" s="111">
        <v>3883</v>
      </c>
      <c r="AN245" s="111">
        <v>93</v>
      </c>
      <c r="AO245" s="111">
        <v>968</v>
      </c>
      <c r="AP245" s="111">
        <v>0</v>
      </c>
      <c r="AQ245" s="111">
        <v>19599</v>
      </c>
      <c r="AR245" s="111">
        <v>3807</v>
      </c>
      <c r="AS245" s="111">
        <v>8275</v>
      </c>
      <c r="AT245" s="111">
        <v>31681</v>
      </c>
      <c r="AU245" s="111">
        <v>4372</v>
      </c>
      <c r="AV245" s="111">
        <v>3580</v>
      </c>
      <c r="AW245" s="111">
        <v>2686</v>
      </c>
      <c r="AX245" s="111">
        <v>2247</v>
      </c>
      <c r="AY245" s="111">
        <v>23534</v>
      </c>
      <c r="AZ245" s="111">
        <v>20082</v>
      </c>
      <c r="BA245" s="111">
        <v>15269</v>
      </c>
      <c r="BB245" s="111">
        <v>9540</v>
      </c>
      <c r="BC245" s="111">
        <v>604</v>
      </c>
      <c r="BD245" s="111">
        <v>354</v>
      </c>
      <c r="BE245" s="111">
        <v>90</v>
      </c>
      <c r="BF245" s="111">
        <v>37238</v>
      </c>
      <c r="BG245" s="111">
        <v>414</v>
      </c>
      <c r="BH245" s="111">
        <v>731</v>
      </c>
      <c r="BI245" s="111">
        <v>766</v>
      </c>
      <c r="BJ245" s="111">
        <v>23936</v>
      </c>
      <c r="BK245" s="111">
        <v>31</v>
      </c>
      <c r="BL245" s="111">
        <v>60</v>
      </c>
      <c r="BM245" s="111">
        <v>1454</v>
      </c>
      <c r="BN245" s="111">
        <v>795</v>
      </c>
      <c r="BO245" s="111">
        <v>380</v>
      </c>
      <c r="BP245" s="111">
        <v>0</v>
      </c>
      <c r="BQ245" s="111">
        <v>80</v>
      </c>
      <c r="BR245" s="111">
        <v>4233434</v>
      </c>
      <c r="BS245" s="111">
        <v>5325</v>
      </c>
      <c r="BT245" s="111">
        <v>11356</v>
      </c>
      <c r="BU245" s="111">
        <v>2507576</v>
      </c>
      <c r="BV245" s="111">
        <v>6599</v>
      </c>
      <c r="BW245" s="111">
        <v>13984</v>
      </c>
      <c r="BX245" s="111">
        <v>0</v>
      </c>
      <c r="BY245" s="111">
        <v>0</v>
      </c>
      <c r="BZ245" s="111">
        <v>0</v>
      </c>
      <c r="CA245" s="111">
        <v>752954</v>
      </c>
      <c r="CB245" s="111">
        <v>9412</v>
      </c>
      <c r="CC245" s="178">
        <v>19805</v>
      </c>
      <c r="CD245" s="126">
        <f t="shared" si="2190"/>
        <v>6</v>
      </c>
      <c r="CE245" s="166">
        <f t="shared" si="2162"/>
        <v>2018</v>
      </c>
      <c r="CF245" s="167">
        <f t="shared" si="2163"/>
        <v>43252</v>
      </c>
      <c r="CG245" s="168">
        <f t="shared" si="2164"/>
        <v>30</v>
      </c>
      <c r="CH245" s="126">
        <f t="shared" si="2165"/>
        <v>29038</v>
      </c>
      <c r="CI245" s="126">
        <f t="shared" si="2166"/>
        <v>464608</v>
      </c>
      <c r="CJ245" s="126">
        <f t="shared" si="2167"/>
        <v>1306710</v>
      </c>
      <c r="CK245" s="126">
        <f t="shared" si="2186"/>
        <v>1355549</v>
      </c>
      <c r="CL245" s="126">
        <f t="shared" si="2169"/>
        <v>1103424</v>
      </c>
      <c r="CM245" s="126">
        <f t="shared" si="2187"/>
        <v>37629841</v>
      </c>
      <c r="CN245" s="126">
        <f t="shared" si="2188"/>
        <v>74609675</v>
      </c>
      <c r="CO245" s="126">
        <f t="shared" si="2189"/>
        <v>2819080</v>
      </c>
      <c r="CP245" s="126">
        <f t="shared" si="2173"/>
        <v>65790</v>
      </c>
      <c r="CQ245" s="126">
        <f t="shared" si="2174"/>
        <v>45960</v>
      </c>
      <c r="CR245" s="126">
        <f t="shared" si="2175"/>
        <v>9028020</v>
      </c>
      <c r="CS245" s="126">
        <f t="shared" si="2176"/>
        <v>5313920</v>
      </c>
      <c r="CT245" s="126">
        <f t="shared" si="2177"/>
        <v>0</v>
      </c>
      <c r="CU245" s="126">
        <f t="shared" si="2178"/>
        <v>1584400</v>
      </c>
      <c r="CX245" s="158"/>
    </row>
    <row r="246" spans="1:102" x14ac:dyDescent="0.2">
      <c r="A246" s="123" t="str">
        <f t="shared" si="2184"/>
        <v>2018-19JUNERX7</v>
      </c>
      <c r="B246" s="97" t="s">
        <v>821</v>
      </c>
      <c r="C246" s="35" t="s">
        <v>888</v>
      </c>
      <c r="D246" s="124" t="str">
        <f t="shared" si="2159"/>
        <v>Y54</v>
      </c>
      <c r="E246" s="124" t="str">
        <f t="shared" si="2160"/>
        <v>North</v>
      </c>
      <c r="F246" s="109" t="s">
        <v>690</v>
      </c>
      <c r="G246" s="109" t="s">
        <v>691</v>
      </c>
      <c r="H246" s="111">
        <v>134928</v>
      </c>
      <c r="I246" s="111">
        <v>105700</v>
      </c>
      <c r="J246" s="111">
        <v>2085480</v>
      </c>
      <c r="K246" s="111">
        <v>20</v>
      </c>
      <c r="L246" s="111">
        <v>1</v>
      </c>
      <c r="M246" s="111">
        <v>100</v>
      </c>
      <c r="N246" s="111">
        <v>154</v>
      </c>
      <c r="O246" s="111">
        <v>91365</v>
      </c>
      <c r="P246" s="111">
        <v>9360</v>
      </c>
      <c r="Q246" s="111">
        <v>6903</v>
      </c>
      <c r="R246" s="111">
        <v>46495</v>
      </c>
      <c r="S246" s="111">
        <v>21915</v>
      </c>
      <c r="T246" s="111">
        <v>4043</v>
      </c>
      <c r="U246" s="111">
        <v>4664115</v>
      </c>
      <c r="V246" s="111">
        <v>498</v>
      </c>
      <c r="W246" s="111">
        <v>851</v>
      </c>
      <c r="X246" s="111">
        <v>5134940</v>
      </c>
      <c r="Y246" s="111">
        <v>744</v>
      </c>
      <c r="Z246" s="111">
        <v>1286</v>
      </c>
      <c r="AA246" s="111">
        <v>65534000</v>
      </c>
      <c r="AB246" s="111">
        <v>1409</v>
      </c>
      <c r="AC246" s="111">
        <v>3102</v>
      </c>
      <c r="AD246" s="111">
        <v>82186078</v>
      </c>
      <c r="AE246" s="111">
        <v>3750</v>
      </c>
      <c r="AF246" s="111">
        <v>8861</v>
      </c>
      <c r="AG246" s="111">
        <v>22232784</v>
      </c>
      <c r="AH246" s="111">
        <v>5499</v>
      </c>
      <c r="AI246" s="111">
        <v>10991</v>
      </c>
      <c r="AJ246" s="111">
        <v>4693</v>
      </c>
      <c r="AK246" s="111">
        <v>394</v>
      </c>
      <c r="AL246" s="111">
        <v>2439</v>
      </c>
      <c r="AM246" s="111">
        <v>5538</v>
      </c>
      <c r="AN246" s="111">
        <v>313</v>
      </c>
      <c r="AO246" s="111">
        <v>1547</v>
      </c>
      <c r="AP246" s="111">
        <v>16</v>
      </c>
      <c r="AQ246" s="111">
        <v>57601</v>
      </c>
      <c r="AR246" s="111">
        <v>6262</v>
      </c>
      <c r="AS246" s="111">
        <v>22809</v>
      </c>
      <c r="AT246" s="111">
        <v>86672</v>
      </c>
      <c r="AU246" s="111">
        <v>17687</v>
      </c>
      <c r="AV246" s="111">
        <v>15251</v>
      </c>
      <c r="AW246" s="111">
        <v>12887</v>
      </c>
      <c r="AX246" s="111">
        <v>11272</v>
      </c>
      <c r="AY246" s="111">
        <v>58852</v>
      </c>
      <c r="AZ246" s="111">
        <v>50160</v>
      </c>
      <c r="BA246" s="111">
        <v>29989</v>
      </c>
      <c r="BB246" s="111">
        <v>23721</v>
      </c>
      <c r="BC246" s="111">
        <v>5173</v>
      </c>
      <c r="BD246" s="111">
        <v>4356</v>
      </c>
      <c r="BE246" s="111">
        <v>0</v>
      </c>
      <c r="BF246" s="111">
        <v>0</v>
      </c>
      <c r="BG246" s="111">
        <v>0</v>
      </c>
      <c r="BH246" s="111">
        <v>0</v>
      </c>
      <c r="BI246" s="111">
        <v>3537</v>
      </c>
      <c r="BJ246" s="111">
        <v>203031</v>
      </c>
      <c r="BK246" s="111">
        <v>57</v>
      </c>
      <c r="BL246" s="111">
        <v>121</v>
      </c>
      <c r="BM246" s="111">
        <v>258</v>
      </c>
      <c r="BN246" s="111">
        <v>1649</v>
      </c>
      <c r="BO246" s="111">
        <v>1122</v>
      </c>
      <c r="BP246" s="111">
        <v>95</v>
      </c>
      <c r="BQ246" s="111">
        <v>947</v>
      </c>
      <c r="BR246" s="111">
        <v>8310598</v>
      </c>
      <c r="BS246" s="111">
        <v>5040</v>
      </c>
      <c r="BT246" s="111">
        <v>10640</v>
      </c>
      <c r="BU246" s="111">
        <v>6672503</v>
      </c>
      <c r="BV246" s="111">
        <v>5947</v>
      </c>
      <c r="BW246" s="111">
        <v>12657</v>
      </c>
      <c r="BX246" s="111">
        <v>718177</v>
      </c>
      <c r="BY246" s="111">
        <v>7560</v>
      </c>
      <c r="BZ246" s="111">
        <v>16849</v>
      </c>
      <c r="CA246" s="111">
        <v>7231992</v>
      </c>
      <c r="CB246" s="111">
        <v>7637</v>
      </c>
      <c r="CC246" s="178">
        <v>17710</v>
      </c>
      <c r="CD246" s="126">
        <f t="shared" si="2190"/>
        <v>6</v>
      </c>
      <c r="CE246" s="166">
        <f t="shared" si="2162"/>
        <v>2018</v>
      </c>
      <c r="CF246" s="167">
        <f t="shared" si="2163"/>
        <v>43252</v>
      </c>
      <c r="CG246" s="168">
        <f t="shared" si="2164"/>
        <v>30</v>
      </c>
      <c r="CH246" s="126">
        <f t="shared" si="2165"/>
        <v>105700</v>
      </c>
      <c r="CI246" s="126">
        <f t="shared" si="2166"/>
        <v>10570000</v>
      </c>
      <c r="CJ246" s="126">
        <f t="shared" si="2167"/>
        <v>16277800</v>
      </c>
      <c r="CK246" s="126">
        <f t="shared" si="2186"/>
        <v>7965360</v>
      </c>
      <c r="CL246" s="126">
        <f t="shared" si="2169"/>
        <v>8877258</v>
      </c>
      <c r="CM246" s="126">
        <f t="shared" si="2187"/>
        <v>144227490</v>
      </c>
      <c r="CN246" s="126">
        <f t="shared" si="2188"/>
        <v>194188815</v>
      </c>
      <c r="CO246" s="126">
        <f t="shared" si="2189"/>
        <v>44436613</v>
      </c>
      <c r="CP246" s="126">
        <f t="shared" si="2173"/>
        <v>0</v>
      </c>
      <c r="CQ246" s="126">
        <f t="shared" si="2174"/>
        <v>427977</v>
      </c>
      <c r="CR246" s="126">
        <f t="shared" si="2175"/>
        <v>17545360</v>
      </c>
      <c r="CS246" s="126">
        <f t="shared" si="2176"/>
        <v>14201154</v>
      </c>
      <c r="CT246" s="126">
        <f t="shared" si="2177"/>
        <v>1600655</v>
      </c>
      <c r="CU246" s="126">
        <f t="shared" si="2178"/>
        <v>16771370</v>
      </c>
      <c r="CX246" s="158"/>
    </row>
    <row r="247" spans="1:102" x14ac:dyDescent="0.2">
      <c r="A247" s="123" t="str">
        <f t="shared" si="2184"/>
        <v>2018-19JUNERX8</v>
      </c>
      <c r="B247" s="97" t="s">
        <v>821</v>
      </c>
      <c r="C247" s="35" t="s">
        <v>888</v>
      </c>
      <c r="D247" s="124" t="str">
        <f t="shared" si="2159"/>
        <v>Y54</v>
      </c>
      <c r="E247" s="124" t="str">
        <f t="shared" si="2160"/>
        <v>North</v>
      </c>
      <c r="F247" s="109" t="s">
        <v>692</v>
      </c>
      <c r="G247" s="109" t="s">
        <v>693</v>
      </c>
      <c r="H247" s="111">
        <v>78595</v>
      </c>
      <c r="I247" s="111">
        <v>61583</v>
      </c>
      <c r="J247" s="111">
        <v>307845</v>
      </c>
      <c r="K247" s="111">
        <v>5</v>
      </c>
      <c r="L247" s="111">
        <v>1</v>
      </c>
      <c r="M247" s="111">
        <v>29</v>
      </c>
      <c r="N247" s="111">
        <v>88</v>
      </c>
      <c r="O247" s="111">
        <v>64391</v>
      </c>
      <c r="P247" s="111">
        <v>6367</v>
      </c>
      <c r="Q247" s="111">
        <v>4501</v>
      </c>
      <c r="R247" s="111">
        <v>35862</v>
      </c>
      <c r="S247" s="111">
        <v>12928</v>
      </c>
      <c r="T247" s="111">
        <v>840</v>
      </c>
      <c r="U247" s="111">
        <v>2916319</v>
      </c>
      <c r="V247" s="111">
        <v>458</v>
      </c>
      <c r="W247" s="111">
        <v>775</v>
      </c>
      <c r="X247" s="111">
        <v>3082337</v>
      </c>
      <c r="Y247" s="111">
        <v>685</v>
      </c>
      <c r="Z247" s="111">
        <v>1209</v>
      </c>
      <c r="AA247" s="111">
        <v>46279143</v>
      </c>
      <c r="AB247" s="111">
        <v>1290</v>
      </c>
      <c r="AC247" s="111">
        <v>2708</v>
      </c>
      <c r="AD247" s="111">
        <v>44182371</v>
      </c>
      <c r="AE247" s="111">
        <v>3418</v>
      </c>
      <c r="AF247" s="111">
        <v>7973</v>
      </c>
      <c r="AG247" s="111">
        <v>3511086</v>
      </c>
      <c r="AH247" s="111">
        <v>4180</v>
      </c>
      <c r="AI247" s="111">
        <v>9791</v>
      </c>
      <c r="AJ247" s="111">
        <v>4787</v>
      </c>
      <c r="AK247" s="111">
        <v>640</v>
      </c>
      <c r="AL247" s="111">
        <v>1240</v>
      </c>
      <c r="AM247" s="111">
        <v>3593</v>
      </c>
      <c r="AN247" s="111">
        <v>407</v>
      </c>
      <c r="AO247" s="111">
        <v>2500</v>
      </c>
      <c r="AP247" s="111">
        <v>2148</v>
      </c>
      <c r="AQ247" s="111">
        <v>38358</v>
      </c>
      <c r="AR247" s="111">
        <v>6122</v>
      </c>
      <c r="AS247" s="111">
        <v>15124</v>
      </c>
      <c r="AT247" s="111">
        <v>59604</v>
      </c>
      <c r="AU247" s="111">
        <v>14673</v>
      </c>
      <c r="AV247" s="111">
        <v>11021</v>
      </c>
      <c r="AW247" s="111">
        <v>10207</v>
      </c>
      <c r="AX247" s="111">
        <v>7799</v>
      </c>
      <c r="AY247" s="111">
        <v>55491</v>
      </c>
      <c r="AZ247" s="111">
        <v>42970</v>
      </c>
      <c r="BA247" s="111">
        <v>23930</v>
      </c>
      <c r="BB247" s="111">
        <v>14764</v>
      </c>
      <c r="BC247" s="111">
        <v>1585</v>
      </c>
      <c r="BD247" s="111">
        <v>943</v>
      </c>
      <c r="BE247" s="111">
        <v>0</v>
      </c>
      <c r="BF247" s="111">
        <v>0</v>
      </c>
      <c r="BG247" s="111">
        <v>0</v>
      </c>
      <c r="BH247" s="111">
        <v>0</v>
      </c>
      <c r="BI247" s="111">
        <v>3198</v>
      </c>
      <c r="BJ247" s="111">
        <v>106011</v>
      </c>
      <c r="BK247" s="111">
        <v>33</v>
      </c>
      <c r="BL247" s="111">
        <v>59</v>
      </c>
      <c r="BM247" s="111">
        <v>55</v>
      </c>
      <c r="BN247" s="111">
        <v>420</v>
      </c>
      <c r="BO247" s="111">
        <v>215</v>
      </c>
      <c r="BP247" s="111">
        <v>31</v>
      </c>
      <c r="BQ247" s="111">
        <v>2886</v>
      </c>
      <c r="BR247" s="111">
        <v>2247879</v>
      </c>
      <c r="BS247" s="111">
        <v>5352</v>
      </c>
      <c r="BT247" s="111">
        <v>13683</v>
      </c>
      <c r="BU247" s="111">
        <v>1016170</v>
      </c>
      <c r="BV247" s="111">
        <v>4726</v>
      </c>
      <c r="BW247" s="111">
        <v>9523</v>
      </c>
      <c r="BX247" s="111">
        <v>186587</v>
      </c>
      <c r="BY247" s="111">
        <v>6019</v>
      </c>
      <c r="BZ247" s="111">
        <v>13797</v>
      </c>
      <c r="CA247" s="111">
        <v>27249218</v>
      </c>
      <c r="CB247" s="111">
        <v>9442</v>
      </c>
      <c r="CC247" s="178">
        <v>21646</v>
      </c>
      <c r="CD247" s="126">
        <f t="shared" si="2190"/>
        <v>6</v>
      </c>
      <c r="CE247" s="166">
        <f t="shared" si="2162"/>
        <v>2018</v>
      </c>
      <c r="CF247" s="167">
        <f t="shared" si="2163"/>
        <v>43252</v>
      </c>
      <c r="CG247" s="168">
        <f t="shared" si="2164"/>
        <v>30</v>
      </c>
      <c r="CH247" s="126">
        <f t="shared" si="2165"/>
        <v>61583</v>
      </c>
      <c r="CI247" s="126">
        <f t="shared" si="2166"/>
        <v>1785907</v>
      </c>
      <c r="CJ247" s="126">
        <f t="shared" si="2167"/>
        <v>5419304</v>
      </c>
      <c r="CK247" s="126">
        <f t="shared" si="2186"/>
        <v>4934425</v>
      </c>
      <c r="CL247" s="126">
        <f t="shared" si="2169"/>
        <v>5441709</v>
      </c>
      <c r="CM247" s="126">
        <f t="shared" si="2187"/>
        <v>97114296</v>
      </c>
      <c r="CN247" s="126">
        <f t="shared" si="2188"/>
        <v>103074944</v>
      </c>
      <c r="CO247" s="126">
        <f t="shared" si="2189"/>
        <v>8224440</v>
      </c>
      <c r="CP247" s="126">
        <f t="shared" si="2173"/>
        <v>0</v>
      </c>
      <c r="CQ247" s="126">
        <f t="shared" si="2174"/>
        <v>188682</v>
      </c>
      <c r="CR247" s="126">
        <f t="shared" si="2175"/>
        <v>5746860</v>
      </c>
      <c r="CS247" s="126">
        <f t="shared" si="2176"/>
        <v>2047445</v>
      </c>
      <c r="CT247" s="126">
        <f t="shared" si="2177"/>
        <v>427707</v>
      </c>
      <c r="CU247" s="126">
        <f t="shared" si="2178"/>
        <v>62470356</v>
      </c>
      <c r="CX247" s="158"/>
    </row>
    <row r="248" spans="1:102" x14ac:dyDescent="0.2">
      <c r="A248" s="123" t="str">
        <f t="shared" si="2184"/>
        <v>2018-19JUNERX9</v>
      </c>
      <c r="B248" s="97" t="s">
        <v>821</v>
      </c>
      <c r="C248" s="35" t="s">
        <v>888</v>
      </c>
      <c r="D248" s="124" t="str">
        <f t="shared" si="2159"/>
        <v>Y55</v>
      </c>
      <c r="E248" s="124" t="str">
        <f t="shared" si="2160"/>
        <v>Midlands and East</v>
      </c>
      <c r="F248" s="109" t="s">
        <v>695</v>
      </c>
      <c r="G248" s="109" t="s">
        <v>696</v>
      </c>
      <c r="H248" s="111">
        <v>82035</v>
      </c>
      <c r="I248" s="111">
        <v>67990</v>
      </c>
      <c r="J248" s="111">
        <v>220309</v>
      </c>
      <c r="K248" s="111">
        <v>3</v>
      </c>
      <c r="L248" s="111">
        <v>2</v>
      </c>
      <c r="M248" s="111">
        <v>5</v>
      </c>
      <c r="N248" s="111">
        <v>49</v>
      </c>
      <c r="O248" s="111">
        <v>57153</v>
      </c>
      <c r="P248" s="111">
        <v>6019</v>
      </c>
      <c r="Q248" s="111">
        <v>3894</v>
      </c>
      <c r="R248" s="111">
        <v>32261</v>
      </c>
      <c r="S248" s="111">
        <v>11925</v>
      </c>
      <c r="T248" s="111">
        <v>311</v>
      </c>
      <c r="U248" s="111">
        <v>2609704</v>
      </c>
      <c r="V248" s="111">
        <v>434</v>
      </c>
      <c r="W248" s="111">
        <v>776</v>
      </c>
      <c r="X248" s="111">
        <v>3997041</v>
      </c>
      <c r="Y248" s="111">
        <v>1026</v>
      </c>
      <c r="Z248" s="111">
        <v>2349</v>
      </c>
      <c r="AA248" s="111">
        <v>60334196</v>
      </c>
      <c r="AB248" s="111">
        <v>1870</v>
      </c>
      <c r="AC248" s="111">
        <v>3949</v>
      </c>
      <c r="AD248" s="111">
        <v>50330406</v>
      </c>
      <c r="AE248" s="111">
        <v>4221</v>
      </c>
      <c r="AF248" s="111">
        <v>10307</v>
      </c>
      <c r="AG248" s="111">
        <v>1232445</v>
      </c>
      <c r="AH248" s="111">
        <v>3963</v>
      </c>
      <c r="AI248" s="111">
        <v>8044</v>
      </c>
      <c r="AJ248" s="111">
        <v>3628</v>
      </c>
      <c r="AK248" s="111">
        <v>1043</v>
      </c>
      <c r="AL248" s="111">
        <v>1149</v>
      </c>
      <c r="AM248" s="111">
        <v>4</v>
      </c>
      <c r="AN248" s="111">
        <v>535</v>
      </c>
      <c r="AO248" s="111">
        <v>901</v>
      </c>
      <c r="AP248" s="111">
        <v>4</v>
      </c>
      <c r="AQ248" s="111">
        <v>34938</v>
      </c>
      <c r="AR248" s="111">
        <v>2584</v>
      </c>
      <c r="AS248" s="111">
        <v>16003</v>
      </c>
      <c r="AT248" s="111">
        <v>53525</v>
      </c>
      <c r="AU248" s="111">
        <v>11546</v>
      </c>
      <c r="AV248" s="111">
        <v>8840</v>
      </c>
      <c r="AW248" s="111">
        <v>7754</v>
      </c>
      <c r="AX248" s="111">
        <v>6020</v>
      </c>
      <c r="AY248" s="111">
        <v>42046</v>
      </c>
      <c r="AZ248" s="111">
        <v>34819</v>
      </c>
      <c r="BA248" s="111">
        <v>15800</v>
      </c>
      <c r="BB248" s="111">
        <v>12515</v>
      </c>
      <c r="BC248" s="111">
        <v>366</v>
      </c>
      <c r="BD248" s="111">
        <v>282</v>
      </c>
      <c r="BE248" s="111">
        <v>274</v>
      </c>
      <c r="BF248" s="111">
        <v>76595</v>
      </c>
      <c r="BG248" s="111">
        <v>280</v>
      </c>
      <c r="BH248" s="111">
        <v>484</v>
      </c>
      <c r="BI248" s="111">
        <v>3196</v>
      </c>
      <c r="BJ248" s="111">
        <v>130250</v>
      </c>
      <c r="BK248" s="111">
        <v>41</v>
      </c>
      <c r="BL248" s="111">
        <v>81</v>
      </c>
      <c r="BM248" s="111">
        <v>2495</v>
      </c>
      <c r="BN248" s="111">
        <v>566</v>
      </c>
      <c r="BO248" s="111">
        <v>484</v>
      </c>
      <c r="BP248" s="111">
        <v>1</v>
      </c>
      <c r="BQ248" s="111">
        <v>1958</v>
      </c>
      <c r="BR248" s="111">
        <v>2506837</v>
      </c>
      <c r="BS248" s="111">
        <v>4429</v>
      </c>
      <c r="BT248" s="111">
        <v>9330</v>
      </c>
      <c r="BU248" s="111">
        <v>2052240</v>
      </c>
      <c r="BV248" s="111">
        <v>4240</v>
      </c>
      <c r="BW248" s="111">
        <v>9338</v>
      </c>
      <c r="BX248" s="111">
        <v>8739</v>
      </c>
      <c r="BY248" s="111">
        <v>8739</v>
      </c>
      <c r="BZ248" s="111">
        <v>8739</v>
      </c>
      <c r="CA248" s="111">
        <v>13831570</v>
      </c>
      <c r="CB248" s="111">
        <v>7064</v>
      </c>
      <c r="CC248" s="178">
        <v>15158</v>
      </c>
      <c r="CD248" s="126">
        <f t="shared" si="2190"/>
        <v>6</v>
      </c>
      <c r="CE248" s="166">
        <f t="shared" si="2162"/>
        <v>2018</v>
      </c>
      <c r="CF248" s="167">
        <f t="shared" si="2163"/>
        <v>43252</v>
      </c>
      <c r="CG248" s="168">
        <f t="shared" si="2164"/>
        <v>30</v>
      </c>
      <c r="CH248" s="126">
        <f t="shared" si="2165"/>
        <v>135980</v>
      </c>
      <c r="CI248" s="126">
        <f t="shared" si="2166"/>
        <v>339950</v>
      </c>
      <c r="CJ248" s="126">
        <f t="shared" si="2167"/>
        <v>3331510</v>
      </c>
      <c r="CK248" s="126">
        <f t="shared" si="2186"/>
        <v>4670744</v>
      </c>
      <c r="CL248" s="126">
        <f t="shared" si="2169"/>
        <v>9147006</v>
      </c>
      <c r="CM248" s="126">
        <f t="shared" si="2187"/>
        <v>127398689</v>
      </c>
      <c r="CN248" s="126">
        <f t="shared" si="2188"/>
        <v>122910975</v>
      </c>
      <c r="CO248" s="126">
        <f t="shared" si="2189"/>
        <v>2501684</v>
      </c>
      <c r="CP248" s="126">
        <f t="shared" si="2173"/>
        <v>132616</v>
      </c>
      <c r="CQ248" s="126">
        <f t="shared" si="2174"/>
        <v>258876</v>
      </c>
      <c r="CR248" s="126">
        <f t="shared" si="2175"/>
        <v>5280780</v>
      </c>
      <c r="CS248" s="126">
        <f t="shared" si="2176"/>
        <v>4519592</v>
      </c>
      <c r="CT248" s="126">
        <f t="shared" si="2177"/>
        <v>8739</v>
      </c>
      <c r="CU248" s="126">
        <f t="shared" si="2178"/>
        <v>29679364</v>
      </c>
      <c r="CX248" s="158"/>
    </row>
    <row r="249" spans="1:102" x14ac:dyDescent="0.2">
      <c r="A249" s="123" t="str">
        <f t="shared" si="2184"/>
        <v>2018-19JUNERYA</v>
      </c>
      <c r="B249" s="97" t="s">
        <v>821</v>
      </c>
      <c r="C249" s="35" t="s">
        <v>888</v>
      </c>
      <c r="D249" s="124" t="str">
        <f t="shared" si="2159"/>
        <v>Y55</v>
      </c>
      <c r="E249" s="124" t="str">
        <f t="shared" si="2160"/>
        <v>Midlands and East</v>
      </c>
      <c r="F249" s="109" t="s">
        <v>697</v>
      </c>
      <c r="G249" s="109" t="s">
        <v>698</v>
      </c>
      <c r="H249" s="111">
        <v>107801</v>
      </c>
      <c r="I249" s="111">
        <v>78701</v>
      </c>
      <c r="J249" s="111">
        <v>270950</v>
      </c>
      <c r="K249" s="111">
        <v>3</v>
      </c>
      <c r="L249" s="111">
        <v>1</v>
      </c>
      <c r="M249" s="111">
        <v>18</v>
      </c>
      <c r="N249" s="111">
        <v>46</v>
      </c>
      <c r="O249" s="111">
        <v>85613</v>
      </c>
      <c r="P249" s="111">
        <v>4983</v>
      </c>
      <c r="Q249" s="111">
        <v>3042</v>
      </c>
      <c r="R249" s="111">
        <v>38362</v>
      </c>
      <c r="S249" s="111">
        <v>33998</v>
      </c>
      <c r="T249" s="111">
        <v>1831</v>
      </c>
      <c r="U249" s="111">
        <v>2087329</v>
      </c>
      <c r="V249" s="111">
        <v>419</v>
      </c>
      <c r="W249" s="111">
        <v>723</v>
      </c>
      <c r="X249" s="111">
        <v>1484094</v>
      </c>
      <c r="Y249" s="111">
        <v>488</v>
      </c>
      <c r="Z249" s="111">
        <v>871</v>
      </c>
      <c r="AA249" s="111">
        <v>28660339</v>
      </c>
      <c r="AB249" s="111">
        <v>747</v>
      </c>
      <c r="AC249" s="111">
        <v>1342</v>
      </c>
      <c r="AD249" s="111">
        <v>71416342</v>
      </c>
      <c r="AE249" s="111">
        <v>2101</v>
      </c>
      <c r="AF249" s="111">
        <v>4622</v>
      </c>
      <c r="AG249" s="111">
        <v>6052444</v>
      </c>
      <c r="AH249" s="111">
        <v>3306</v>
      </c>
      <c r="AI249" s="111">
        <v>7706</v>
      </c>
      <c r="AJ249" s="111">
        <v>2955</v>
      </c>
      <c r="AK249" s="111">
        <v>23</v>
      </c>
      <c r="AL249" s="111">
        <v>24</v>
      </c>
      <c r="AM249" s="111">
        <v>0</v>
      </c>
      <c r="AN249" s="111">
        <v>248</v>
      </c>
      <c r="AO249" s="111">
        <v>2660</v>
      </c>
      <c r="AP249" s="111">
        <v>1871</v>
      </c>
      <c r="AQ249" s="111">
        <v>48168</v>
      </c>
      <c r="AR249" s="111">
        <v>3162</v>
      </c>
      <c r="AS249" s="111">
        <v>31328</v>
      </c>
      <c r="AT249" s="111">
        <v>82658</v>
      </c>
      <c r="AU249" s="111">
        <v>9431</v>
      </c>
      <c r="AV249" s="111">
        <v>6972</v>
      </c>
      <c r="AW249" s="111">
        <v>5674</v>
      </c>
      <c r="AX249" s="111">
        <v>4293</v>
      </c>
      <c r="AY249" s="111">
        <v>48660</v>
      </c>
      <c r="AZ249" s="111">
        <v>40466</v>
      </c>
      <c r="BA249" s="111">
        <v>56817</v>
      </c>
      <c r="BB249" s="111">
        <v>35560</v>
      </c>
      <c r="BC249" s="111">
        <v>4138</v>
      </c>
      <c r="BD249" s="111">
        <v>1912</v>
      </c>
      <c r="BE249" s="111">
        <v>186</v>
      </c>
      <c r="BF249" s="111">
        <v>55357</v>
      </c>
      <c r="BG249" s="111">
        <v>298</v>
      </c>
      <c r="BH249" s="111">
        <v>517</v>
      </c>
      <c r="BI249" s="111">
        <v>3385</v>
      </c>
      <c r="BJ249" s="111">
        <v>175775</v>
      </c>
      <c r="BK249" s="111">
        <v>52</v>
      </c>
      <c r="BL249" s="111">
        <v>59</v>
      </c>
      <c r="BM249" s="111">
        <v>231</v>
      </c>
      <c r="BN249" s="111">
        <v>0</v>
      </c>
      <c r="BO249" s="111">
        <v>1712</v>
      </c>
      <c r="BP249" s="111">
        <v>0</v>
      </c>
      <c r="BQ249" s="111">
        <v>1541</v>
      </c>
      <c r="BR249" s="111">
        <v>0</v>
      </c>
      <c r="BS249" s="111">
        <v>0</v>
      </c>
      <c r="BT249" s="111">
        <v>0</v>
      </c>
      <c r="BU249" s="111">
        <v>8496336</v>
      </c>
      <c r="BV249" s="111">
        <v>4963</v>
      </c>
      <c r="BW249" s="111">
        <v>10565</v>
      </c>
      <c r="BX249" s="111">
        <v>0</v>
      </c>
      <c r="BY249" s="111">
        <v>0</v>
      </c>
      <c r="BZ249" s="111">
        <v>0</v>
      </c>
      <c r="CA249" s="111">
        <v>9818070</v>
      </c>
      <c r="CB249" s="111">
        <v>6371</v>
      </c>
      <c r="CC249" s="178">
        <v>14500</v>
      </c>
      <c r="CD249" s="126">
        <f t="shared" si="2190"/>
        <v>6</v>
      </c>
      <c r="CE249" s="166">
        <f t="shared" si="2162"/>
        <v>2018</v>
      </c>
      <c r="CF249" s="167">
        <f t="shared" si="2163"/>
        <v>43252</v>
      </c>
      <c r="CG249" s="168">
        <f t="shared" si="2164"/>
        <v>30</v>
      </c>
      <c r="CH249" s="126">
        <f t="shared" si="2165"/>
        <v>78701</v>
      </c>
      <c r="CI249" s="126">
        <f t="shared" si="2166"/>
        <v>1416618</v>
      </c>
      <c r="CJ249" s="126">
        <f t="shared" si="2167"/>
        <v>3620246</v>
      </c>
      <c r="CK249" s="126">
        <f t="shared" si="2186"/>
        <v>3602709</v>
      </c>
      <c r="CL249" s="126">
        <f t="shared" si="2169"/>
        <v>2649582</v>
      </c>
      <c r="CM249" s="126">
        <f t="shared" si="2187"/>
        <v>51481804</v>
      </c>
      <c r="CN249" s="126">
        <f t="shared" si="2188"/>
        <v>157138756</v>
      </c>
      <c r="CO249" s="126">
        <f t="shared" si="2189"/>
        <v>14109686</v>
      </c>
      <c r="CP249" s="126">
        <f t="shared" si="2173"/>
        <v>96162</v>
      </c>
      <c r="CQ249" s="126">
        <f t="shared" si="2174"/>
        <v>199715</v>
      </c>
      <c r="CR249" s="126">
        <f t="shared" si="2175"/>
        <v>0</v>
      </c>
      <c r="CS249" s="126">
        <f t="shared" si="2176"/>
        <v>18087280</v>
      </c>
      <c r="CT249" s="126">
        <f t="shared" si="2177"/>
        <v>0</v>
      </c>
      <c r="CU249" s="126">
        <f t="shared" si="2178"/>
        <v>22344500</v>
      </c>
      <c r="CX249" s="158"/>
    </row>
    <row r="250" spans="1:102" x14ac:dyDescent="0.2">
      <c r="A250" s="123" t="str">
        <f t="shared" si="2184"/>
        <v>2018-19JUNERYC</v>
      </c>
      <c r="B250" s="97" t="s">
        <v>821</v>
      </c>
      <c r="C250" s="35" t="s">
        <v>888</v>
      </c>
      <c r="D250" s="124" t="str">
        <f t="shared" si="2159"/>
        <v>Y55</v>
      </c>
      <c r="E250" s="124" t="str">
        <f t="shared" si="2160"/>
        <v>Midlands and East</v>
      </c>
      <c r="F250" s="109" t="s">
        <v>699</v>
      </c>
      <c r="G250" s="109" t="s">
        <v>700</v>
      </c>
      <c r="H250" s="111">
        <v>101259</v>
      </c>
      <c r="I250" s="111">
        <v>65434</v>
      </c>
      <c r="J250" s="111">
        <v>478602</v>
      </c>
      <c r="K250" s="111">
        <v>7</v>
      </c>
      <c r="L250" s="111">
        <v>1</v>
      </c>
      <c r="M250" s="111">
        <v>46</v>
      </c>
      <c r="N250" s="111">
        <v>104</v>
      </c>
      <c r="O250" s="111">
        <v>68155</v>
      </c>
      <c r="P250" s="111">
        <v>6550</v>
      </c>
      <c r="Q250" s="111">
        <v>4468</v>
      </c>
      <c r="R250" s="111">
        <v>37195</v>
      </c>
      <c r="S250" s="111">
        <v>12628</v>
      </c>
      <c r="T250" s="111">
        <v>3880</v>
      </c>
      <c r="U250" s="111">
        <v>3420529</v>
      </c>
      <c r="V250" s="111">
        <v>522</v>
      </c>
      <c r="W250" s="111">
        <v>940</v>
      </c>
      <c r="X250" s="111">
        <v>3832047</v>
      </c>
      <c r="Y250" s="111">
        <v>858</v>
      </c>
      <c r="Z250" s="111">
        <v>1546</v>
      </c>
      <c r="AA250" s="111">
        <v>58538534</v>
      </c>
      <c r="AB250" s="111">
        <v>1574</v>
      </c>
      <c r="AC250" s="111">
        <v>3186</v>
      </c>
      <c r="AD250" s="111">
        <v>63714568</v>
      </c>
      <c r="AE250" s="111">
        <v>5045</v>
      </c>
      <c r="AF250" s="111">
        <v>12319</v>
      </c>
      <c r="AG250" s="111">
        <v>23813734</v>
      </c>
      <c r="AH250" s="111">
        <v>6138</v>
      </c>
      <c r="AI250" s="111">
        <v>14573</v>
      </c>
      <c r="AJ250" s="111">
        <v>5375</v>
      </c>
      <c r="AK250" s="111">
        <v>89</v>
      </c>
      <c r="AL250" s="111">
        <v>3177</v>
      </c>
      <c r="AM250" s="111">
        <v>377</v>
      </c>
      <c r="AN250" s="111">
        <v>66</v>
      </c>
      <c r="AO250" s="111">
        <v>2043</v>
      </c>
      <c r="AP250" s="111">
        <v>4905</v>
      </c>
      <c r="AQ250" s="111">
        <v>40213</v>
      </c>
      <c r="AR250" s="111">
        <v>1980</v>
      </c>
      <c r="AS250" s="111">
        <v>20587</v>
      </c>
      <c r="AT250" s="111">
        <v>62780</v>
      </c>
      <c r="AU250" s="111">
        <v>14482</v>
      </c>
      <c r="AV250" s="111">
        <v>10771</v>
      </c>
      <c r="AW250" s="111">
        <v>9811</v>
      </c>
      <c r="AX250" s="111">
        <v>7475</v>
      </c>
      <c r="AY250" s="111">
        <v>58525</v>
      </c>
      <c r="AZ250" s="111">
        <v>43421</v>
      </c>
      <c r="BA250" s="111">
        <v>24413</v>
      </c>
      <c r="BB250" s="111">
        <v>13768</v>
      </c>
      <c r="BC250" s="111">
        <v>7459</v>
      </c>
      <c r="BD250" s="111">
        <v>4189</v>
      </c>
      <c r="BE250" s="111">
        <v>413</v>
      </c>
      <c r="BF250" s="111">
        <v>114916</v>
      </c>
      <c r="BG250" s="111">
        <v>278</v>
      </c>
      <c r="BH250" s="111">
        <v>476</v>
      </c>
      <c r="BI250" s="111">
        <v>6236</v>
      </c>
      <c r="BJ250" s="111">
        <v>239569</v>
      </c>
      <c r="BK250" s="111">
        <v>38</v>
      </c>
      <c r="BL250" s="111">
        <v>71</v>
      </c>
      <c r="BM250" s="111">
        <v>39</v>
      </c>
      <c r="BN250" s="111">
        <v>775</v>
      </c>
      <c r="BO250" s="111">
        <v>585</v>
      </c>
      <c r="BP250" s="111">
        <v>55</v>
      </c>
      <c r="BQ250" s="111">
        <v>1073</v>
      </c>
      <c r="BR250" s="111">
        <v>7869070</v>
      </c>
      <c r="BS250" s="111">
        <v>10154</v>
      </c>
      <c r="BT250" s="111">
        <v>24480</v>
      </c>
      <c r="BU250" s="111">
        <v>7187477</v>
      </c>
      <c r="BV250" s="111">
        <v>12286</v>
      </c>
      <c r="BW250" s="111">
        <v>28799</v>
      </c>
      <c r="BX250" s="111">
        <v>774408</v>
      </c>
      <c r="BY250" s="111">
        <v>14080</v>
      </c>
      <c r="BZ250" s="111">
        <v>35228</v>
      </c>
      <c r="CA250" s="111">
        <v>17006202</v>
      </c>
      <c r="CB250" s="111">
        <v>15849</v>
      </c>
      <c r="CC250" s="178">
        <v>35854</v>
      </c>
      <c r="CD250" s="126">
        <f t="shared" si="2190"/>
        <v>6</v>
      </c>
      <c r="CE250" s="166">
        <f t="shared" si="2162"/>
        <v>2018</v>
      </c>
      <c r="CF250" s="167">
        <f t="shared" si="2163"/>
        <v>43252</v>
      </c>
      <c r="CG250" s="168">
        <f t="shared" si="2164"/>
        <v>30</v>
      </c>
      <c r="CH250" s="126">
        <f t="shared" si="2165"/>
        <v>65434</v>
      </c>
      <c r="CI250" s="126">
        <f t="shared" si="2166"/>
        <v>3009964</v>
      </c>
      <c r="CJ250" s="126">
        <f t="shared" si="2167"/>
        <v>6805136</v>
      </c>
      <c r="CK250" s="126">
        <f t="shared" si="2186"/>
        <v>6157000</v>
      </c>
      <c r="CL250" s="126">
        <f t="shared" si="2169"/>
        <v>6907528</v>
      </c>
      <c r="CM250" s="126">
        <f t="shared" si="2187"/>
        <v>118503270</v>
      </c>
      <c r="CN250" s="126">
        <f t="shared" si="2188"/>
        <v>155564332</v>
      </c>
      <c r="CO250" s="126">
        <f t="shared" si="2189"/>
        <v>56543240</v>
      </c>
      <c r="CP250" s="126">
        <f t="shared" si="2173"/>
        <v>196588</v>
      </c>
      <c r="CQ250" s="126">
        <f t="shared" si="2174"/>
        <v>442756</v>
      </c>
      <c r="CR250" s="126">
        <f t="shared" si="2175"/>
        <v>18972000</v>
      </c>
      <c r="CS250" s="126">
        <f t="shared" si="2176"/>
        <v>16847415</v>
      </c>
      <c r="CT250" s="126">
        <f t="shared" si="2177"/>
        <v>1937540</v>
      </c>
      <c r="CU250" s="126">
        <f t="shared" si="2178"/>
        <v>38471342</v>
      </c>
      <c r="CX250" s="158"/>
    </row>
    <row r="251" spans="1:102" x14ac:dyDescent="0.2">
      <c r="A251" s="123" t="str">
        <f t="shared" si="2184"/>
        <v>2018-19JUNERYD</v>
      </c>
      <c r="B251" s="97" t="s">
        <v>821</v>
      </c>
      <c r="C251" s="35" t="s">
        <v>888</v>
      </c>
      <c r="D251" s="124" t="str">
        <f t="shared" si="2159"/>
        <v>Y58</v>
      </c>
      <c r="E251" s="124" t="str">
        <f t="shared" si="2160"/>
        <v>South East</v>
      </c>
      <c r="F251" s="109" t="s">
        <v>701</v>
      </c>
      <c r="G251" s="109" t="s">
        <v>702</v>
      </c>
      <c r="H251" s="111">
        <v>70158</v>
      </c>
      <c r="I251" s="111">
        <v>62205</v>
      </c>
      <c r="J251" s="111">
        <v>1474194</v>
      </c>
      <c r="K251" s="111">
        <v>24</v>
      </c>
      <c r="L251" s="111">
        <v>4</v>
      </c>
      <c r="M251" s="111">
        <v>132</v>
      </c>
      <c r="N251" s="111">
        <v>239</v>
      </c>
      <c r="O251" s="111">
        <v>57626</v>
      </c>
      <c r="P251" s="111">
        <v>3299</v>
      </c>
      <c r="Q251" s="111">
        <v>2115</v>
      </c>
      <c r="R251" s="111">
        <v>26779</v>
      </c>
      <c r="S251" s="111">
        <v>20924</v>
      </c>
      <c r="T251" s="111">
        <v>1061</v>
      </c>
      <c r="U251" s="111">
        <v>1522003</v>
      </c>
      <c r="V251" s="111">
        <v>461</v>
      </c>
      <c r="W251" s="111">
        <v>862</v>
      </c>
      <c r="X251" s="111">
        <v>1368101</v>
      </c>
      <c r="Y251" s="111">
        <v>647</v>
      </c>
      <c r="Z251" s="111">
        <v>1185</v>
      </c>
      <c r="AA251" s="111">
        <v>28335882</v>
      </c>
      <c r="AB251" s="111">
        <v>1058</v>
      </c>
      <c r="AC251" s="111">
        <v>1991</v>
      </c>
      <c r="AD251" s="111">
        <v>96261305</v>
      </c>
      <c r="AE251" s="111">
        <v>4601</v>
      </c>
      <c r="AF251" s="111">
        <v>10535</v>
      </c>
      <c r="AG251" s="111">
        <v>7711719</v>
      </c>
      <c r="AH251" s="111">
        <v>7268</v>
      </c>
      <c r="AI251" s="111">
        <v>17835</v>
      </c>
      <c r="AJ251" s="111">
        <v>3410</v>
      </c>
      <c r="AK251" s="111">
        <v>152</v>
      </c>
      <c r="AL251" s="111">
        <v>528</v>
      </c>
      <c r="AM251" s="111">
        <v>71</v>
      </c>
      <c r="AN251" s="111">
        <v>302</v>
      </c>
      <c r="AO251" s="111">
        <v>2428</v>
      </c>
      <c r="AP251" s="111">
        <v>675</v>
      </c>
      <c r="AQ251" s="111">
        <v>33592</v>
      </c>
      <c r="AR251" s="111">
        <v>1604</v>
      </c>
      <c r="AS251" s="111">
        <v>19020</v>
      </c>
      <c r="AT251" s="111">
        <v>54216</v>
      </c>
      <c r="AU251" s="111">
        <v>7842</v>
      </c>
      <c r="AV251" s="111">
        <v>5850</v>
      </c>
      <c r="AW251" s="111">
        <v>5033</v>
      </c>
      <c r="AX251" s="111">
        <v>5850</v>
      </c>
      <c r="AY251" s="111">
        <v>38167</v>
      </c>
      <c r="AZ251" s="111">
        <v>30285</v>
      </c>
      <c r="BA251" s="111">
        <v>35344</v>
      </c>
      <c r="BB251" s="111">
        <v>22218</v>
      </c>
      <c r="BC251" s="111">
        <v>1896</v>
      </c>
      <c r="BD251" s="111">
        <v>1129</v>
      </c>
      <c r="BE251" s="111">
        <v>188</v>
      </c>
      <c r="BF251" s="111">
        <v>59549</v>
      </c>
      <c r="BG251" s="111">
        <v>317</v>
      </c>
      <c r="BH251" s="111">
        <v>580</v>
      </c>
      <c r="BI251" s="111">
        <v>2552</v>
      </c>
      <c r="BJ251" s="111">
        <v>130129</v>
      </c>
      <c r="BK251" s="111">
        <v>51</v>
      </c>
      <c r="BL251" s="111">
        <v>115</v>
      </c>
      <c r="BM251" s="111">
        <v>2132</v>
      </c>
      <c r="BN251" s="111">
        <v>184</v>
      </c>
      <c r="BO251" s="111">
        <v>1630</v>
      </c>
      <c r="BP251" s="111">
        <v>0</v>
      </c>
      <c r="BQ251" s="111">
        <v>318</v>
      </c>
      <c r="BR251" s="111">
        <v>1411161</v>
      </c>
      <c r="BS251" s="111">
        <v>7669</v>
      </c>
      <c r="BT251" s="111">
        <v>16848</v>
      </c>
      <c r="BU251" s="111">
        <v>13655861</v>
      </c>
      <c r="BV251" s="111">
        <v>8378</v>
      </c>
      <c r="BW251" s="111">
        <v>18403</v>
      </c>
      <c r="BX251" s="111">
        <v>0</v>
      </c>
      <c r="BY251" s="111">
        <v>0</v>
      </c>
      <c r="BZ251" s="111">
        <v>0</v>
      </c>
      <c r="CA251" s="111">
        <v>3189093</v>
      </c>
      <c r="CB251" s="111">
        <v>10029</v>
      </c>
      <c r="CC251" s="178">
        <v>27714</v>
      </c>
      <c r="CD251" s="126">
        <f t="shared" si="2190"/>
        <v>6</v>
      </c>
      <c r="CE251" s="166">
        <f t="shared" si="2162"/>
        <v>2018</v>
      </c>
      <c r="CF251" s="167">
        <f t="shared" si="2163"/>
        <v>43252</v>
      </c>
      <c r="CG251" s="168">
        <f t="shared" si="2164"/>
        <v>30</v>
      </c>
      <c r="CH251" s="126">
        <f t="shared" si="2165"/>
        <v>248820</v>
      </c>
      <c r="CI251" s="126">
        <f t="shared" si="2166"/>
        <v>8211060</v>
      </c>
      <c r="CJ251" s="126">
        <f t="shared" si="2167"/>
        <v>14866995</v>
      </c>
      <c r="CK251" s="126">
        <f t="shared" si="2186"/>
        <v>2843738</v>
      </c>
      <c r="CL251" s="126">
        <f t="shared" si="2169"/>
        <v>2506275</v>
      </c>
      <c r="CM251" s="126">
        <f t="shared" si="2187"/>
        <v>53316989</v>
      </c>
      <c r="CN251" s="126">
        <f t="shared" si="2188"/>
        <v>220434340</v>
      </c>
      <c r="CO251" s="126">
        <f t="shared" si="2189"/>
        <v>18922935</v>
      </c>
      <c r="CP251" s="126">
        <f t="shared" si="2173"/>
        <v>109040</v>
      </c>
      <c r="CQ251" s="126">
        <f t="shared" si="2174"/>
        <v>293480</v>
      </c>
      <c r="CR251" s="126">
        <f t="shared" si="2175"/>
        <v>3100032</v>
      </c>
      <c r="CS251" s="126">
        <f t="shared" si="2176"/>
        <v>29996890</v>
      </c>
      <c r="CT251" s="126">
        <f t="shared" si="2177"/>
        <v>0</v>
      </c>
      <c r="CU251" s="126">
        <f t="shared" si="2178"/>
        <v>8813052</v>
      </c>
      <c r="CX251" s="158"/>
    </row>
    <row r="252" spans="1:102" x14ac:dyDescent="0.2">
      <c r="A252" s="123" t="str">
        <f t="shared" si="2184"/>
        <v>2018-19JUNERYE</v>
      </c>
      <c r="B252" s="97" t="s">
        <v>821</v>
      </c>
      <c r="C252" s="35" t="s">
        <v>888</v>
      </c>
      <c r="D252" s="124" t="str">
        <f t="shared" si="2159"/>
        <v>Y58</v>
      </c>
      <c r="E252" s="124" t="str">
        <f t="shared" si="2160"/>
        <v>South East</v>
      </c>
      <c r="F252" s="109" t="s">
        <v>703</v>
      </c>
      <c r="G252" s="109" t="s">
        <v>704</v>
      </c>
      <c r="H252" s="111">
        <v>63424</v>
      </c>
      <c r="I252" s="111">
        <v>40462</v>
      </c>
      <c r="J252" s="111">
        <v>336453</v>
      </c>
      <c r="K252" s="111">
        <v>8</v>
      </c>
      <c r="L252" s="111">
        <v>3</v>
      </c>
      <c r="M252" s="111">
        <v>42</v>
      </c>
      <c r="N252" s="111">
        <v>100</v>
      </c>
      <c r="O252" s="111">
        <v>44514</v>
      </c>
      <c r="P252" s="111">
        <v>2523</v>
      </c>
      <c r="Q252" s="111">
        <v>1553</v>
      </c>
      <c r="R252" s="111">
        <v>20154</v>
      </c>
      <c r="S252" s="111">
        <v>14534</v>
      </c>
      <c r="T252" s="111">
        <v>1394</v>
      </c>
      <c r="U252" s="111">
        <v>1041284</v>
      </c>
      <c r="V252" s="111">
        <v>413</v>
      </c>
      <c r="W252" s="111">
        <v>759</v>
      </c>
      <c r="X252" s="111">
        <v>963792</v>
      </c>
      <c r="Y252" s="111">
        <v>621</v>
      </c>
      <c r="Z252" s="111">
        <v>1148</v>
      </c>
      <c r="AA252" s="111">
        <v>18376350</v>
      </c>
      <c r="AB252" s="111">
        <v>912</v>
      </c>
      <c r="AC252" s="111">
        <v>1802</v>
      </c>
      <c r="AD252" s="111">
        <v>41228393</v>
      </c>
      <c r="AE252" s="111">
        <v>2837</v>
      </c>
      <c r="AF252" s="111">
        <v>6615</v>
      </c>
      <c r="AG252" s="111">
        <v>6356176</v>
      </c>
      <c r="AH252" s="111">
        <v>4560</v>
      </c>
      <c r="AI252" s="111">
        <v>10295</v>
      </c>
      <c r="AJ252" s="111">
        <v>2495</v>
      </c>
      <c r="AK252" s="111">
        <v>7</v>
      </c>
      <c r="AL252" s="111">
        <v>106</v>
      </c>
      <c r="AM252" s="111">
        <v>238</v>
      </c>
      <c r="AN252" s="111">
        <v>168</v>
      </c>
      <c r="AO252" s="111">
        <v>2214</v>
      </c>
      <c r="AP252" s="111">
        <v>0</v>
      </c>
      <c r="AQ252" s="111">
        <v>24551</v>
      </c>
      <c r="AR252" s="111">
        <v>2907</v>
      </c>
      <c r="AS252" s="111">
        <v>14561</v>
      </c>
      <c r="AT252" s="111">
        <v>42019</v>
      </c>
      <c r="AU252" s="111">
        <v>4900</v>
      </c>
      <c r="AV252" s="111">
        <v>3856</v>
      </c>
      <c r="AW252" s="111">
        <v>3034</v>
      </c>
      <c r="AX252" s="111">
        <v>2437</v>
      </c>
      <c r="AY252" s="111">
        <v>28122</v>
      </c>
      <c r="AZ252" s="111">
        <v>23289</v>
      </c>
      <c r="BA252" s="111">
        <v>21006</v>
      </c>
      <c r="BB252" s="111">
        <v>16454</v>
      </c>
      <c r="BC252" s="111">
        <v>2042</v>
      </c>
      <c r="BD252" s="111">
        <v>1534</v>
      </c>
      <c r="BE252" s="111">
        <v>175</v>
      </c>
      <c r="BF252" s="111">
        <v>52370</v>
      </c>
      <c r="BG252" s="111">
        <v>299</v>
      </c>
      <c r="BH252" s="111">
        <v>486</v>
      </c>
      <c r="BI252" s="111">
        <v>2020</v>
      </c>
      <c r="BJ252" s="111">
        <v>77956</v>
      </c>
      <c r="BK252" s="111">
        <v>39</v>
      </c>
      <c r="BL252" s="111">
        <v>79</v>
      </c>
      <c r="BM252" s="111">
        <v>1</v>
      </c>
      <c r="BN252" s="111">
        <v>1835</v>
      </c>
      <c r="BO252" s="111">
        <v>1202</v>
      </c>
      <c r="BP252" s="111">
        <v>0</v>
      </c>
      <c r="BQ252" s="111">
        <v>376</v>
      </c>
      <c r="BR252" s="111">
        <v>4705464</v>
      </c>
      <c r="BS252" s="111">
        <v>2564</v>
      </c>
      <c r="BT252" s="111">
        <v>4538</v>
      </c>
      <c r="BU252" s="111">
        <v>6225377</v>
      </c>
      <c r="BV252" s="111">
        <v>5179</v>
      </c>
      <c r="BW252" s="111">
        <v>9276</v>
      </c>
      <c r="BX252" s="111">
        <v>0</v>
      </c>
      <c r="BY252" s="111">
        <v>0</v>
      </c>
      <c r="BZ252" s="111">
        <v>0</v>
      </c>
      <c r="CA252" s="111">
        <v>2789079</v>
      </c>
      <c r="CB252" s="111">
        <v>7418</v>
      </c>
      <c r="CC252" s="178">
        <v>15464</v>
      </c>
      <c r="CD252" s="126">
        <f t="shared" si="2190"/>
        <v>6</v>
      </c>
      <c r="CE252" s="166">
        <f t="shared" si="2162"/>
        <v>2018</v>
      </c>
      <c r="CF252" s="167">
        <f t="shared" si="2163"/>
        <v>43252</v>
      </c>
      <c r="CG252" s="168">
        <f t="shared" si="2164"/>
        <v>30</v>
      </c>
      <c r="CH252" s="126">
        <f t="shared" si="2165"/>
        <v>121386</v>
      </c>
      <c r="CI252" s="126">
        <f t="shared" si="2166"/>
        <v>1699404</v>
      </c>
      <c r="CJ252" s="126">
        <f t="shared" si="2167"/>
        <v>4046200</v>
      </c>
      <c r="CK252" s="126">
        <f t="shared" si="2186"/>
        <v>1914957</v>
      </c>
      <c r="CL252" s="126">
        <f t="shared" si="2169"/>
        <v>1782844</v>
      </c>
      <c r="CM252" s="126">
        <f t="shared" si="2187"/>
        <v>36317508</v>
      </c>
      <c r="CN252" s="126">
        <f t="shared" si="2188"/>
        <v>96142410</v>
      </c>
      <c r="CO252" s="126">
        <f t="shared" si="2189"/>
        <v>14351230</v>
      </c>
      <c r="CP252" s="126">
        <f t="shared" si="2173"/>
        <v>85050</v>
      </c>
      <c r="CQ252" s="126">
        <f t="shared" si="2174"/>
        <v>159580</v>
      </c>
      <c r="CR252" s="126">
        <f t="shared" si="2175"/>
        <v>8327230</v>
      </c>
      <c r="CS252" s="126">
        <f t="shared" si="2176"/>
        <v>11149752</v>
      </c>
      <c r="CT252" s="126">
        <f t="shared" si="2177"/>
        <v>0</v>
      </c>
      <c r="CU252" s="126">
        <f t="shared" si="2178"/>
        <v>5814464</v>
      </c>
      <c r="CX252" s="158"/>
    </row>
    <row r="253" spans="1:102" x14ac:dyDescent="0.2">
      <c r="A253" s="123" t="str">
        <f t="shared" si="2184"/>
        <v>2018-19JUNERYF</v>
      </c>
      <c r="B253" s="97" t="s">
        <v>821</v>
      </c>
      <c r="C253" s="35" t="s">
        <v>888</v>
      </c>
      <c r="D253" s="124" t="str">
        <f t="shared" si="2159"/>
        <v>Y59</v>
      </c>
      <c r="E253" s="124" t="str">
        <f t="shared" si="2160"/>
        <v>South West</v>
      </c>
      <c r="F253" s="109" t="s">
        <v>705</v>
      </c>
      <c r="G253" s="109" t="s">
        <v>706</v>
      </c>
      <c r="H253" s="111">
        <v>106543</v>
      </c>
      <c r="I253" s="111">
        <v>78867</v>
      </c>
      <c r="J253" s="111">
        <v>492174</v>
      </c>
      <c r="K253" s="111">
        <v>6</v>
      </c>
      <c r="L253" s="111">
        <v>2</v>
      </c>
      <c r="M253" s="111">
        <v>29</v>
      </c>
      <c r="N253" s="111">
        <v>72</v>
      </c>
      <c r="O253" s="111">
        <v>71819</v>
      </c>
      <c r="P253" s="111">
        <v>5366</v>
      </c>
      <c r="Q253" s="111">
        <v>3278</v>
      </c>
      <c r="R253" s="111">
        <v>36890</v>
      </c>
      <c r="S253" s="111">
        <v>18343</v>
      </c>
      <c r="T253" s="111">
        <v>674</v>
      </c>
      <c r="U253" s="111">
        <v>2462715</v>
      </c>
      <c r="V253" s="111">
        <v>459</v>
      </c>
      <c r="W253" s="111">
        <v>863</v>
      </c>
      <c r="X253" s="111">
        <v>2372826</v>
      </c>
      <c r="Y253" s="111">
        <v>724</v>
      </c>
      <c r="Z253" s="111">
        <v>1380</v>
      </c>
      <c r="AA253" s="111">
        <v>59033432</v>
      </c>
      <c r="AB253" s="111">
        <v>1600</v>
      </c>
      <c r="AC253" s="111">
        <v>3382</v>
      </c>
      <c r="AD253" s="111">
        <v>83437106</v>
      </c>
      <c r="AE253" s="111">
        <v>4549</v>
      </c>
      <c r="AF253" s="111">
        <v>10695</v>
      </c>
      <c r="AG253" s="111">
        <v>6957043</v>
      </c>
      <c r="AH253" s="111">
        <v>10322</v>
      </c>
      <c r="AI253" s="111">
        <v>21015</v>
      </c>
      <c r="AJ253" s="111">
        <v>4498</v>
      </c>
      <c r="AK253" s="111">
        <v>467</v>
      </c>
      <c r="AL253" s="111">
        <v>1542</v>
      </c>
      <c r="AM253" s="111">
        <v>4609</v>
      </c>
      <c r="AN253" s="111">
        <v>626</v>
      </c>
      <c r="AO253" s="111">
        <v>1863</v>
      </c>
      <c r="AP253" s="111">
        <v>28</v>
      </c>
      <c r="AQ253" s="111">
        <v>37413</v>
      </c>
      <c r="AR253" s="111">
        <v>3563</v>
      </c>
      <c r="AS253" s="111">
        <v>26345</v>
      </c>
      <c r="AT253" s="111">
        <v>67321</v>
      </c>
      <c r="AU253" s="111">
        <v>11931</v>
      </c>
      <c r="AV253" s="111">
        <v>9348</v>
      </c>
      <c r="AW253" s="111">
        <v>7360</v>
      </c>
      <c r="AX253" s="111">
        <v>5875</v>
      </c>
      <c r="AY253" s="111">
        <v>51049</v>
      </c>
      <c r="AZ253" s="111">
        <v>43184</v>
      </c>
      <c r="BA253" s="111">
        <v>26450</v>
      </c>
      <c r="BB253" s="111">
        <v>19771</v>
      </c>
      <c r="BC253" s="111">
        <v>1002</v>
      </c>
      <c r="BD253" s="111">
        <v>723</v>
      </c>
      <c r="BE253" s="111">
        <v>420</v>
      </c>
      <c r="BF253" s="111">
        <v>156169</v>
      </c>
      <c r="BG253" s="111">
        <v>372</v>
      </c>
      <c r="BH253" s="111">
        <v>655</v>
      </c>
      <c r="BI253" s="111">
        <v>2884</v>
      </c>
      <c r="BJ253" s="111">
        <v>137925</v>
      </c>
      <c r="BK253" s="111">
        <v>48</v>
      </c>
      <c r="BL253" s="111">
        <v>94</v>
      </c>
      <c r="BM253" s="111">
        <v>0</v>
      </c>
      <c r="BN253" s="111">
        <v>950</v>
      </c>
      <c r="BO253" s="111">
        <v>860</v>
      </c>
      <c r="BP253" s="111">
        <v>23</v>
      </c>
      <c r="BQ253" s="111">
        <v>1009</v>
      </c>
      <c r="BR253" s="111">
        <v>5478084</v>
      </c>
      <c r="BS253" s="111">
        <v>5766</v>
      </c>
      <c r="BT253" s="111">
        <v>12235</v>
      </c>
      <c r="BU253" s="111">
        <v>6045660</v>
      </c>
      <c r="BV253" s="111">
        <v>7030</v>
      </c>
      <c r="BW253" s="111">
        <v>14107</v>
      </c>
      <c r="BX253" s="111">
        <v>164031</v>
      </c>
      <c r="BY253" s="111">
        <v>7132</v>
      </c>
      <c r="BZ253" s="111">
        <v>17739</v>
      </c>
      <c r="CA253" s="111">
        <v>8739592</v>
      </c>
      <c r="CB253" s="111">
        <v>8662</v>
      </c>
      <c r="CC253" s="178">
        <v>18102</v>
      </c>
      <c r="CD253" s="126">
        <f t="shared" si="2190"/>
        <v>6</v>
      </c>
      <c r="CE253" s="166">
        <f t="shared" si="2162"/>
        <v>2018</v>
      </c>
      <c r="CF253" s="167">
        <f t="shared" si="2163"/>
        <v>43252</v>
      </c>
      <c r="CG253" s="168">
        <f t="shared" si="2164"/>
        <v>30</v>
      </c>
      <c r="CH253" s="126">
        <f t="shared" si="2165"/>
        <v>157734</v>
      </c>
      <c r="CI253" s="126">
        <f t="shared" si="2166"/>
        <v>2287143</v>
      </c>
      <c r="CJ253" s="126">
        <f t="shared" si="2167"/>
        <v>5678424</v>
      </c>
      <c r="CK253" s="126">
        <f t="shared" si="2186"/>
        <v>4630858</v>
      </c>
      <c r="CL253" s="126">
        <f t="shared" si="2169"/>
        <v>4523640</v>
      </c>
      <c r="CM253" s="126">
        <f t="shared" si="2187"/>
        <v>124761980</v>
      </c>
      <c r="CN253" s="126">
        <f t="shared" si="2188"/>
        <v>196178385</v>
      </c>
      <c r="CO253" s="126">
        <f t="shared" si="2189"/>
        <v>14164110</v>
      </c>
      <c r="CP253" s="126">
        <f t="shared" si="2173"/>
        <v>275100</v>
      </c>
      <c r="CQ253" s="126">
        <f t="shared" si="2174"/>
        <v>271096</v>
      </c>
      <c r="CR253" s="126">
        <f t="shared" si="2175"/>
        <v>11623250</v>
      </c>
      <c r="CS253" s="126">
        <f t="shared" si="2176"/>
        <v>12132020</v>
      </c>
      <c r="CT253" s="126">
        <f t="shared" si="2177"/>
        <v>407997</v>
      </c>
      <c r="CU253" s="126">
        <f t="shared" si="2178"/>
        <v>18264918</v>
      </c>
      <c r="CX253" s="158"/>
    </row>
    <row r="254" spans="1:102" x14ac:dyDescent="0.2">
      <c r="A254" s="123" t="str">
        <f t="shared" si="2184"/>
        <v>2018-19JULYR1F</v>
      </c>
      <c r="B254" s="97" t="s">
        <v>821</v>
      </c>
      <c r="C254" s="35" t="s">
        <v>891</v>
      </c>
      <c r="D254" s="124" t="str">
        <f t="shared" si="2159"/>
        <v>Y58</v>
      </c>
      <c r="E254" s="124" t="str">
        <f t="shared" si="2160"/>
        <v>South East</v>
      </c>
      <c r="F254" s="109" t="s">
        <v>682</v>
      </c>
      <c r="G254" s="109" t="s">
        <v>683</v>
      </c>
      <c r="H254" s="111">
        <v>3151</v>
      </c>
      <c r="I254" s="111">
        <v>1830</v>
      </c>
      <c r="J254" s="111">
        <v>11987</v>
      </c>
      <c r="K254" s="111">
        <v>7</v>
      </c>
      <c r="L254" s="111">
        <v>1</v>
      </c>
      <c r="M254" s="111">
        <v>32</v>
      </c>
      <c r="N254" s="111">
        <v>92.71</v>
      </c>
      <c r="O254" s="111">
        <v>2128</v>
      </c>
      <c r="P254" s="111">
        <v>42</v>
      </c>
      <c r="Q254" s="111">
        <v>26</v>
      </c>
      <c r="R254" s="111">
        <v>699</v>
      </c>
      <c r="S254" s="111">
        <v>777</v>
      </c>
      <c r="T254" s="111">
        <v>470</v>
      </c>
      <c r="U254" s="111">
        <v>24669</v>
      </c>
      <c r="V254" s="111">
        <v>587</v>
      </c>
      <c r="W254" s="111">
        <v>1175</v>
      </c>
      <c r="X254" s="111">
        <v>16273</v>
      </c>
      <c r="Y254" s="111">
        <v>626</v>
      </c>
      <c r="Z254" s="111">
        <v>1175</v>
      </c>
      <c r="AA254" s="111">
        <v>688512</v>
      </c>
      <c r="AB254" s="111">
        <v>985</v>
      </c>
      <c r="AC254" s="111">
        <v>2590</v>
      </c>
      <c r="AD254" s="111">
        <v>2607400</v>
      </c>
      <c r="AE254" s="111">
        <v>3356</v>
      </c>
      <c r="AF254" s="111">
        <v>8592</v>
      </c>
      <c r="AG254" s="111">
        <v>1993970</v>
      </c>
      <c r="AH254" s="111">
        <v>4242</v>
      </c>
      <c r="AI254" s="111">
        <v>11097</v>
      </c>
      <c r="AJ254" s="111">
        <v>138</v>
      </c>
      <c r="AK254" s="111">
        <v>0</v>
      </c>
      <c r="AL254" s="111">
        <v>5</v>
      </c>
      <c r="AM254" s="111">
        <v>0</v>
      </c>
      <c r="AN254" s="111">
        <v>1</v>
      </c>
      <c r="AO254" s="111">
        <v>132</v>
      </c>
      <c r="AP254" s="111">
        <v>0</v>
      </c>
      <c r="AQ254" s="111">
        <v>1605</v>
      </c>
      <c r="AR254" s="111">
        <v>13</v>
      </c>
      <c r="AS254" s="111">
        <v>372</v>
      </c>
      <c r="AT254" s="111">
        <v>1990</v>
      </c>
      <c r="AU254" s="111">
        <v>69</v>
      </c>
      <c r="AV254" s="111">
        <v>59</v>
      </c>
      <c r="AW254" s="111">
        <v>31</v>
      </c>
      <c r="AX254" s="111">
        <v>31</v>
      </c>
      <c r="AY254" s="111">
        <v>971</v>
      </c>
      <c r="AZ254" s="111">
        <v>867</v>
      </c>
      <c r="BA254" s="111">
        <v>1217</v>
      </c>
      <c r="BB254" s="111">
        <v>839</v>
      </c>
      <c r="BC254" s="111">
        <v>1245</v>
      </c>
      <c r="BD254" s="111">
        <v>519</v>
      </c>
      <c r="BE254" s="111">
        <v>4</v>
      </c>
      <c r="BF254" s="111">
        <v>0</v>
      </c>
      <c r="BG254" s="111">
        <v>0</v>
      </c>
      <c r="BH254" s="111">
        <v>0</v>
      </c>
      <c r="BI254" s="111">
        <v>18</v>
      </c>
      <c r="BJ254" s="111">
        <v>558</v>
      </c>
      <c r="BK254" s="111">
        <v>31</v>
      </c>
      <c r="BL254" s="111">
        <v>51</v>
      </c>
      <c r="BM254" s="111">
        <v>125</v>
      </c>
      <c r="BN254" s="111">
        <v>68</v>
      </c>
      <c r="BO254" s="111">
        <v>41</v>
      </c>
      <c r="BP254" s="111">
        <v>0</v>
      </c>
      <c r="BQ254" s="111">
        <v>13</v>
      </c>
      <c r="BR254" s="111">
        <v>270763</v>
      </c>
      <c r="BS254" s="111">
        <v>3982</v>
      </c>
      <c r="BT254" s="111">
        <v>12334</v>
      </c>
      <c r="BU254" s="111">
        <v>282922</v>
      </c>
      <c r="BV254" s="111">
        <v>6901</v>
      </c>
      <c r="BW254" s="111">
        <v>13062</v>
      </c>
      <c r="BX254" s="111">
        <v>0</v>
      </c>
      <c r="BY254" s="111">
        <v>0</v>
      </c>
      <c r="BZ254" s="111">
        <v>0</v>
      </c>
      <c r="CA254" s="111">
        <v>106319</v>
      </c>
      <c r="CB254" s="111">
        <v>8178</v>
      </c>
      <c r="CC254" s="178">
        <v>19484</v>
      </c>
      <c r="CD254" s="126">
        <f t="shared" si="2190"/>
        <v>7</v>
      </c>
      <c r="CE254" s="166">
        <f t="shared" si="2162"/>
        <v>2018</v>
      </c>
      <c r="CF254" s="167">
        <f t="shared" si="2163"/>
        <v>43282</v>
      </c>
      <c r="CG254" s="168">
        <f t="shared" si="2164"/>
        <v>31</v>
      </c>
      <c r="CH254" s="126">
        <f t="shared" si="2165"/>
        <v>1830</v>
      </c>
      <c r="CI254" s="126">
        <f t="shared" si="2166"/>
        <v>58560</v>
      </c>
      <c r="CJ254" s="126">
        <f t="shared" si="2167"/>
        <v>169659.3</v>
      </c>
      <c r="CK254" s="126">
        <f t="shared" ref="CK254:CK264" si="2191">P254*W254</f>
        <v>49350</v>
      </c>
      <c r="CL254" s="126">
        <f t="shared" si="2169"/>
        <v>30550</v>
      </c>
      <c r="CM254" s="126">
        <f t="shared" ref="CM254:CM264" si="2192">R254*AC254</f>
        <v>1810410</v>
      </c>
      <c r="CN254" s="126">
        <f t="shared" ref="CN254:CN264" si="2193">S254*AF254</f>
        <v>6675984</v>
      </c>
      <c r="CO254" s="126">
        <f t="shared" ref="CO254:CO264" si="2194">T254*AI254</f>
        <v>5215590</v>
      </c>
      <c r="CP254" s="126">
        <f t="shared" si="2173"/>
        <v>0</v>
      </c>
      <c r="CQ254" s="126">
        <f t="shared" si="2174"/>
        <v>918</v>
      </c>
      <c r="CR254" s="126">
        <f t="shared" si="2175"/>
        <v>838712</v>
      </c>
      <c r="CS254" s="126">
        <f t="shared" si="2176"/>
        <v>535542</v>
      </c>
      <c r="CT254" s="126">
        <f t="shared" si="2177"/>
        <v>0</v>
      </c>
      <c r="CU254" s="126">
        <f t="shared" si="2178"/>
        <v>253292</v>
      </c>
      <c r="CX254" s="158"/>
    </row>
    <row r="255" spans="1:102" x14ac:dyDescent="0.2">
      <c r="A255" s="123" t="str">
        <f t="shared" si="2184"/>
        <v>2018-19JULYRRU</v>
      </c>
      <c r="B255" s="97" t="s">
        <v>821</v>
      </c>
      <c r="C255" s="35" t="s">
        <v>891</v>
      </c>
      <c r="D255" s="124" t="str">
        <f t="shared" si="2159"/>
        <v>Y56</v>
      </c>
      <c r="E255" s="124" t="str">
        <f t="shared" si="2160"/>
        <v>London</v>
      </c>
      <c r="F255" s="109" t="s">
        <v>685</v>
      </c>
      <c r="G255" s="109" t="s">
        <v>686</v>
      </c>
      <c r="H255" s="111">
        <v>174633</v>
      </c>
      <c r="I255" s="111">
        <v>143810</v>
      </c>
      <c r="J255" s="111">
        <v>2571859</v>
      </c>
      <c r="K255" s="111">
        <v>18</v>
      </c>
      <c r="L255" s="111">
        <v>0</v>
      </c>
      <c r="M255" s="111">
        <v>120</v>
      </c>
      <c r="N255" s="111">
        <v>218</v>
      </c>
      <c r="O255" s="111">
        <v>100329</v>
      </c>
      <c r="P255" s="111">
        <v>9856</v>
      </c>
      <c r="Q255" s="111">
        <v>7149</v>
      </c>
      <c r="R255" s="111">
        <v>53720</v>
      </c>
      <c r="S255" s="111">
        <v>21863</v>
      </c>
      <c r="T255" s="111">
        <v>2714</v>
      </c>
      <c r="U255" s="111">
        <v>4402011</v>
      </c>
      <c r="V255" s="111">
        <v>447</v>
      </c>
      <c r="W255" s="111">
        <v>732</v>
      </c>
      <c r="X255" s="111">
        <v>5538706</v>
      </c>
      <c r="Y255" s="111">
        <v>775</v>
      </c>
      <c r="Z255" s="111">
        <v>1320</v>
      </c>
      <c r="AA255" s="111">
        <v>68371996</v>
      </c>
      <c r="AB255" s="111">
        <v>1273</v>
      </c>
      <c r="AC255" s="111">
        <v>2676</v>
      </c>
      <c r="AD255" s="111">
        <v>85990630</v>
      </c>
      <c r="AE255" s="111">
        <v>3933</v>
      </c>
      <c r="AF255" s="111">
        <v>9486</v>
      </c>
      <c r="AG255" s="111">
        <v>12967261</v>
      </c>
      <c r="AH255" s="111">
        <v>4778</v>
      </c>
      <c r="AI255" s="111">
        <v>9671</v>
      </c>
      <c r="AJ255" s="111">
        <v>3754</v>
      </c>
      <c r="AK255" s="111">
        <v>315</v>
      </c>
      <c r="AL255" s="111">
        <v>1011</v>
      </c>
      <c r="AM255" s="111">
        <v>8204</v>
      </c>
      <c r="AN255" s="111">
        <v>238</v>
      </c>
      <c r="AO255" s="111">
        <v>2190</v>
      </c>
      <c r="AP255" s="111">
        <v>0</v>
      </c>
      <c r="AQ255" s="111">
        <v>62064</v>
      </c>
      <c r="AR255" s="111">
        <v>6642</v>
      </c>
      <c r="AS255" s="111">
        <v>27869</v>
      </c>
      <c r="AT255" s="111">
        <v>96575</v>
      </c>
      <c r="AU255" s="111">
        <v>25430</v>
      </c>
      <c r="AV255" s="111">
        <v>19789</v>
      </c>
      <c r="AW255" s="111">
        <v>18319</v>
      </c>
      <c r="AX255" s="111">
        <v>14570</v>
      </c>
      <c r="AY255" s="111">
        <v>80676</v>
      </c>
      <c r="AZ255" s="111">
        <v>61660</v>
      </c>
      <c r="BA255" s="111">
        <v>35214</v>
      </c>
      <c r="BB255" s="111">
        <v>24762</v>
      </c>
      <c r="BC255" s="111">
        <v>3710</v>
      </c>
      <c r="BD255" s="111">
        <v>2872</v>
      </c>
      <c r="BE255" s="111">
        <v>0</v>
      </c>
      <c r="BF255" s="111">
        <v>0</v>
      </c>
      <c r="BG255" s="111">
        <v>0</v>
      </c>
      <c r="BH255" s="111">
        <v>0</v>
      </c>
      <c r="BI255" s="111">
        <v>5209</v>
      </c>
      <c r="BJ255" s="111">
        <v>400932</v>
      </c>
      <c r="BK255" s="111">
        <v>77</v>
      </c>
      <c r="BL255" s="111">
        <v>178</v>
      </c>
      <c r="BM255" s="111">
        <v>1686</v>
      </c>
      <c r="BN255" s="111">
        <v>938</v>
      </c>
      <c r="BO255" s="111">
        <v>1433</v>
      </c>
      <c r="BP255" s="111">
        <v>41</v>
      </c>
      <c r="BQ255" s="111">
        <v>1433</v>
      </c>
      <c r="BR255" s="111">
        <v>6259140</v>
      </c>
      <c r="BS255" s="111">
        <v>6673</v>
      </c>
      <c r="BT255" s="111">
        <v>13957</v>
      </c>
      <c r="BU255" s="111">
        <v>11723771</v>
      </c>
      <c r="BV255" s="111">
        <v>8181</v>
      </c>
      <c r="BW255" s="111">
        <v>16003</v>
      </c>
      <c r="BX255" s="111">
        <v>307085</v>
      </c>
      <c r="BY255" s="111">
        <v>7490</v>
      </c>
      <c r="BZ255" s="111">
        <v>13871</v>
      </c>
      <c r="CA255" s="111">
        <v>13856657</v>
      </c>
      <c r="CB255" s="111">
        <v>9670</v>
      </c>
      <c r="CC255" s="178">
        <v>17349</v>
      </c>
      <c r="CD255" s="126">
        <f t="shared" si="2190"/>
        <v>7</v>
      </c>
      <c r="CE255" s="166">
        <f t="shared" si="2162"/>
        <v>2018</v>
      </c>
      <c r="CF255" s="167">
        <f t="shared" si="2163"/>
        <v>43282</v>
      </c>
      <c r="CG255" s="168">
        <f t="shared" si="2164"/>
        <v>31</v>
      </c>
      <c r="CH255" s="126">
        <f t="shared" si="2165"/>
        <v>0</v>
      </c>
      <c r="CI255" s="126">
        <f t="shared" si="2166"/>
        <v>17257200</v>
      </c>
      <c r="CJ255" s="126">
        <f t="shared" si="2167"/>
        <v>31350580</v>
      </c>
      <c r="CK255" s="126">
        <f t="shared" si="2191"/>
        <v>7214592</v>
      </c>
      <c r="CL255" s="126">
        <f t="shared" si="2169"/>
        <v>9436680</v>
      </c>
      <c r="CM255" s="126">
        <f t="shared" si="2192"/>
        <v>143754720</v>
      </c>
      <c r="CN255" s="126">
        <f t="shared" si="2193"/>
        <v>207392418</v>
      </c>
      <c r="CO255" s="126">
        <f t="shared" si="2194"/>
        <v>26247094</v>
      </c>
      <c r="CP255" s="126">
        <f t="shared" si="2173"/>
        <v>0</v>
      </c>
      <c r="CQ255" s="126">
        <f t="shared" si="2174"/>
        <v>927202</v>
      </c>
      <c r="CR255" s="126">
        <f t="shared" si="2175"/>
        <v>13091666</v>
      </c>
      <c r="CS255" s="126">
        <f t="shared" si="2176"/>
        <v>22932299</v>
      </c>
      <c r="CT255" s="126">
        <f t="shared" si="2177"/>
        <v>568711</v>
      </c>
      <c r="CU255" s="126">
        <f t="shared" si="2178"/>
        <v>24861117</v>
      </c>
      <c r="CX255" s="158"/>
    </row>
    <row r="256" spans="1:102" x14ac:dyDescent="0.2">
      <c r="A256" s="123" t="str">
        <f t="shared" si="2184"/>
        <v>2018-19JULYRX6</v>
      </c>
      <c r="B256" s="97" t="s">
        <v>821</v>
      </c>
      <c r="C256" s="35" t="s">
        <v>891</v>
      </c>
      <c r="D256" s="124" t="str">
        <f t="shared" si="2159"/>
        <v>Y54</v>
      </c>
      <c r="E256" s="124" t="str">
        <f t="shared" si="2160"/>
        <v>North</v>
      </c>
      <c r="F256" s="109" t="s">
        <v>688</v>
      </c>
      <c r="G256" s="109" t="s">
        <v>689</v>
      </c>
      <c r="H256" s="111">
        <v>45746</v>
      </c>
      <c r="I256" s="111">
        <v>31199</v>
      </c>
      <c r="J256" s="111">
        <v>175706</v>
      </c>
      <c r="K256" s="111">
        <v>6</v>
      </c>
      <c r="L256" s="111">
        <v>1</v>
      </c>
      <c r="M256" s="111">
        <v>22</v>
      </c>
      <c r="N256" s="111">
        <v>54</v>
      </c>
      <c r="O256" s="111">
        <v>34815</v>
      </c>
      <c r="P256" s="111">
        <v>2275</v>
      </c>
      <c r="Q256" s="111">
        <v>1419</v>
      </c>
      <c r="R256" s="111">
        <v>18357</v>
      </c>
      <c r="S256" s="111">
        <v>9256</v>
      </c>
      <c r="T256" s="111">
        <v>385</v>
      </c>
      <c r="U256" s="111">
        <v>864019</v>
      </c>
      <c r="V256" s="111">
        <v>380</v>
      </c>
      <c r="W256" s="111">
        <v>652</v>
      </c>
      <c r="X256" s="111">
        <v>690393</v>
      </c>
      <c r="Y256" s="111">
        <v>487</v>
      </c>
      <c r="Z256" s="111">
        <v>826</v>
      </c>
      <c r="AA256" s="111">
        <v>20656492</v>
      </c>
      <c r="AB256" s="111">
        <v>1125</v>
      </c>
      <c r="AC256" s="111">
        <v>2260</v>
      </c>
      <c r="AD256" s="111">
        <v>38327117</v>
      </c>
      <c r="AE256" s="111">
        <v>4141</v>
      </c>
      <c r="AF256" s="111">
        <v>9922</v>
      </c>
      <c r="AG256" s="111">
        <v>1514744</v>
      </c>
      <c r="AH256" s="111">
        <v>3934</v>
      </c>
      <c r="AI256" s="111">
        <v>8999</v>
      </c>
      <c r="AJ256" s="111">
        <v>1728</v>
      </c>
      <c r="AK256" s="111">
        <v>68</v>
      </c>
      <c r="AL256" s="111">
        <v>438</v>
      </c>
      <c r="AM256" s="111">
        <v>4073</v>
      </c>
      <c r="AN256" s="111">
        <v>88</v>
      </c>
      <c r="AO256" s="111">
        <v>1134</v>
      </c>
      <c r="AP256" s="111">
        <v>0</v>
      </c>
      <c r="AQ256" s="111">
        <v>20258</v>
      </c>
      <c r="AR256" s="111">
        <v>4017</v>
      </c>
      <c r="AS256" s="111">
        <v>8812</v>
      </c>
      <c r="AT256" s="111">
        <v>33087</v>
      </c>
      <c r="AU256" s="111">
        <v>4358</v>
      </c>
      <c r="AV256" s="111">
        <v>3629</v>
      </c>
      <c r="AW256" s="111">
        <v>2714</v>
      </c>
      <c r="AX256" s="111">
        <v>2303</v>
      </c>
      <c r="AY256" s="111">
        <v>24572</v>
      </c>
      <c r="AZ256" s="111">
        <v>20886</v>
      </c>
      <c r="BA256" s="111">
        <v>15464</v>
      </c>
      <c r="BB256" s="111">
        <v>9783</v>
      </c>
      <c r="BC256" s="111">
        <v>658</v>
      </c>
      <c r="BD256" s="111">
        <v>392</v>
      </c>
      <c r="BE256" s="111">
        <v>89</v>
      </c>
      <c r="BF256" s="111">
        <v>34554</v>
      </c>
      <c r="BG256" s="111">
        <v>388</v>
      </c>
      <c r="BH256" s="111">
        <v>660</v>
      </c>
      <c r="BI256" s="111">
        <v>853</v>
      </c>
      <c r="BJ256" s="111">
        <v>28285</v>
      </c>
      <c r="BK256" s="111">
        <v>33</v>
      </c>
      <c r="BL256" s="111">
        <v>65</v>
      </c>
      <c r="BM256" s="111">
        <v>1641</v>
      </c>
      <c r="BN256" s="111">
        <v>753</v>
      </c>
      <c r="BO256" s="111">
        <v>290</v>
      </c>
      <c r="BP256" s="111">
        <v>0</v>
      </c>
      <c r="BQ256" s="111">
        <v>56</v>
      </c>
      <c r="BR256" s="111">
        <v>4149631</v>
      </c>
      <c r="BS256" s="111">
        <v>5511</v>
      </c>
      <c r="BT256" s="111">
        <v>11722</v>
      </c>
      <c r="BU256" s="111">
        <v>2194904</v>
      </c>
      <c r="BV256" s="111">
        <v>7569</v>
      </c>
      <c r="BW256" s="111">
        <v>14802</v>
      </c>
      <c r="BX256" s="111">
        <v>0</v>
      </c>
      <c r="BY256" s="111">
        <v>0</v>
      </c>
      <c r="BZ256" s="111">
        <v>0</v>
      </c>
      <c r="CA256" s="111">
        <v>603936</v>
      </c>
      <c r="CB256" s="111">
        <v>10785</v>
      </c>
      <c r="CC256" s="178">
        <v>21214</v>
      </c>
      <c r="CD256" s="126">
        <f t="shared" si="2190"/>
        <v>7</v>
      </c>
      <c r="CE256" s="166">
        <f t="shared" si="2162"/>
        <v>2018</v>
      </c>
      <c r="CF256" s="167">
        <f t="shared" si="2163"/>
        <v>43282</v>
      </c>
      <c r="CG256" s="168">
        <f t="shared" si="2164"/>
        <v>31</v>
      </c>
      <c r="CH256" s="126">
        <f t="shared" si="2165"/>
        <v>31199</v>
      </c>
      <c r="CI256" s="126">
        <f t="shared" si="2166"/>
        <v>686378</v>
      </c>
      <c r="CJ256" s="126">
        <f t="shared" si="2167"/>
        <v>1684746</v>
      </c>
      <c r="CK256" s="126">
        <f t="shared" si="2191"/>
        <v>1483300</v>
      </c>
      <c r="CL256" s="126">
        <f t="shared" si="2169"/>
        <v>1172094</v>
      </c>
      <c r="CM256" s="126">
        <f t="shared" si="2192"/>
        <v>41486820</v>
      </c>
      <c r="CN256" s="126">
        <f t="shared" si="2193"/>
        <v>91838032</v>
      </c>
      <c r="CO256" s="126">
        <f t="shared" si="2194"/>
        <v>3464615</v>
      </c>
      <c r="CP256" s="126">
        <f t="shared" si="2173"/>
        <v>58740</v>
      </c>
      <c r="CQ256" s="126">
        <f t="shared" si="2174"/>
        <v>55445</v>
      </c>
      <c r="CR256" s="126">
        <f t="shared" si="2175"/>
        <v>8826666</v>
      </c>
      <c r="CS256" s="126">
        <f t="shared" si="2176"/>
        <v>4292580</v>
      </c>
      <c r="CT256" s="126">
        <f t="shared" si="2177"/>
        <v>0</v>
      </c>
      <c r="CU256" s="126">
        <f t="shared" si="2178"/>
        <v>1187984</v>
      </c>
      <c r="CX256" s="158"/>
    </row>
    <row r="257" spans="1:102" x14ac:dyDescent="0.2">
      <c r="A257" s="123" t="str">
        <f t="shared" si="2184"/>
        <v>2018-19JULYRX7</v>
      </c>
      <c r="B257" s="97" t="s">
        <v>821</v>
      </c>
      <c r="C257" s="35" t="s">
        <v>891</v>
      </c>
      <c r="D257" s="124" t="str">
        <f t="shared" si="2159"/>
        <v>Y54</v>
      </c>
      <c r="E257" s="124" t="str">
        <f t="shared" si="2160"/>
        <v>North</v>
      </c>
      <c r="F257" s="109" t="s">
        <v>690</v>
      </c>
      <c r="G257" s="109" t="s">
        <v>691</v>
      </c>
      <c r="H257" s="111">
        <v>143373</v>
      </c>
      <c r="I257" s="111">
        <v>113072</v>
      </c>
      <c r="J257" s="111">
        <v>2647801</v>
      </c>
      <c r="K257" s="111">
        <v>23</v>
      </c>
      <c r="L257" s="111">
        <v>1</v>
      </c>
      <c r="M257" s="111">
        <v>110</v>
      </c>
      <c r="N257" s="111">
        <v>167</v>
      </c>
      <c r="O257" s="111">
        <v>93819</v>
      </c>
      <c r="P257" s="111">
        <v>9846</v>
      </c>
      <c r="Q257" s="111">
        <v>7250</v>
      </c>
      <c r="R257" s="111">
        <v>48276</v>
      </c>
      <c r="S257" s="111">
        <v>22160</v>
      </c>
      <c r="T257" s="111">
        <v>3746</v>
      </c>
      <c r="U257" s="111">
        <v>4747031</v>
      </c>
      <c r="V257" s="111">
        <v>482</v>
      </c>
      <c r="W257" s="111">
        <v>808</v>
      </c>
      <c r="X257" s="111">
        <v>5041656</v>
      </c>
      <c r="Y257" s="111">
        <v>695</v>
      </c>
      <c r="Z257" s="111">
        <v>1186</v>
      </c>
      <c r="AA257" s="111">
        <v>74471613</v>
      </c>
      <c r="AB257" s="111">
        <v>1543</v>
      </c>
      <c r="AC257" s="111">
        <v>3421</v>
      </c>
      <c r="AD257" s="111">
        <v>94656625</v>
      </c>
      <c r="AE257" s="111">
        <v>4272</v>
      </c>
      <c r="AF257" s="111">
        <v>10357</v>
      </c>
      <c r="AG257" s="111">
        <v>22361631</v>
      </c>
      <c r="AH257" s="111">
        <v>5969</v>
      </c>
      <c r="AI257" s="111">
        <v>11701</v>
      </c>
      <c r="AJ257" s="111">
        <v>5108</v>
      </c>
      <c r="AK257" s="111">
        <v>413</v>
      </c>
      <c r="AL257" s="111">
        <v>2647</v>
      </c>
      <c r="AM257" s="111">
        <v>5939</v>
      </c>
      <c r="AN257" s="111">
        <v>364</v>
      </c>
      <c r="AO257" s="111">
        <v>1684</v>
      </c>
      <c r="AP257" s="111">
        <v>6</v>
      </c>
      <c r="AQ257" s="111">
        <v>59246</v>
      </c>
      <c r="AR257" s="111">
        <v>6069</v>
      </c>
      <c r="AS257" s="111">
        <v>23396</v>
      </c>
      <c r="AT257" s="111">
        <v>88711</v>
      </c>
      <c r="AU257" s="111">
        <v>18679</v>
      </c>
      <c r="AV257" s="111">
        <v>15864</v>
      </c>
      <c r="AW257" s="111">
        <v>13540</v>
      </c>
      <c r="AX257" s="111">
        <v>11696</v>
      </c>
      <c r="AY257" s="111">
        <v>60846</v>
      </c>
      <c r="AZ257" s="111">
        <v>51763</v>
      </c>
      <c r="BA257" s="111">
        <v>30239</v>
      </c>
      <c r="BB257" s="111">
        <v>23822</v>
      </c>
      <c r="BC257" s="111">
        <v>4788</v>
      </c>
      <c r="BD257" s="111">
        <v>3999</v>
      </c>
      <c r="BE257" s="111">
        <v>0</v>
      </c>
      <c r="BF257" s="111">
        <v>0</v>
      </c>
      <c r="BG257" s="111">
        <v>0</v>
      </c>
      <c r="BH257" s="111">
        <v>0</v>
      </c>
      <c r="BI257" s="111">
        <v>5494</v>
      </c>
      <c r="BJ257" s="111">
        <v>351435</v>
      </c>
      <c r="BK257" s="111">
        <v>64</v>
      </c>
      <c r="BL257" s="111">
        <v>121</v>
      </c>
      <c r="BM257" s="111">
        <v>233</v>
      </c>
      <c r="BN257" s="111">
        <v>1503</v>
      </c>
      <c r="BO257" s="111">
        <v>1104</v>
      </c>
      <c r="BP257" s="111">
        <v>89</v>
      </c>
      <c r="BQ257" s="111">
        <v>976</v>
      </c>
      <c r="BR257" s="111">
        <v>8613162</v>
      </c>
      <c r="BS257" s="111">
        <v>5731</v>
      </c>
      <c r="BT257" s="111">
        <v>11488</v>
      </c>
      <c r="BU257" s="111">
        <v>6847455</v>
      </c>
      <c r="BV257" s="111">
        <v>6202</v>
      </c>
      <c r="BW257" s="111">
        <v>13070</v>
      </c>
      <c r="BX257" s="111">
        <v>644175</v>
      </c>
      <c r="BY257" s="111">
        <v>7238</v>
      </c>
      <c r="BZ257" s="111">
        <v>14459</v>
      </c>
      <c r="CA257" s="111">
        <v>8583287</v>
      </c>
      <c r="CB257" s="111">
        <v>8794</v>
      </c>
      <c r="CC257" s="178">
        <v>18670</v>
      </c>
      <c r="CD257" s="126">
        <f t="shared" si="2190"/>
        <v>7</v>
      </c>
      <c r="CE257" s="166">
        <f t="shared" si="2162"/>
        <v>2018</v>
      </c>
      <c r="CF257" s="167">
        <f t="shared" si="2163"/>
        <v>43282</v>
      </c>
      <c r="CG257" s="168">
        <f t="shared" si="2164"/>
        <v>31</v>
      </c>
      <c r="CH257" s="126">
        <f t="shared" si="2165"/>
        <v>113072</v>
      </c>
      <c r="CI257" s="126">
        <f t="shared" si="2166"/>
        <v>12437920</v>
      </c>
      <c r="CJ257" s="126">
        <f t="shared" si="2167"/>
        <v>18883024</v>
      </c>
      <c r="CK257" s="126">
        <f t="shared" si="2191"/>
        <v>7955568</v>
      </c>
      <c r="CL257" s="126">
        <f t="shared" si="2169"/>
        <v>8598500</v>
      </c>
      <c r="CM257" s="126">
        <f t="shared" si="2192"/>
        <v>165152196</v>
      </c>
      <c r="CN257" s="126">
        <f t="shared" si="2193"/>
        <v>229511120</v>
      </c>
      <c r="CO257" s="126">
        <f t="shared" si="2194"/>
        <v>43831946</v>
      </c>
      <c r="CP257" s="126">
        <f t="shared" si="2173"/>
        <v>0</v>
      </c>
      <c r="CQ257" s="126">
        <f t="shared" si="2174"/>
        <v>664774</v>
      </c>
      <c r="CR257" s="126">
        <f t="shared" si="2175"/>
        <v>17266464</v>
      </c>
      <c r="CS257" s="126">
        <f t="shared" si="2176"/>
        <v>14429280</v>
      </c>
      <c r="CT257" s="126">
        <f t="shared" si="2177"/>
        <v>1286851</v>
      </c>
      <c r="CU257" s="126">
        <f t="shared" si="2178"/>
        <v>18221920</v>
      </c>
      <c r="CX257" s="158"/>
    </row>
    <row r="258" spans="1:102" x14ac:dyDescent="0.2">
      <c r="A258" s="123" t="str">
        <f t="shared" si="2184"/>
        <v>2018-19JULYRX8</v>
      </c>
      <c r="B258" s="97" t="s">
        <v>821</v>
      </c>
      <c r="C258" s="35" t="s">
        <v>891</v>
      </c>
      <c r="D258" s="124" t="str">
        <f t="shared" si="2159"/>
        <v>Y54</v>
      </c>
      <c r="E258" s="124" t="str">
        <f t="shared" si="2160"/>
        <v>North</v>
      </c>
      <c r="F258" s="109" t="s">
        <v>692</v>
      </c>
      <c r="G258" s="109" t="s">
        <v>693</v>
      </c>
      <c r="H258" s="111">
        <v>87360</v>
      </c>
      <c r="I258" s="111">
        <v>65269</v>
      </c>
      <c r="J258" s="111">
        <v>174058</v>
      </c>
      <c r="K258" s="111">
        <v>3</v>
      </c>
      <c r="L258" s="111">
        <v>1</v>
      </c>
      <c r="M258" s="111">
        <v>9</v>
      </c>
      <c r="N258" s="111">
        <v>55</v>
      </c>
      <c r="O258" s="111">
        <v>67756</v>
      </c>
      <c r="P258" s="111">
        <v>5798</v>
      </c>
      <c r="Q258" s="111">
        <v>4105</v>
      </c>
      <c r="R258" s="111">
        <v>37844</v>
      </c>
      <c r="S258" s="111">
        <v>12336</v>
      </c>
      <c r="T258" s="111">
        <v>878</v>
      </c>
      <c r="U258" s="111">
        <v>2547470</v>
      </c>
      <c r="V258" s="111">
        <v>439</v>
      </c>
      <c r="W258" s="111">
        <v>751</v>
      </c>
      <c r="X258" s="111">
        <v>2740975</v>
      </c>
      <c r="Y258" s="111">
        <v>668</v>
      </c>
      <c r="Z258" s="111">
        <v>1190</v>
      </c>
      <c r="AA258" s="111">
        <v>46528582</v>
      </c>
      <c r="AB258" s="111">
        <v>1229</v>
      </c>
      <c r="AC258" s="111">
        <v>2560</v>
      </c>
      <c r="AD258" s="111">
        <v>38357226</v>
      </c>
      <c r="AE258" s="111">
        <v>3109</v>
      </c>
      <c r="AF258" s="111">
        <v>7327</v>
      </c>
      <c r="AG258" s="111">
        <v>4251957</v>
      </c>
      <c r="AH258" s="111">
        <v>4843</v>
      </c>
      <c r="AI258" s="111">
        <v>11574</v>
      </c>
      <c r="AJ258" s="111">
        <v>5061</v>
      </c>
      <c r="AK258" s="111">
        <v>595</v>
      </c>
      <c r="AL258" s="111">
        <v>1130</v>
      </c>
      <c r="AM258" s="111">
        <v>3919</v>
      </c>
      <c r="AN258" s="111">
        <v>510</v>
      </c>
      <c r="AO258" s="111">
        <v>2826</v>
      </c>
      <c r="AP258" s="111">
        <v>2204</v>
      </c>
      <c r="AQ258" s="111">
        <v>40309</v>
      </c>
      <c r="AR258" s="111">
        <v>6199</v>
      </c>
      <c r="AS258" s="111">
        <v>16187</v>
      </c>
      <c r="AT258" s="111">
        <v>62695</v>
      </c>
      <c r="AU258" s="111">
        <v>13261</v>
      </c>
      <c r="AV258" s="111">
        <v>9979</v>
      </c>
      <c r="AW258" s="111">
        <v>9256</v>
      </c>
      <c r="AX258" s="111">
        <v>7084</v>
      </c>
      <c r="AY258" s="111">
        <v>57998</v>
      </c>
      <c r="AZ258" s="111">
        <v>45047</v>
      </c>
      <c r="BA258" s="111">
        <v>26618</v>
      </c>
      <c r="BB258" s="111">
        <v>16828</v>
      </c>
      <c r="BC258" s="111">
        <v>1730</v>
      </c>
      <c r="BD258" s="111">
        <v>1018</v>
      </c>
      <c r="BE258" s="111">
        <v>0</v>
      </c>
      <c r="BF258" s="111">
        <v>0</v>
      </c>
      <c r="BG258" s="111">
        <v>0</v>
      </c>
      <c r="BH258" s="111">
        <v>0</v>
      </c>
      <c r="BI258" s="111">
        <v>3649</v>
      </c>
      <c r="BJ258" s="111">
        <v>130452</v>
      </c>
      <c r="BK258" s="111">
        <v>36</v>
      </c>
      <c r="BL258" s="111">
        <v>60</v>
      </c>
      <c r="BM258" s="111">
        <v>24</v>
      </c>
      <c r="BN258" s="111">
        <v>2781</v>
      </c>
      <c r="BO258" s="111">
        <v>174</v>
      </c>
      <c r="BP258" s="111">
        <v>69</v>
      </c>
      <c r="BQ258" s="111">
        <v>2791</v>
      </c>
      <c r="BR258" s="111">
        <v>11954743</v>
      </c>
      <c r="BS258" s="111">
        <v>4299</v>
      </c>
      <c r="BT258" s="111">
        <v>9375</v>
      </c>
      <c r="BU258" s="111">
        <v>792184</v>
      </c>
      <c r="BV258" s="111">
        <v>4553</v>
      </c>
      <c r="BW258" s="111">
        <v>9334</v>
      </c>
      <c r="BX258" s="111">
        <v>419697</v>
      </c>
      <c r="BY258" s="111">
        <v>6083</v>
      </c>
      <c r="BZ258" s="111">
        <v>12448</v>
      </c>
      <c r="CA258" s="111">
        <v>24897408</v>
      </c>
      <c r="CB258" s="111">
        <v>8921</v>
      </c>
      <c r="CC258" s="178">
        <v>21020</v>
      </c>
      <c r="CD258" s="126">
        <f t="shared" si="2190"/>
        <v>7</v>
      </c>
      <c r="CE258" s="166">
        <f t="shared" si="2162"/>
        <v>2018</v>
      </c>
      <c r="CF258" s="167">
        <f t="shared" si="2163"/>
        <v>43282</v>
      </c>
      <c r="CG258" s="168">
        <f t="shared" si="2164"/>
        <v>31</v>
      </c>
      <c r="CH258" s="126">
        <f t="shared" si="2165"/>
        <v>65269</v>
      </c>
      <c r="CI258" s="126">
        <f t="shared" si="2166"/>
        <v>587421</v>
      </c>
      <c r="CJ258" s="126">
        <f t="shared" si="2167"/>
        <v>3589795</v>
      </c>
      <c r="CK258" s="126">
        <f t="shared" si="2191"/>
        <v>4354298</v>
      </c>
      <c r="CL258" s="126">
        <f t="shared" si="2169"/>
        <v>4884950</v>
      </c>
      <c r="CM258" s="126">
        <f t="shared" si="2192"/>
        <v>96880640</v>
      </c>
      <c r="CN258" s="126">
        <f t="shared" si="2193"/>
        <v>90385872</v>
      </c>
      <c r="CO258" s="126">
        <f t="shared" si="2194"/>
        <v>10161972</v>
      </c>
      <c r="CP258" s="126">
        <f t="shared" si="2173"/>
        <v>0</v>
      </c>
      <c r="CQ258" s="126">
        <f t="shared" si="2174"/>
        <v>218940</v>
      </c>
      <c r="CR258" s="126">
        <f t="shared" si="2175"/>
        <v>26071875</v>
      </c>
      <c r="CS258" s="126">
        <f t="shared" si="2176"/>
        <v>1624116</v>
      </c>
      <c r="CT258" s="126">
        <f t="shared" si="2177"/>
        <v>858912</v>
      </c>
      <c r="CU258" s="126">
        <f t="shared" si="2178"/>
        <v>58666820</v>
      </c>
      <c r="CX258" s="158"/>
    </row>
    <row r="259" spans="1:102" x14ac:dyDescent="0.2">
      <c r="A259" s="123" t="str">
        <f t="shared" si="2184"/>
        <v>2018-19JULYRX9</v>
      </c>
      <c r="B259" s="97" t="s">
        <v>821</v>
      </c>
      <c r="C259" s="35" t="s">
        <v>891</v>
      </c>
      <c r="D259" s="124" t="str">
        <f t="shared" si="2159"/>
        <v>Y55</v>
      </c>
      <c r="E259" s="124" t="str">
        <f t="shared" si="2160"/>
        <v>Midlands and East</v>
      </c>
      <c r="F259" s="109" t="s">
        <v>695</v>
      </c>
      <c r="G259" s="109" t="s">
        <v>696</v>
      </c>
      <c r="H259" s="111">
        <v>89649</v>
      </c>
      <c r="I259" s="111">
        <v>74368</v>
      </c>
      <c r="J259" s="111">
        <v>307600</v>
      </c>
      <c r="K259" s="111">
        <v>4</v>
      </c>
      <c r="L259" s="111">
        <v>2</v>
      </c>
      <c r="M259" s="111">
        <v>17</v>
      </c>
      <c r="N259" s="111">
        <v>62</v>
      </c>
      <c r="O259" s="111">
        <v>60863</v>
      </c>
      <c r="P259" s="111">
        <v>6668</v>
      </c>
      <c r="Q259" s="111">
        <v>4288</v>
      </c>
      <c r="R259" s="111">
        <v>34400</v>
      </c>
      <c r="S259" s="111">
        <v>12248</v>
      </c>
      <c r="T259" s="111">
        <v>200</v>
      </c>
      <c r="U259" s="111">
        <v>3077471</v>
      </c>
      <c r="V259" s="111">
        <v>462</v>
      </c>
      <c r="W259" s="111">
        <v>833</v>
      </c>
      <c r="X259" s="111">
        <v>4541234</v>
      </c>
      <c r="Y259" s="111">
        <v>1059</v>
      </c>
      <c r="Z259" s="111">
        <v>2499</v>
      </c>
      <c r="AA259" s="111">
        <v>68709017</v>
      </c>
      <c r="AB259" s="111">
        <v>1997</v>
      </c>
      <c r="AC259" s="111">
        <v>4226</v>
      </c>
      <c r="AD259" s="111">
        <v>58232741</v>
      </c>
      <c r="AE259" s="111">
        <v>4754</v>
      </c>
      <c r="AF259" s="111">
        <v>11638</v>
      </c>
      <c r="AG259" s="111">
        <v>669171</v>
      </c>
      <c r="AH259" s="111">
        <v>3346</v>
      </c>
      <c r="AI259" s="111">
        <v>8964</v>
      </c>
      <c r="AJ259" s="111">
        <v>4244</v>
      </c>
      <c r="AK259" s="111">
        <v>1361</v>
      </c>
      <c r="AL259" s="111">
        <v>1170</v>
      </c>
      <c r="AM259" s="111">
        <v>6</v>
      </c>
      <c r="AN259" s="111">
        <v>683</v>
      </c>
      <c r="AO259" s="111">
        <v>1030</v>
      </c>
      <c r="AP259" s="111">
        <v>5</v>
      </c>
      <c r="AQ259" s="111">
        <v>36808</v>
      </c>
      <c r="AR259" s="111">
        <v>2523</v>
      </c>
      <c r="AS259" s="111">
        <v>17288</v>
      </c>
      <c r="AT259" s="111">
        <v>56619</v>
      </c>
      <c r="AU259" s="111">
        <v>12439</v>
      </c>
      <c r="AV259" s="111">
        <v>9600</v>
      </c>
      <c r="AW259" s="111">
        <v>8396</v>
      </c>
      <c r="AX259" s="111">
        <v>6522</v>
      </c>
      <c r="AY259" s="111">
        <v>44951</v>
      </c>
      <c r="AZ259" s="111">
        <v>37096</v>
      </c>
      <c r="BA259" s="111">
        <v>16233</v>
      </c>
      <c r="BB259" s="111">
        <v>12822</v>
      </c>
      <c r="BC259" s="111">
        <v>243</v>
      </c>
      <c r="BD259" s="111">
        <v>198</v>
      </c>
      <c r="BE259" s="111">
        <v>304</v>
      </c>
      <c r="BF259" s="111">
        <v>87346</v>
      </c>
      <c r="BG259" s="111">
        <v>287</v>
      </c>
      <c r="BH259" s="111">
        <v>461</v>
      </c>
      <c r="BI259" s="111">
        <v>3433</v>
      </c>
      <c r="BJ259" s="111">
        <v>140243</v>
      </c>
      <c r="BK259" s="111">
        <v>41</v>
      </c>
      <c r="BL259" s="111">
        <v>85</v>
      </c>
      <c r="BM259" s="111">
        <v>0</v>
      </c>
      <c r="BN259" s="111">
        <v>401</v>
      </c>
      <c r="BO259" s="111">
        <v>405</v>
      </c>
      <c r="BP259" s="111">
        <v>0</v>
      </c>
      <c r="BQ259" s="111">
        <v>2297</v>
      </c>
      <c r="BR259" s="111">
        <v>2225659</v>
      </c>
      <c r="BS259" s="111">
        <v>5550</v>
      </c>
      <c r="BT259" s="111">
        <v>10109</v>
      </c>
      <c r="BU259" s="111">
        <v>2105855</v>
      </c>
      <c r="BV259" s="111">
        <v>5200</v>
      </c>
      <c r="BW259" s="111">
        <v>10942</v>
      </c>
      <c r="BX259" s="111">
        <v>0</v>
      </c>
      <c r="BY259" s="111">
        <v>0</v>
      </c>
      <c r="BZ259" s="111">
        <v>0</v>
      </c>
      <c r="CA259" s="111">
        <v>18895603</v>
      </c>
      <c r="CB259" s="111">
        <v>8226</v>
      </c>
      <c r="CC259" s="178">
        <v>17918</v>
      </c>
      <c r="CD259" s="126">
        <f t="shared" si="2190"/>
        <v>7</v>
      </c>
      <c r="CE259" s="166">
        <f t="shared" si="2162"/>
        <v>2018</v>
      </c>
      <c r="CF259" s="167">
        <f t="shared" si="2163"/>
        <v>43282</v>
      </c>
      <c r="CG259" s="168">
        <f t="shared" si="2164"/>
        <v>31</v>
      </c>
      <c r="CH259" s="126">
        <f t="shared" si="2165"/>
        <v>148736</v>
      </c>
      <c r="CI259" s="126">
        <f t="shared" si="2166"/>
        <v>1264256</v>
      </c>
      <c r="CJ259" s="126">
        <f t="shared" si="2167"/>
        <v>4610816</v>
      </c>
      <c r="CK259" s="126">
        <f t="shared" si="2191"/>
        <v>5554444</v>
      </c>
      <c r="CL259" s="126">
        <f t="shared" si="2169"/>
        <v>10715712</v>
      </c>
      <c r="CM259" s="126">
        <f t="shared" si="2192"/>
        <v>145374400</v>
      </c>
      <c r="CN259" s="126">
        <f t="shared" si="2193"/>
        <v>142542224</v>
      </c>
      <c r="CO259" s="126">
        <f t="shared" si="2194"/>
        <v>1792800</v>
      </c>
      <c r="CP259" s="126">
        <f t="shared" si="2173"/>
        <v>140144</v>
      </c>
      <c r="CQ259" s="126">
        <f t="shared" si="2174"/>
        <v>291805</v>
      </c>
      <c r="CR259" s="126">
        <f t="shared" si="2175"/>
        <v>4053709</v>
      </c>
      <c r="CS259" s="126">
        <f t="shared" si="2176"/>
        <v>4431510</v>
      </c>
      <c r="CT259" s="126">
        <f t="shared" si="2177"/>
        <v>0</v>
      </c>
      <c r="CU259" s="126">
        <f t="shared" si="2178"/>
        <v>41157646</v>
      </c>
      <c r="CX259" s="158"/>
    </row>
    <row r="260" spans="1:102" x14ac:dyDescent="0.2">
      <c r="A260" s="123" t="str">
        <f t="shared" si="2184"/>
        <v>2018-19JULYRYA</v>
      </c>
      <c r="B260" s="97" t="s">
        <v>821</v>
      </c>
      <c r="C260" s="35" t="s">
        <v>891</v>
      </c>
      <c r="D260" s="124" t="str">
        <f t="shared" si="2159"/>
        <v>Y55</v>
      </c>
      <c r="E260" s="124" t="str">
        <f t="shared" si="2160"/>
        <v>Midlands and East</v>
      </c>
      <c r="F260" s="109" t="s">
        <v>697</v>
      </c>
      <c r="G260" s="109" t="s">
        <v>698</v>
      </c>
      <c r="H260" s="111">
        <v>117003</v>
      </c>
      <c r="I260" s="111">
        <v>84768</v>
      </c>
      <c r="J260" s="111">
        <v>365081</v>
      </c>
      <c r="K260" s="111">
        <v>4</v>
      </c>
      <c r="L260" s="111">
        <v>1</v>
      </c>
      <c r="M260" s="111">
        <v>24</v>
      </c>
      <c r="N260" s="111">
        <v>54</v>
      </c>
      <c r="O260" s="111">
        <v>90828</v>
      </c>
      <c r="P260" s="111">
        <v>5346</v>
      </c>
      <c r="Q260" s="111">
        <v>3241</v>
      </c>
      <c r="R260" s="111">
        <v>41250</v>
      </c>
      <c r="S260" s="111">
        <v>35993</v>
      </c>
      <c r="T260" s="111">
        <v>1630</v>
      </c>
      <c r="U260" s="111">
        <v>2178378</v>
      </c>
      <c r="V260" s="111">
        <v>407</v>
      </c>
      <c r="W260" s="111">
        <v>702</v>
      </c>
      <c r="X260" s="111">
        <v>1524466</v>
      </c>
      <c r="Y260" s="111">
        <v>470</v>
      </c>
      <c r="Z260" s="111">
        <v>846</v>
      </c>
      <c r="AA260" s="111">
        <v>31602306</v>
      </c>
      <c r="AB260" s="111">
        <v>766</v>
      </c>
      <c r="AC260" s="111">
        <v>1399</v>
      </c>
      <c r="AD260" s="111">
        <v>85123778</v>
      </c>
      <c r="AE260" s="111">
        <v>2365</v>
      </c>
      <c r="AF260" s="111">
        <v>5476</v>
      </c>
      <c r="AG260" s="111">
        <v>5655474</v>
      </c>
      <c r="AH260" s="111">
        <v>3470</v>
      </c>
      <c r="AI260" s="111">
        <v>8167</v>
      </c>
      <c r="AJ260" s="111">
        <v>3121</v>
      </c>
      <c r="AK260" s="111">
        <v>31</v>
      </c>
      <c r="AL260" s="111">
        <v>41</v>
      </c>
      <c r="AM260" s="111">
        <v>0</v>
      </c>
      <c r="AN260" s="111">
        <v>246</v>
      </c>
      <c r="AO260" s="111">
        <v>2803</v>
      </c>
      <c r="AP260" s="111">
        <v>1970</v>
      </c>
      <c r="AQ260" s="111">
        <v>50745</v>
      </c>
      <c r="AR260" s="111">
        <v>3283</v>
      </c>
      <c r="AS260" s="111">
        <v>33679</v>
      </c>
      <c r="AT260" s="111">
        <v>87707</v>
      </c>
      <c r="AU260" s="111">
        <v>10157</v>
      </c>
      <c r="AV260" s="111">
        <v>7463</v>
      </c>
      <c r="AW260" s="111">
        <v>6105</v>
      </c>
      <c r="AX260" s="111">
        <v>4587</v>
      </c>
      <c r="AY260" s="111">
        <v>52506</v>
      </c>
      <c r="AZ260" s="111">
        <v>43592</v>
      </c>
      <c r="BA260" s="111">
        <v>61694</v>
      </c>
      <c r="BB260" s="111">
        <v>37761</v>
      </c>
      <c r="BC260" s="111">
        <v>3724</v>
      </c>
      <c r="BD260" s="111">
        <v>1729</v>
      </c>
      <c r="BE260" s="111">
        <v>210</v>
      </c>
      <c r="BF260" s="111">
        <v>55998</v>
      </c>
      <c r="BG260" s="111">
        <v>267</v>
      </c>
      <c r="BH260" s="111">
        <v>440</v>
      </c>
      <c r="BI260" s="111">
        <v>3595</v>
      </c>
      <c r="BJ260" s="111">
        <v>279566</v>
      </c>
      <c r="BK260" s="111">
        <v>78</v>
      </c>
      <c r="BL260" s="111">
        <v>61</v>
      </c>
      <c r="BM260" s="111">
        <v>260</v>
      </c>
      <c r="BN260" s="111">
        <v>1</v>
      </c>
      <c r="BO260" s="111">
        <v>1633</v>
      </c>
      <c r="BP260" s="111">
        <v>0</v>
      </c>
      <c r="BQ260" s="111">
        <v>1594</v>
      </c>
      <c r="BR260" s="111">
        <v>3535</v>
      </c>
      <c r="BS260" s="111">
        <v>3535</v>
      </c>
      <c r="BT260" s="111">
        <v>3535</v>
      </c>
      <c r="BU260" s="111">
        <v>8665142</v>
      </c>
      <c r="BV260" s="111">
        <v>5306</v>
      </c>
      <c r="BW260" s="111">
        <v>12215</v>
      </c>
      <c r="BX260" s="111">
        <v>0</v>
      </c>
      <c r="BY260" s="111">
        <v>0</v>
      </c>
      <c r="BZ260" s="111">
        <v>0</v>
      </c>
      <c r="CA260" s="111">
        <v>10791319</v>
      </c>
      <c r="CB260" s="111">
        <v>6770</v>
      </c>
      <c r="CC260" s="178">
        <v>15819</v>
      </c>
      <c r="CD260" s="126">
        <f t="shared" si="2190"/>
        <v>7</v>
      </c>
      <c r="CE260" s="166">
        <f t="shared" si="2162"/>
        <v>2018</v>
      </c>
      <c r="CF260" s="167">
        <f t="shared" si="2163"/>
        <v>43282</v>
      </c>
      <c r="CG260" s="168">
        <f t="shared" si="2164"/>
        <v>31</v>
      </c>
      <c r="CH260" s="126">
        <f t="shared" si="2165"/>
        <v>84768</v>
      </c>
      <c r="CI260" s="126">
        <f t="shared" si="2166"/>
        <v>2034432</v>
      </c>
      <c r="CJ260" s="126">
        <f t="shared" si="2167"/>
        <v>4577472</v>
      </c>
      <c r="CK260" s="126">
        <f t="shared" si="2191"/>
        <v>3752892</v>
      </c>
      <c r="CL260" s="126">
        <f t="shared" si="2169"/>
        <v>2741886</v>
      </c>
      <c r="CM260" s="126">
        <f t="shared" si="2192"/>
        <v>57708750</v>
      </c>
      <c r="CN260" s="126">
        <f t="shared" si="2193"/>
        <v>197097668</v>
      </c>
      <c r="CO260" s="126">
        <f t="shared" si="2194"/>
        <v>13312210</v>
      </c>
      <c r="CP260" s="126">
        <f t="shared" si="2173"/>
        <v>92400</v>
      </c>
      <c r="CQ260" s="126">
        <f t="shared" si="2174"/>
        <v>219295</v>
      </c>
      <c r="CR260" s="126">
        <f t="shared" si="2175"/>
        <v>3535</v>
      </c>
      <c r="CS260" s="126">
        <f t="shared" si="2176"/>
        <v>19947095</v>
      </c>
      <c r="CT260" s="126">
        <f t="shared" si="2177"/>
        <v>0</v>
      </c>
      <c r="CU260" s="126">
        <f t="shared" si="2178"/>
        <v>25215486</v>
      </c>
      <c r="CX260" s="158"/>
    </row>
    <row r="261" spans="1:102" x14ac:dyDescent="0.2">
      <c r="A261" s="123" t="str">
        <f t="shared" si="2184"/>
        <v>2018-19JULYRYC</v>
      </c>
      <c r="B261" s="97" t="s">
        <v>821</v>
      </c>
      <c r="C261" s="35" t="s">
        <v>891</v>
      </c>
      <c r="D261" s="124" t="str">
        <f t="shared" ref="D261:D324" si="2195">INDEX($CY$14:$CZ$24,MATCH($F261,Area_Code,0),2)</f>
        <v>Y55</v>
      </c>
      <c r="E261" s="124" t="str">
        <f t="shared" ref="E261:E324" si="2196">INDEX($CY$8:$DA$12,MATCH($D261,Reg_Code,0),3)</f>
        <v>Midlands and East</v>
      </c>
      <c r="F261" s="109" t="s">
        <v>699</v>
      </c>
      <c r="G261" s="109" t="s">
        <v>700</v>
      </c>
      <c r="H261" s="111">
        <v>111355</v>
      </c>
      <c r="I261" s="111">
        <v>72008</v>
      </c>
      <c r="J261" s="111">
        <v>759593</v>
      </c>
      <c r="K261" s="111">
        <v>11</v>
      </c>
      <c r="L261" s="111">
        <v>1</v>
      </c>
      <c r="M261" s="111">
        <v>66</v>
      </c>
      <c r="N261" s="111">
        <v>134</v>
      </c>
      <c r="O261" s="111">
        <v>72796</v>
      </c>
      <c r="P261" s="111">
        <v>6927</v>
      </c>
      <c r="Q261" s="111">
        <v>4711</v>
      </c>
      <c r="R261" s="111">
        <v>40280</v>
      </c>
      <c r="S261" s="111">
        <v>13463</v>
      </c>
      <c r="T261" s="111">
        <v>2567</v>
      </c>
      <c r="U261" s="111">
        <v>3579231</v>
      </c>
      <c r="V261" s="111">
        <v>517</v>
      </c>
      <c r="W261" s="111">
        <v>935</v>
      </c>
      <c r="X261" s="111">
        <v>3818051</v>
      </c>
      <c r="Y261" s="111">
        <v>810</v>
      </c>
      <c r="Z261" s="111">
        <v>1462</v>
      </c>
      <c r="AA261" s="111">
        <v>62547165</v>
      </c>
      <c r="AB261" s="111">
        <v>1553</v>
      </c>
      <c r="AC261" s="111">
        <v>3205</v>
      </c>
      <c r="AD261" s="111">
        <v>71742590</v>
      </c>
      <c r="AE261" s="111">
        <v>5329</v>
      </c>
      <c r="AF261" s="111">
        <v>12931</v>
      </c>
      <c r="AG261" s="111">
        <v>16126239</v>
      </c>
      <c r="AH261" s="111">
        <v>6282</v>
      </c>
      <c r="AI261" s="111">
        <v>14904</v>
      </c>
      <c r="AJ261" s="111">
        <v>5563</v>
      </c>
      <c r="AK261" s="111">
        <v>89</v>
      </c>
      <c r="AL261" s="111">
        <v>3591</v>
      </c>
      <c r="AM261" s="111">
        <v>505</v>
      </c>
      <c r="AN261" s="111">
        <v>72</v>
      </c>
      <c r="AO261" s="111">
        <v>1811</v>
      </c>
      <c r="AP261" s="111">
        <v>2411</v>
      </c>
      <c r="AQ261" s="111">
        <v>42423</v>
      </c>
      <c r="AR261" s="111">
        <v>2050</v>
      </c>
      <c r="AS261" s="111">
        <v>22760</v>
      </c>
      <c r="AT261" s="111">
        <v>67233</v>
      </c>
      <c r="AU261" s="111">
        <v>15136</v>
      </c>
      <c r="AV261" s="111">
        <v>11223</v>
      </c>
      <c r="AW261" s="111">
        <v>10249</v>
      </c>
      <c r="AX261" s="111">
        <v>7807</v>
      </c>
      <c r="AY261" s="111">
        <v>62685</v>
      </c>
      <c r="AZ261" s="111">
        <v>46379</v>
      </c>
      <c r="BA261" s="111">
        <v>25610</v>
      </c>
      <c r="BB261" s="111">
        <v>14595</v>
      </c>
      <c r="BC261" s="111">
        <v>4798</v>
      </c>
      <c r="BD261" s="111">
        <v>2787</v>
      </c>
      <c r="BE261" s="111">
        <v>469</v>
      </c>
      <c r="BF261" s="111">
        <v>138202</v>
      </c>
      <c r="BG261" s="111">
        <v>295</v>
      </c>
      <c r="BH261" s="111">
        <v>502</v>
      </c>
      <c r="BI261" s="111">
        <v>6584</v>
      </c>
      <c r="BJ261" s="111">
        <v>271773</v>
      </c>
      <c r="BK261" s="111">
        <v>41</v>
      </c>
      <c r="BL261" s="111">
        <v>78</v>
      </c>
      <c r="BM261" s="111">
        <v>26</v>
      </c>
      <c r="BN261" s="111">
        <v>730</v>
      </c>
      <c r="BO261" s="111">
        <v>590</v>
      </c>
      <c r="BP261" s="111">
        <v>44</v>
      </c>
      <c r="BQ261" s="111">
        <v>1179</v>
      </c>
      <c r="BR261" s="111">
        <v>7230755</v>
      </c>
      <c r="BS261" s="111">
        <v>9905</v>
      </c>
      <c r="BT261" s="111">
        <v>22449</v>
      </c>
      <c r="BU261" s="111">
        <v>6323523</v>
      </c>
      <c r="BV261" s="111">
        <v>10718</v>
      </c>
      <c r="BW261" s="111">
        <v>24397</v>
      </c>
      <c r="BX261" s="111">
        <v>541317</v>
      </c>
      <c r="BY261" s="111">
        <v>12303</v>
      </c>
      <c r="BZ261" s="111">
        <v>32974</v>
      </c>
      <c r="CA261" s="111">
        <v>17593530</v>
      </c>
      <c r="CB261" s="111">
        <v>14922</v>
      </c>
      <c r="CC261" s="178">
        <v>34367</v>
      </c>
      <c r="CD261" s="126">
        <f t="shared" si="2190"/>
        <v>7</v>
      </c>
      <c r="CE261" s="166">
        <f t="shared" si="2162"/>
        <v>2018</v>
      </c>
      <c r="CF261" s="167">
        <f t="shared" si="2163"/>
        <v>43282</v>
      </c>
      <c r="CG261" s="168">
        <f t="shared" si="2164"/>
        <v>31</v>
      </c>
      <c r="CH261" s="126">
        <f t="shared" si="2165"/>
        <v>72008</v>
      </c>
      <c r="CI261" s="126">
        <f t="shared" si="2166"/>
        <v>4752528</v>
      </c>
      <c r="CJ261" s="126">
        <f t="shared" si="2167"/>
        <v>9649072</v>
      </c>
      <c r="CK261" s="126">
        <f t="shared" si="2191"/>
        <v>6476745</v>
      </c>
      <c r="CL261" s="126">
        <f t="shared" si="2169"/>
        <v>6887482</v>
      </c>
      <c r="CM261" s="126">
        <f t="shared" si="2192"/>
        <v>129097400</v>
      </c>
      <c r="CN261" s="126">
        <f t="shared" si="2193"/>
        <v>174090053</v>
      </c>
      <c r="CO261" s="126">
        <f t="shared" si="2194"/>
        <v>38258568</v>
      </c>
      <c r="CP261" s="126">
        <f t="shared" si="2173"/>
        <v>235438</v>
      </c>
      <c r="CQ261" s="126">
        <f t="shared" si="2174"/>
        <v>513552</v>
      </c>
      <c r="CR261" s="126">
        <f t="shared" si="2175"/>
        <v>16387770</v>
      </c>
      <c r="CS261" s="126">
        <f t="shared" si="2176"/>
        <v>14394230</v>
      </c>
      <c r="CT261" s="126">
        <f t="shared" si="2177"/>
        <v>1450856</v>
      </c>
      <c r="CU261" s="126">
        <f t="shared" si="2178"/>
        <v>40518693</v>
      </c>
      <c r="CX261" s="158"/>
    </row>
    <row r="262" spans="1:102" x14ac:dyDescent="0.2">
      <c r="A262" s="123" t="str">
        <f t="shared" si="2184"/>
        <v>2018-19JULYRYD</v>
      </c>
      <c r="B262" s="97" t="s">
        <v>821</v>
      </c>
      <c r="C262" s="35" t="s">
        <v>891</v>
      </c>
      <c r="D262" s="124" t="str">
        <f t="shared" si="2195"/>
        <v>Y58</v>
      </c>
      <c r="E262" s="124" t="str">
        <f t="shared" si="2196"/>
        <v>South East</v>
      </c>
      <c r="F262" s="109" t="s">
        <v>701</v>
      </c>
      <c r="G262" s="109" t="s">
        <v>702</v>
      </c>
      <c r="H262" s="111">
        <v>84643</v>
      </c>
      <c r="I262" s="111">
        <v>70072</v>
      </c>
      <c r="J262" s="111">
        <v>1749258</v>
      </c>
      <c r="K262" s="111">
        <v>25</v>
      </c>
      <c r="L262" s="111">
        <v>3</v>
      </c>
      <c r="M262" s="111">
        <v>142</v>
      </c>
      <c r="N262" s="111">
        <v>245</v>
      </c>
      <c r="O262" s="111">
        <v>60641</v>
      </c>
      <c r="P262" s="111">
        <v>3596</v>
      </c>
      <c r="Q262" s="111">
        <v>2277</v>
      </c>
      <c r="R262" s="111">
        <v>29660</v>
      </c>
      <c r="S262" s="111">
        <v>20299</v>
      </c>
      <c r="T262" s="111">
        <v>1019</v>
      </c>
      <c r="U262" s="111">
        <v>1789017</v>
      </c>
      <c r="V262" s="111">
        <v>498</v>
      </c>
      <c r="W262" s="111">
        <v>908</v>
      </c>
      <c r="X262" s="111">
        <v>1418125</v>
      </c>
      <c r="Y262" s="111">
        <v>623</v>
      </c>
      <c r="Z262" s="111">
        <v>1191</v>
      </c>
      <c r="AA262" s="111">
        <v>34582882</v>
      </c>
      <c r="AB262" s="111">
        <v>1166</v>
      </c>
      <c r="AC262" s="111">
        <v>2245</v>
      </c>
      <c r="AD262" s="111">
        <v>114411955</v>
      </c>
      <c r="AE262" s="111">
        <v>5636</v>
      </c>
      <c r="AF262" s="111">
        <v>12918</v>
      </c>
      <c r="AG262" s="111">
        <v>7106807</v>
      </c>
      <c r="AH262" s="111">
        <v>6974</v>
      </c>
      <c r="AI262" s="111">
        <v>16402</v>
      </c>
      <c r="AJ262" s="111">
        <v>3982</v>
      </c>
      <c r="AK262" s="111">
        <v>155</v>
      </c>
      <c r="AL262" s="111">
        <v>604</v>
      </c>
      <c r="AM262" s="111">
        <v>857</v>
      </c>
      <c r="AN262" s="111">
        <v>311</v>
      </c>
      <c r="AO262" s="111">
        <v>2912</v>
      </c>
      <c r="AP262" s="111">
        <v>712</v>
      </c>
      <c r="AQ262" s="111">
        <v>36669</v>
      </c>
      <c r="AR262" s="111">
        <v>80</v>
      </c>
      <c r="AS262" s="111">
        <v>19910</v>
      </c>
      <c r="AT262" s="111">
        <v>56659</v>
      </c>
      <c r="AU262" s="111">
        <v>8324</v>
      </c>
      <c r="AV262" s="111">
        <v>6086</v>
      </c>
      <c r="AW262" s="111">
        <v>5245</v>
      </c>
      <c r="AX262" s="111">
        <v>3916</v>
      </c>
      <c r="AY262" s="111">
        <v>42551</v>
      </c>
      <c r="AZ262" s="111">
        <v>33192</v>
      </c>
      <c r="BA262" s="111">
        <v>35971</v>
      </c>
      <c r="BB262" s="111">
        <v>21542</v>
      </c>
      <c r="BC262" s="111">
        <v>1938</v>
      </c>
      <c r="BD262" s="111">
        <v>1057</v>
      </c>
      <c r="BE262" s="111">
        <v>295</v>
      </c>
      <c r="BF262" s="111">
        <v>100360</v>
      </c>
      <c r="BG262" s="111">
        <v>340</v>
      </c>
      <c r="BH262" s="111">
        <v>555</v>
      </c>
      <c r="BI262" s="111">
        <v>2752</v>
      </c>
      <c r="BJ262" s="111">
        <v>186445</v>
      </c>
      <c r="BK262" s="111">
        <v>68</v>
      </c>
      <c r="BL262" s="111">
        <v>123</v>
      </c>
      <c r="BM262" s="111">
        <v>3</v>
      </c>
      <c r="BN262" s="111">
        <v>228</v>
      </c>
      <c r="BO262" s="111">
        <v>1517</v>
      </c>
      <c r="BP262" s="111">
        <v>0</v>
      </c>
      <c r="BQ262" s="111">
        <v>337</v>
      </c>
      <c r="BR262" s="111">
        <v>1349517</v>
      </c>
      <c r="BS262" s="111">
        <v>5919</v>
      </c>
      <c r="BT262" s="111">
        <v>10955</v>
      </c>
      <c r="BU262" s="111">
        <v>12071122</v>
      </c>
      <c r="BV262" s="111">
        <v>7957</v>
      </c>
      <c r="BW262" s="111">
        <v>18057</v>
      </c>
      <c r="BX262" s="111">
        <v>0</v>
      </c>
      <c r="BY262" s="111">
        <v>0</v>
      </c>
      <c r="BZ262" s="111">
        <v>0</v>
      </c>
      <c r="CA262" s="111">
        <v>3698123</v>
      </c>
      <c r="CB262" s="111">
        <v>10974</v>
      </c>
      <c r="CC262" s="178">
        <v>24545</v>
      </c>
      <c r="CD262" s="126">
        <f t="shared" si="2190"/>
        <v>7</v>
      </c>
      <c r="CE262" s="166">
        <f t="shared" ref="CE262:CE264" si="2197">LEFT($B262,4)+IF(CD262&lt;4,1,0)</f>
        <v>2018</v>
      </c>
      <c r="CF262" s="167">
        <f t="shared" ref="CF262:CF325" si="2198">DATE($CE262,$CD262,1)</f>
        <v>43282</v>
      </c>
      <c r="CG262" s="168">
        <f t="shared" ref="CG262:CG325" si="2199">DAY(DATE($CE262,$CD262+1,1)-1)</f>
        <v>31</v>
      </c>
      <c r="CH262" s="126">
        <f t="shared" ref="CH262:CH275" si="2200">$I262*L262</f>
        <v>210216</v>
      </c>
      <c r="CI262" s="126">
        <f t="shared" ref="CI262:CI275" si="2201">$I262*M262</f>
        <v>9950224</v>
      </c>
      <c r="CJ262" s="126">
        <f t="shared" ref="CJ262:CJ275" si="2202">$I262*N262</f>
        <v>17167640</v>
      </c>
      <c r="CK262" s="126">
        <f t="shared" si="2191"/>
        <v>3265168</v>
      </c>
      <c r="CL262" s="126">
        <f t="shared" ref="CL262:CL275" si="2203">Q262*Z262</f>
        <v>2711907</v>
      </c>
      <c r="CM262" s="126">
        <f t="shared" si="2192"/>
        <v>66586700</v>
      </c>
      <c r="CN262" s="126">
        <f t="shared" si="2193"/>
        <v>262222482</v>
      </c>
      <c r="CO262" s="126">
        <f t="shared" si="2194"/>
        <v>16713638</v>
      </c>
      <c r="CP262" s="126">
        <f t="shared" si="2173"/>
        <v>163725</v>
      </c>
      <c r="CQ262" s="126">
        <f t="shared" si="2174"/>
        <v>338496</v>
      </c>
      <c r="CR262" s="126">
        <f t="shared" si="2175"/>
        <v>2497740</v>
      </c>
      <c r="CS262" s="126">
        <f t="shared" si="2176"/>
        <v>27392469</v>
      </c>
      <c r="CT262" s="126">
        <f t="shared" si="2177"/>
        <v>0</v>
      </c>
      <c r="CU262" s="126">
        <f t="shared" si="2178"/>
        <v>8271665</v>
      </c>
      <c r="CX262" s="158"/>
    </row>
    <row r="263" spans="1:102" x14ac:dyDescent="0.2">
      <c r="A263" s="123" t="str">
        <f t="shared" si="2184"/>
        <v>2018-19JULYRYE</v>
      </c>
      <c r="B263" s="97" t="s">
        <v>821</v>
      </c>
      <c r="C263" s="35" t="s">
        <v>891</v>
      </c>
      <c r="D263" s="124" t="str">
        <f t="shared" si="2195"/>
        <v>Y58</v>
      </c>
      <c r="E263" s="124" t="str">
        <f t="shared" si="2196"/>
        <v>South East</v>
      </c>
      <c r="F263" s="109" t="s">
        <v>703</v>
      </c>
      <c r="G263" s="109" t="s">
        <v>704</v>
      </c>
      <c r="H263" s="111">
        <v>69737</v>
      </c>
      <c r="I263" s="111">
        <v>45106</v>
      </c>
      <c r="J263" s="111">
        <v>558665</v>
      </c>
      <c r="K263" s="111">
        <v>12</v>
      </c>
      <c r="L263" s="111">
        <v>4</v>
      </c>
      <c r="M263" s="111">
        <v>69</v>
      </c>
      <c r="N263" s="111">
        <v>127</v>
      </c>
      <c r="O263" s="111">
        <v>46896</v>
      </c>
      <c r="P263" s="111">
        <v>2545</v>
      </c>
      <c r="Q263" s="111">
        <v>1530</v>
      </c>
      <c r="R263" s="111">
        <v>21742</v>
      </c>
      <c r="S263" s="111">
        <v>14977</v>
      </c>
      <c r="T263" s="111">
        <v>1224</v>
      </c>
      <c r="U263" s="111">
        <v>1098730</v>
      </c>
      <c r="V263" s="111">
        <v>432</v>
      </c>
      <c r="W263" s="111">
        <v>772</v>
      </c>
      <c r="X263" s="111">
        <v>989552</v>
      </c>
      <c r="Y263" s="111">
        <v>647</v>
      </c>
      <c r="Z263" s="111">
        <v>1239</v>
      </c>
      <c r="AA263" s="111">
        <v>22076751</v>
      </c>
      <c r="AB263" s="111">
        <v>1015</v>
      </c>
      <c r="AC263" s="111">
        <v>2024</v>
      </c>
      <c r="AD263" s="111">
        <v>51318908</v>
      </c>
      <c r="AE263" s="111">
        <v>3427</v>
      </c>
      <c r="AF263" s="111">
        <v>8101</v>
      </c>
      <c r="AG263" s="111">
        <v>5939271</v>
      </c>
      <c r="AH263" s="111">
        <v>4852</v>
      </c>
      <c r="AI263" s="111">
        <v>10876</v>
      </c>
      <c r="AJ263" s="111">
        <v>2842</v>
      </c>
      <c r="AK263" s="111">
        <v>21</v>
      </c>
      <c r="AL263" s="111">
        <v>146</v>
      </c>
      <c r="AM263" s="111">
        <v>311</v>
      </c>
      <c r="AN263" s="111">
        <v>190</v>
      </c>
      <c r="AO263" s="111">
        <v>2485</v>
      </c>
      <c r="AP263" s="111">
        <v>0</v>
      </c>
      <c r="AQ263" s="111">
        <v>25432</v>
      </c>
      <c r="AR263" s="111">
        <v>2818</v>
      </c>
      <c r="AS263" s="111">
        <v>15804</v>
      </c>
      <c r="AT263" s="111">
        <v>44054</v>
      </c>
      <c r="AU263" s="111">
        <v>4997</v>
      </c>
      <c r="AV263" s="111">
        <v>3894</v>
      </c>
      <c r="AW263" s="111">
        <v>2991</v>
      </c>
      <c r="AX263" s="111">
        <v>2401</v>
      </c>
      <c r="AY263" s="111">
        <v>30399</v>
      </c>
      <c r="AZ263" s="111">
        <v>25242</v>
      </c>
      <c r="BA263" s="111">
        <v>21452</v>
      </c>
      <c r="BB263" s="111">
        <v>16798</v>
      </c>
      <c r="BC263" s="111">
        <v>1889</v>
      </c>
      <c r="BD263" s="111">
        <v>1404</v>
      </c>
      <c r="BE263" s="111">
        <v>217</v>
      </c>
      <c r="BF263" s="111">
        <v>68898</v>
      </c>
      <c r="BG263" s="111">
        <v>318</v>
      </c>
      <c r="BH263" s="111">
        <v>559</v>
      </c>
      <c r="BI263" s="111">
        <v>2034</v>
      </c>
      <c r="BJ263" s="111">
        <v>83603</v>
      </c>
      <c r="BK263" s="111">
        <v>41</v>
      </c>
      <c r="BL263" s="111">
        <v>89</v>
      </c>
      <c r="BM263" s="111">
        <v>2</v>
      </c>
      <c r="BN263" s="111">
        <v>1906</v>
      </c>
      <c r="BO263" s="111">
        <v>1270</v>
      </c>
      <c r="BP263" s="111">
        <v>0</v>
      </c>
      <c r="BQ263" s="111">
        <v>389</v>
      </c>
      <c r="BR263" s="111">
        <v>5133383</v>
      </c>
      <c r="BS263" s="111">
        <v>2693</v>
      </c>
      <c r="BT263" s="111">
        <v>4624</v>
      </c>
      <c r="BU263" s="111">
        <v>7137835</v>
      </c>
      <c r="BV263" s="111">
        <v>5620</v>
      </c>
      <c r="BW263" s="111">
        <v>9840</v>
      </c>
      <c r="BX263" s="111">
        <v>0</v>
      </c>
      <c r="BY263" s="111">
        <v>0</v>
      </c>
      <c r="BZ263" s="111">
        <v>0</v>
      </c>
      <c r="CA263" s="111">
        <v>3295450</v>
      </c>
      <c r="CB263" s="111">
        <v>8472</v>
      </c>
      <c r="CC263" s="178">
        <v>15995</v>
      </c>
      <c r="CD263" s="126">
        <f t="shared" si="2190"/>
        <v>7</v>
      </c>
      <c r="CE263" s="166">
        <f t="shared" si="2197"/>
        <v>2018</v>
      </c>
      <c r="CF263" s="167">
        <f t="shared" si="2198"/>
        <v>43282</v>
      </c>
      <c r="CG263" s="168">
        <f t="shared" si="2199"/>
        <v>31</v>
      </c>
      <c r="CH263" s="126">
        <f t="shared" si="2200"/>
        <v>180424</v>
      </c>
      <c r="CI263" s="126">
        <f t="shared" si="2201"/>
        <v>3112314</v>
      </c>
      <c r="CJ263" s="126">
        <f t="shared" si="2202"/>
        <v>5728462</v>
      </c>
      <c r="CK263" s="126">
        <f t="shared" si="2191"/>
        <v>1964740</v>
      </c>
      <c r="CL263" s="126">
        <f t="shared" si="2203"/>
        <v>1895670</v>
      </c>
      <c r="CM263" s="126">
        <f t="shared" si="2192"/>
        <v>44005808</v>
      </c>
      <c r="CN263" s="126">
        <f t="shared" si="2193"/>
        <v>121328677</v>
      </c>
      <c r="CO263" s="126">
        <f t="shared" si="2194"/>
        <v>13312224</v>
      </c>
      <c r="CP263" s="126">
        <f t="shared" ref="CP263:CP275" si="2204">BE263*BH263</f>
        <v>121303</v>
      </c>
      <c r="CQ263" s="126">
        <f t="shared" ref="CQ263:CQ275" si="2205">BI263*BL263</f>
        <v>181026</v>
      </c>
      <c r="CR263" s="126">
        <f t="shared" ref="CR263:CR275" si="2206">BN263*BT263</f>
        <v>8813344</v>
      </c>
      <c r="CS263" s="126">
        <f t="shared" ref="CS263:CS275" si="2207">BO263*BW263</f>
        <v>12496800</v>
      </c>
      <c r="CT263" s="126">
        <f t="shared" ref="CT263:CT275" si="2208">BP263*BZ263</f>
        <v>0</v>
      </c>
      <c r="CU263" s="126">
        <f t="shared" ref="CU263:CU275" si="2209">BQ263*CC263</f>
        <v>6222055</v>
      </c>
      <c r="CX263" s="158"/>
    </row>
    <row r="264" spans="1:102" x14ac:dyDescent="0.2">
      <c r="A264" s="123" t="str">
        <f t="shared" si="2184"/>
        <v>2018-19JULYRYF</v>
      </c>
      <c r="B264" s="97" t="s">
        <v>821</v>
      </c>
      <c r="C264" s="35" t="s">
        <v>891</v>
      </c>
      <c r="D264" s="124" t="str">
        <f t="shared" si="2195"/>
        <v>Y59</v>
      </c>
      <c r="E264" s="124" t="str">
        <f t="shared" si="2196"/>
        <v>South West</v>
      </c>
      <c r="F264" s="109" t="s">
        <v>705</v>
      </c>
      <c r="G264" s="109" t="s">
        <v>706</v>
      </c>
      <c r="H264" s="111">
        <v>114468</v>
      </c>
      <c r="I264" s="111">
        <v>85558</v>
      </c>
      <c r="J264" s="111">
        <v>627928</v>
      </c>
      <c r="K264" s="111">
        <v>7</v>
      </c>
      <c r="L264" s="111">
        <v>2</v>
      </c>
      <c r="M264" s="111">
        <v>36</v>
      </c>
      <c r="N264" s="111">
        <v>83</v>
      </c>
      <c r="O264" s="111">
        <v>74499</v>
      </c>
      <c r="P264" s="111">
        <v>5022</v>
      </c>
      <c r="Q264" s="111">
        <v>3099</v>
      </c>
      <c r="R264" s="111">
        <v>39543</v>
      </c>
      <c r="S264" s="111">
        <v>18925</v>
      </c>
      <c r="T264" s="111">
        <v>695</v>
      </c>
      <c r="U264" s="111">
        <v>2155407</v>
      </c>
      <c r="V264" s="111">
        <v>429</v>
      </c>
      <c r="W264" s="111">
        <v>790</v>
      </c>
      <c r="X264" s="111">
        <v>2160294</v>
      </c>
      <c r="Y264" s="111">
        <v>697</v>
      </c>
      <c r="Z264" s="111">
        <v>1310</v>
      </c>
      <c r="AA264" s="111">
        <v>66644699</v>
      </c>
      <c r="AB264" s="111">
        <v>1685</v>
      </c>
      <c r="AC264" s="111">
        <v>3584</v>
      </c>
      <c r="AD264" s="111">
        <v>91020995</v>
      </c>
      <c r="AE264" s="111">
        <v>4810</v>
      </c>
      <c r="AF264" s="111">
        <v>11415</v>
      </c>
      <c r="AG264" s="111">
        <v>7523193</v>
      </c>
      <c r="AH264" s="111">
        <v>10825</v>
      </c>
      <c r="AI264" s="111">
        <v>23072</v>
      </c>
      <c r="AJ264" s="111">
        <v>4417</v>
      </c>
      <c r="AK264" s="111">
        <v>406</v>
      </c>
      <c r="AL264" s="111">
        <v>1469</v>
      </c>
      <c r="AM264" s="111">
        <v>4504</v>
      </c>
      <c r="AN264" s="111">
        <v>564</v>
      </c>
      <c r="AO264" s="111">
        <v>1978</v>
      </c>
      <c r="AP264" s="111">
        <v>23</v>
      </c>
      <c r="AQ264" s="111">
        <v>38580</v>
      </c>
      <c r="AR264" s="111">
        <v>3593</v>
      </c>
      <c r="AS264" s="111">
        <v>27909</v>
      </c>
      <c r="AT264" s="111">
        <v>70082</v>
      </c>
      <c r="AU264" s="111">
        <v>11008</v>
      </c>
      <c r="AV264" s="111">
        <v>8607</v>
      </c>
      <c r="AW264" s="111">
        <v>6901</v>
      </c>
      <c r="AX264" s="111">
        <v>5472</v>
      </c>
      <c r="AY264" s="111">
        <v>54392</v>
      </c>
      <c r="AZ264" s="111">
        <v>45970</v>
      </c>
      <c r="BA264" s="111">
        <v>26591</v>
      </c>
      <c r="BB264" s="111">
        <v>20190</v>
      </c>
      <c r="BC264" s="111">
        <v>964</v>
      </c>
      <c r="BD264" s="111">
        <v>711</v>
      </c>
      <c r="BE264" s="111">
        <v>380</v>
      </c>
      <c r="BF264" s="111">
        <v>158429</v>
      </c>
      <c r="BG264" s="111">
        <v>417</v>
      </c>
      <c r="BH264" s="111">
        <v>616</v>
      </c>
      <c r="BI264" s="111">
        <v>2626</v>
      </c>
      <c r="BJ264" s="111">
        <v>131445</v>
      </c>
      <c r="BK264" s="111">
        <v>50</v>
      </c>
      <c r="BL264" s="111">
        <v>90</v>
      </c>
      <c r="BM264" s="111">
        <v>151</v>
      </c>
      <c r="BN264" s="111">
        <v>964</v>
      </c>
      <c r="BO264" s="111">
        <v>842</v>
      </c>
      <c r="BP264" s="111">
        <v>15</v>
      </c>
      <c r="BQ264" s="111">
        <v>1017</v>
      </c>
      <c r="BR264" s="111">
        <v>6848822</v>
      </c>
      <c r="BS264" s="111">
        <v>7105</v>
      </c>
      <c r="BT264" s="111">
        <v>15093</v>
      </c>
      <c r="BU264" s="111">
        <v>7578616</v>
      </c>
      <c r="BV264" s="111">
        <v>9001</v>
      </c>
      <c r="BW264" s="111">
        <v>18550</v>
      </c>
      <c r="BX264" s="111">
        <v>157325</v>
      </c>
      <c r="BY264" s="111">
        <v>10488</v>
      </c>
      <c r="BZ264" s="111">
        <v>22896</v>
      </c>
      <c r="CA264" s="111">
        <v>10745566</v>
      </c>
      <c r="CB264" s="111">
        <v>10566</v>
      </c>
      <c r="CC264" s="178">
        <v>21628</v>
      </c>
      <c r="CD264" s="126">
        <f t="shared" si="2190"/>
        <v>7</v>
      </c>
      <c r="CE264" s="166">
        <f t="shared" si="2197"/>
        <v>2018</v>
      </c>
      <c r="CF264" s="167">
        <f t="shared" si="2198"/>
        <v>43282</v>
      </c>
      <c r="CG264" s="168">
        <f t="shared" si="2199"/>
        <v>31</v>
      </c>
      <c r="CH264" s="126">
        <f t="shared" si="2200"/>
        <v>171116</v>
      </c>
      <c r="CI264" s="126">
        <f t="shared" si="2201"/>
        <v>3080088</v>
      </c>
      <c r="CJ264" s="126">
        <f t="shared" si="2202"/>
        <v>7101314</v>
      </c>
      <c r="CK264" s="126">
        <f t="shared" si="2191"/>
        <v>3967380</v>
      </c>
      <c r="CL264" s="126">
        <f t="shared" si="2203"/>
        <v>4059690</v>
      </c>
      <c r="CM264" s="126">
        <f t="shared" si="2192"/>
        <v>141722112</v>
      </c>
      <c r="CN264" s="126">
        <f t="shared" si="2193"/>
        <v>216028875</v>
      </c>
      <c r="CO264" s="126">
        <f t="shared" si="2194"/>
        <v>16035040</v>
      </c>
      <c r="CP264" s="126">
        <f t="shared" si="2204"/>
        <v>234080</v>
      </c>
      <c r="CQ264" s="126">
        <f t="shared" si="2205"/>
        <v>236340</v>
      </c>
      <c r="CR264" s="126">
        <f t="shared" si="2206"/>
        <v>14549652</v>
      </c>
      <c r="CS264" s="126">
        <f t="shared" si="2207"/>
        <v>15619100</v>
      </c>
      <c r="CT264" s="126">
        <f t="shared" si="2208"/>
        <v>343440</v>
      </c>
      <c r="CU264" s="126">
        <f t="shared" si="2209"/>
        <v>21995676</v>
      </c>
      <c r="CX264" s="158"/>
    </row>
    <row r="265" spans="1:102" x14ac:dyDescent="0.2">
      <c r="A265" s="123" t="str">
        <f t="shared" si="2184"/>
        <v>2018-19AUGUSTR1F</v>
      </c>
      <c r="B265" s="97" t="s">
        <v>821</v>
      </c>
      <c r="C265" s="35" t="s">
        <v>681</v>
      </c>
      <c r="D265" s="124" t="str">
        <f t="shared" si="2195"/>
        <v>Y58</v>
      </c>
      <c r="E265" s="124" t="str">
        <f t="shared" si="2196"/>
        <v>South East</v>
      </c>
      <c r="F265" s="109" t="s">
        <v>682</v>
      </c>
      <c r="G265" s="109" t="s">
        <v>683</v>
      </c>
      <c r="H265" s="111">
        <v>2876</v>
      </c>
      <c r="I265" s="111">
        <v>1700</v>
      </c>
      <c r="J265" s="111">
        <v>10973</v>
      </c>
      <c r="K265" s="111">
        <v>6</v>
      </c>
      <c r="L265" s="111">
        <v>1</v>
      </c>
      <c r="M265" s="111">
        <v>35</v>
      </c>
      <c r="N265" s="111">
        <v>84.03</v>
      </c>
      <c r="O265" s="111">
        <v>2019</v>
      </c>
      <c r="P265" s="111">
        <v>111</v>
      </c>
      <c r="Q265" s="111">
        <v>71</v>
      </c>
      <c r="R265" s="111">
        <v>978</v>
      </c>
      <c r="S265" s="111">
        <v>974</v>
      </c>
      <c r="T265" s="111">
        <v>206</v>
      </c>
      <c r="U265" s="111">
        <v>65350</v>
      </c>
      <c r="V265" s="111">
        <v>589</v>
      </c>
      <c r="W265" s="111">
        <v>1221</v>
      </c>
      <c r="X265" s="111">
        <v>45528</v>
      </c>
      <c r="Y265" s="111">
        <v>641</v>
      </c>
      <c r="Z265" s="111">
        <v>1293</v>
      </c>
      <c r="AA265" s="111">
        <v>761894</v>
      </c>
      <c r="AB265" s="111">
        <v>779</v>
      </c>
      <c r="AC265" s="111">
        <v>1822</v>
      </c>
      <c r="AD265" s="111">
        <v>2884719</v>
      </c>
      <c r="AE265" s="111">
        <v>2962</v>
      </c>
      <c r="AF265" s="111">
        <v>10779</v>
      </c>
      <c r="AG265" s="111">
        <v>1345778</v>
      </c>
      <c r="AH265" s="111">
        <v>6533</v>
      </c>
      <c r="AI265" s="111">
        <v>14171</v>
      </c>
      <c r="AJ265" s="111">
        <v>127</v>
      </c>
      <c r="AK265" s="111">
        <v>0</v>
      </c>
      <c r="AL265" s="111">
        <v>4</v>
      </c>
      <c r="AM265" s="111">
        <v>0</v>
      </c>
      <c r="AN265" s="111">
        <v>0</v>
      </c>
      <c r="AO265" s="111">
        <v>123</v>
      </c>
      <c r="AP265" s="111">
        <v>0</v>
      </c>
      <c r="AQ265" s="111">
        <v>1532</v>
      </c>
      <c r="AR265" s="111">
        <v>13</v>
      </c>
      <c r="AS265" s="111">
        <v>347</v>
      </c>
      <c r="AT265" s="111">
        <v>1892</v>
      </c>
      <c r="AU265" s="111">
        <v>176</v>
      </c>
      <c r="AV265" s="111">
        <v>161</v>
      </c>
      <c r="AW265" s="111">
        <v>78</v>
      </c>
      <c r="AX265" s="111">
        <v>78</v>
      </c>
      <c r="AY265" s="111">
        <v>1126</v>
      </c>
      <c r="AZ265" s="111">
        <v>1069</v>
      </c>
      <c r="BA265" s="111">
        <v>793</v>
      </c>
      <c r="BB265" s="111">
        <v>703</v>
      </c>
      <c r="BC265" s="111">
        <v>252</v>
      </c>
      <c r="BD265" s="111">
        <v>220</v>
      </c>
      <c r="BE265" s="111">
        <v>1</v>
      </c>
      <c r="BF265" s="111">
        <v>0</v>
      </c>
      <c r="BG265" s="111">
        <v>0</v>
      </c>
      <c r="BH265" s="111">
        <v>0</v>
      </c>
      <c r="BI265" s="111">
        <v>27</v>
      </c>
      <c r="BJ265" s="111">
        <v>729</v>
      </c>
      <c r="BK265" s="111">
        <v>27</v>
      </c>
      <c r="BL265" s="111">
        <v>54</v>
      </c>
      <c r="BM265" s="111">
        <v>81</v>
      </c>
      <c r="BN265" s="111">
        <v>53</v>
      </c>
      <c r="BO265" s="111">
        <v>39</v>
      </c>
      <c r="BP265" s="111">
        <v>0</v>
      </c>
      <c r="BQ265" s="111">
        <v>16</v>
      </c>
      <c r="BR265" s="111">
        <v>257251</v>
      </c>
      <c r="BS265" s="111">
        <v>4854</v>
      </c>
      <c r="BT265" s="111">
        <v>11508</v>
      </c>
      <c r="BU265" s="111">
        <v>315105</v>
      </c>
      <c r="BV265" s="111">
        <v>8080</v>
      </c>
      <c r="BW265" s="111">
        <v>17102</v>
      </c>
      <c r="BX265" s="111">
        <v>0</v>
      </c>
      <c r="BY265" s="111">
        <v>0</v>
      </c>
      <c r="BZ265" s="111">
        <v>0</v>
      </c>
      <c r="CA265" s="111">
        <v>36644</v>
      </c>
      <c r="CB265" s="111">
        <v>2290</v>
      </c>
      <c r="CC265" s="178">
        <v>12114</v>
      </c>
      <c r="CD265" s="126">
        <f t="shared" si="2190"/>
        <v>8</v>
      </c>
      <c r="CE265" s="166">
        <f t="shared" ref="CE265:CE275" si="2210">LEFT($B265,4)+IF(CD265&lt;4,1,0)</f>
        <v>2018</v>
      </c>
      <c r="CF265" s="167">
        <f t="shared" si="2198"/>
        <v>43313</v>
      </c>
      <c r="CG265" s="168">
        <f t="shared" si="2199"/>
        <v>31</v>
      </c>
      <c r="CH265" s="126">
        <f t="shared" si="2200"/>
        <v>1700</v>
      </c>
      <c r="CI265" s="126">
        <f t="shared" si="2201"/>
        <v>59500</v>
      </c>
      <c r="CJ265" s="126">
        <f t="shared" si="2202"/>
        <v>142851</v>
      </c>
      <c r="CK265" s="126">
        <f t="shared" ref="CK265:CK275" si="2211">P265*W265</f>
        <v>135531</v>
      </c>
      <c r="CL265" s="126">
        <f t="shared" si="2203"/>
        <v>91803</v>
      </c>
      <c r="CM265" s="126">
        <f t="shared" ref="CM265:CM275" si="2212">R265*AC265</f>
        <v>1781916</v>
      </c>
      <c r="CN265" s="126">
        <f t="shared" ref="CN265:CN275" si="2213">S265*AF265</f>
        <v>10498746</v>
      </c>
      <c r="CO265" s="126">
        <f t="shared" ref="CO265:CO275" si="2214">T265*AI265</f>
        <v>2919226</v>
      </c>
      <c r="CP265" s="126">
        <f t="shared" si="2204"/>
        <v>0</v>
      </c>
      <c r="CQ265" s="126">
        <f t="shared" si="2205"/>
        <v>1458</v>
      </c>
      <c r="CR265" s="126">
        <f t="shared" si="2206"/>
        <v>609924</v>
      </c>
      <c r="CS265" s="126">
        <f t="shared" si="2207"/>
        <v>666978</v>
      </c>
      <c r="CT265" s="126">
        <f t="shared" si="2208"/>
        <v>0</v>
      </c>
      <c r="CU265" s="126">
        <f t="shared" si="2209"/>
        <v>193824</v>
      </c>
    </row>
    <row r="266" spans="1:102" x14ac:dyDescent="0.2">
      <c r="A266" s="123" t="str">
        <f t="shared" si="2184"/>
        <v>2018-19AUGUSTRRU</v>
      </c>
      <c r="B266" s="97" t="s">
        <v>821</v>
      </c>
      <c r="C266" s="35" t="s">
        <v>681</v>
      </c>
      <c r="D266" s="124" t="str">
        <f t="shared" si="2195"/>
        <v>Y56</v>
      </c>
      <c r="E266" s="124" t="str">
        <f t="shared" si="2196"/>
        <v>London</v>
      </c>
      <c r="F266" s="109" t="s">
        <v>685</v>
      </c>
      <c r="G266" s="109" t="s">
        <v>686</v>
      </c>
      <c r="H266" s="111">
        <v>153238</v>
      </c>
      <c r="I266" s="111">
        <v>125182</v>
      </c>
      <c r="J266" s="111">
        <v>715979</v>
      </c>
      <c r="K266" s="111">
        <v>6</v>
      </c>
      <c r="L266" s="111">
        <v>0</v>
      </c>
      <c r="M266" s="111">
        <v>44</v>
      </c>
      <c r="N266" s="111">
        <v>113</v>
      </c>
      <c r="O266" s="111">
        <v>95518</v>
      </c>
      <c r="P266" s="111">
        <v>9178</v>
      </c>
      <c r="Q266" s="111">
        <v>6696</v>
      </c>
      <c r="R266" s="111">
        <v>50705</v>
      </c>
      <c r="S266" s="111">
        <v>21948</v>
      </c>
      <c r="T266" s="111">
        <v>2545</v>
      </c>
      <c r="U266" s="111">
        <v>3713403</v>
      </c>
      <c r="V266" s="111">
        <v>405</v>
      </c>
      <c r="W266" s="111">
        <v>658</v>
      </c>
      <c r="X266" s="111">
        <v>4607502</v>
      </c>
      <c r="Y266" s="111">
        <v>688</v>
      </c>
      <c r="Z266" s="111">
        <v>1151</v>
      </c>
      <c r="AA266" s="111">
        <v>51983162</v>
      </c>
      <c r="AB266" s="111">
        <v>1025</v>
      </c>
      <c r="AC266" s="111">
        <v>2055</v>
      </c>
      <c r="AD266" s="111">
        <v>64924463</v>
      </c>
      <c r="AE266" s="111">
        <v>2958</v>
      </c>
      <c r="AF266" s="111">
        <v>6835</v>
      </c>
      <c r="AG266" s="111">
        <v>9460173</v>
      </c>
      <c r="AH266" s="111">
        <v>3717</v>
      </c>
      <c r="AI266" s="111">
        <v>7433</v>
      </c>
      <c r="AJ266" s="111">
        <v>2907</v>
      </c>
      <c r="AK266" s="111">
        <v>208</v>
      </c>
      <c r="AL266" s="111">
        <v>649</v>
      </c>
      <c r="AM266" s="111">
        <v>8019</v>
      </c>
      <c r="AN266" s="111">
        <v>193</v>
      </c>
      <c r="AO266" s="111">
        <v>1857</v>
      </c>
      <c r="AP266" s="111">
        <v>0</v>
      </c>
      <c r="AQ266" s="111">
        <v>60052</v>
      </c>
      <c r="AR266" s="111">
        <v>6665</v>
      </c>
      <c r="AS266" s="111">
        <v>25894</v>
      </c>
      <c r="AT266" s="111">
        <v>92611</v>
      </c>
      <c r="AU266" s="111">
        <v>24135</v>
      </c>
      <c r="AV266" s="111">
        <v>18788</v>
      </c>
      <c r="AW266" s="111">
        <v>17440</v>
      </c>
      <c r="AX266" s="111">
        <v>13835</v>
      </c>
      <c r="AY266" s="111">
        <v>73768</v>
      </c>
      <c r="AZ266" s="111">
        <v>57565</v>
      </c>
      <c r="BA266" s="111">
        <v>34710</v>
      </c>
      <c r="BB266" s="111">
        <v>24606</v>
      </c>
      <c r="BC266" s="111">
        <v>3518</v>
      </c>
      <c r="BD266" s="111">
        <v>2707</v>
      </c>
      <c r="BE266" s="111">
        <v>0</v>
      </c>
      <c r="BF266" s="111">
        <v>0</v>
      </c>
      <c r="BG266" s="111">
        <v>0</v>
      </c>
      <c r="BH266" s="111">
        <v>0</v>
      </c>
      <c r="BI266" s="111">
        <v>5146</v>
      </c>
      <c r="BJ266" s="111">
        <v>323441</v>
      </c>
      <c r="BK266" s="111">
        <v>63</v>
      </c>
      <c r="BL266" s="111">
        <v>134</v>
      </c>
      <c r="BM266" s="111">
        <v>1659</v>
      </c>
      <c r="BN266" s="111">
        <v>877</v>
      </c>
      <c r="BO266" s="111">
        <v>1289</v>
      </c>
      <c r="BP266" s="111">
        <v>52</v>
      </c>
      <c r="BQ266" s="111">
        <v>1396</v>
      </c>
      <c r="BR266" s="111">
        <v>4649788</v>
      </c>
      <c r="BS266" s="111">
        <v>5302</v>
      </c>
      <c r="BT266" s="111">
        <v>11706</v>
      </c>
      <c r="BU266" s="111">
        <v>8661708</v>
      </c>
      <c r="BV266" s="111">
        <v>6720</v>
      </c>
      <c r="BW266" s="111">
        <v>13040</v>
      </c>
      <c r="BX266" s="111">
        <v>372469</v>
      </c>
      <c r="BY266" s="111">
        <v>7163</v>
      </c>
      <c r="BZ266" s="111">
        <v>13306</v>
      </c>
      <c r="CA266" s="111">
        <v>11723010</v>
      </c>
      <c r="CB266" s="111">
        <v>8398</v>
      </c>
      <c r="CC266" s="178">
        <v>15467</v>
      </c>
      <c r="CD266" s="126">
        <f t="shared" si="2190"/>
        <v>8</v>
      </c>
      <c r="CE266" s="166">
        <f t="shared" si="2210"/>
        <v>2018</v>
      </c>
      <c r="CF266" s="167">
        <f t="shared" si="2198"/>
        <v>43313</v>
      </c>
      <c r="CG266" s="168">
        <f t="shared" si="2199"/>
        <v>31</v>
      </c>
      <c r="CH266" s="126">
        <f t="shared" si="2200"/>
        <v>0</v>
      </c>
      <c r="CI266" s="126">
        <f t="shared" si="2201"/>
        <v>5508008</v>
      </c>
      <c r="CJ266" s="126">
        <f t="shared" si="2202"/>
        <v>14145566</v>
      </c>
      <c r="CK266" s="126">
        <f t="shared" si="2211"/>
        <v>6039124</v>
      </c>
      <c r="CL266" s="126">
        <f t="shared" si="2203"/>
        <v>7707096</v>
      </c>
      <c r="CM266" s="126">
        <f t="shared" si="2212"/>
        <v>104198775</v>
      </c>
      <c r="CN266" s="126">
        <f t="shared" si="2213"/>
        <v>150014580</v>
      </c>
      <c r="CO266" s="126">
        <f t="shared" si="2214"/>
        <v>18916985</v>
      </c>
      <c r="CP266" s="126">
        <f t="shared" si="2204"/>
        <v>0</v>
      </c>
      <c r="CQ266" s="126">
        <f t="shared" si="2205"/>
        <v>689564</v>
      </c>
      <c r="CR266" s="126">
        <f t="shared" si="2206"/>
        <v>10266162</v>
      </c>
      <c r="CS266" s="126">
        <f t="shared" si="2207"/>
        <v>16808560</v>
      </c>
      <c r="CT266" s="126">
        <f t="shared" si="2208"/>
        <v>691912</v>
      </c>
      <c r="CU266" s="126">
        <f t="shared" si="2209"/>
        <v>21591932</v>
      </c>
    </row>
    <row r="267" spans="1:102" x14ac:dyDescent="0.2">
      <c r="A267" s="123" t="str">
        <f t="shared" si="2184"/>
        <v>2018-19AUGUSTRX6</v>
      </c>
      <c r="B267" s="97" t="s">
        <v>821</v>
      </c>
      <c r="C267" s="35" t="s">
        <v>681</v>
      </c>
      <c r="D267" s="124" t="str">
        <f t="shared" si="2195"/>
        <v>Y54</v>
      </c>
      <c r="E267" s="124" t="str">
        <f t="shared" si="2196"/>
        <v>North</v>
      </c>
      <c r="F267" s="109" t="s">
        <v>688</v>
      </c>
      <c r="G267" s="109" t="s">
        <v>689</v>
      </c>
      <c r="H267" s="111">
        <v>43962</v>
      </c>
      <c r="I267" s="111">
        <v>30029</v>
      </c>
      <c r="J267" s="111">
        <v>158650</v>
      </c>
      <c r="K267" s="111">
        <v>5</v>
      </c>
      <c r="L267" s="111">
        <v>1</v>
      </c>
      <c r="M267" s="111">
        <v>22</v>
      </c>
      <c r="N267" s="111">
        <v>52</v>
      </c>
      <c r="O267" s="111">
        <v>33541</v>
      </c>
      <c r="P267" s="111">
        <v>2185</v>
      </c>
      <c r="Q267" s="111">
        <v>1318</v>
      </c>
      <c r="R267" s="111">
        <v>17629</v>
      </c>
      <c r="S267" s="111">
        <v>8984</v>
      </c>
      <c r="T267" s="111">
        <v>402</v>
      </c>
      <c r="U267" s="111">
        <v>805850</v>
      </c>
      <c r="V267" s="111">
        <v>369</v>
      </c>
      <c r="W267" s="111">
        <v>623</v>
      </c>
      <c r="X267" s="111">
        <v>611596</v>
      </c>
      <c r="Y267" s="111">
        <v>464</v>
      </c>
      <c r="Z267" s="111">
        <v>841</v>
      </c>
      <c r="AA267" s="111">
        <v>20112501</v>
      </c>
      <c r="AB267" s="111">
        <v>1141</v>
      </c>
      <c r="AC267" s="111">
        <v>2321</v>
      </c>
      <c r="AD267" s="111">
        <v>36389196</v>
      </c>
      <c r="AE267" s="111">
        <v>4050</v>
      </c>
      <c r="AF267" s="111">
        <v>9473</v>
      </c>
      <c r="AG267" s="111">
        <v>1665725</v>
      </c>
      <c r="AH267" s="111">
        <v>4144</v>
      </c>
      <c r="AI267" s="111">
        <v>10367</v>
      </c>
      <c r="AJ267" s="111">
        <v>1653</v>
      </c>
      <c r="AK267" s="111">
        <v>62</v>
      </c>
      <c r="AL267" s="111">
        <v>394</v>
      </c>
      <c r="AM267" s="111">
        <v>3635</v>
      </c>
      <c r="AN267" s="111">
        <v>86</v>
      </c>
      <c r="AO267" s="111">
        <v>1111</v>
      </c>
      <c r="AP267" s="111">
        <v>0</v>
      </c>
      <c r="AQ267" s="111">
        <v>19581</v>
      </c>
      <c r="AR267" s="111">
        <v>4011</v>
      </c>
      <c r="AS267" s="111">
        <v>8296</v>
      </c>
      <c r="AT267" s="111">
        <v>31888</v>
      </c>
      <c r="AU267" s="111">
        <v>4216</v>
      </c>
      <c r="AV267" s="111">
        <v>3463</v>
      </c>
      <c r="AW267" s="111">
        <v>2558</v>
      </c>
      <c r="AX267" s="111">
        <v>2142</v>
      </c>
      <c r="AY267" s="111">
        <v>23366</v>
      </c>
      <c r="AZ267" s="111">
        <v>20014</v>
      </c>
      <c r="BA267" s="111">
        <v>13887</v>
      </c>
      <c r="BB267" s="111">
        <v>8890</v>
      </c>
      <c r="BC267" s="111">
        <v>672</v>
      </c>
      <c r="BD267" s="111">
        <v>415</v>
      </c>
      <c r="BE267" s="111">
        <v>89</v>
      </c>
      <c r="BF267" s="111">
        <v>35855</v>
      </c>
      <c r="BG267" s="111">
        <v>403</v>
      </c>
      <c r="BH267" s="111">
        <v>636</v>
      </c>
      <c r="BI267" s="111">
        <v>1188</v>
      </c>
      <c r="BJ267" s="111">
        <v>37722</v>
      </c>
      <c r="BK267" s="111">
        <v>32</v>
      </c>
      <c r="BL267" s="111">
        <v>64</v>
      </c>
      <c r="BM267" s="111">
        <v>2646</v>
      </c>
      <c r="BN267" s="111">
        <v>177</v>
      </c>
      <c r="BO267" s="111">
        <v>1782</v>
      </c>
      <c r="BP267" s="111">
        <v>0</v>
      </c>
      <c r="BQ267" s="111">
        <v>151</v>
      </c>
      <c r="BR267" s="111">
        <v>822234</v>
      </c>
      <c r="BS267" s="111">
        <v>4645</v>
      </c>
      <c r="BT267" s="111">
        <v>8608</v>
      </c>
      <c r="BU267" s="111">
        <v>9740109</v>
      </c>
      <c r="BV267" s="111">
        <v>5466</v>
      </c>
      <c r="BW267" s="111">
        <v>11415</v>
      </c>
      <c r="BX267" s="111">
        <v>0</v>
      </c>
      <c r="BY267" s="111">
        <v>0</v>
      </c>
      <c r="BZ267" s="111">
        <v>0</v>
      </c>
      <c r="CA267" s="111">
        <v>1223249</v>
      </c>
      <c r="CB267" s="111">
        <v>8101</v>
      </c>
      <c r="CC267" s="178">
        <v>18764</v>
      </c>
      <c r="CD267" s="126">
        <f t="shared" si="2190"/>
        <v>8</v>
      </c>
      <c r="CE267" s="166">
        <f t="shared" si="2210"/>
        <v>2018</v>
      </c>
      <c r="CF267" s="167">
        <f t="shared" si="2198"/>
        <v>43313</v>
      </c>
      <c r="CG267" s="168">
        <f t="shared" si="2199"/>
        <v>31</v>
      </c>
      <c r="CH267" s="126">
        <f t="shared" si="2200"/>
        <v>30029</v>
      </c>
      <c r="CI267" s="126">
        <f t="shared" si="2201"/>
        <v>660638</v>
      </c>
      <c r="CJ267" s="126">
        <f t="shared" si="2202"/>
        <v>1561508</v>
      </c>
      <c r="CK267" s="126">
        <f t="shared" si="2211"/>
        <v>1361255</v>
      </c>
      <c r="CL267" s="126">
        <f t="shared" si="2203"/>
        <v>1108438</v>
      </c>
      <c r="CM267" s="126">
        <f t="shared" si="2212"/>
        <v>40916909</v>
      </c>
      <c r="CN267" s="126">
        <f t="shared" si="2213"/>
        <v>85105432</v>
      </c>
      <c r="CO267" s="126">
        <f t="shared" si="2214"/>
        <v>4167534</v>
      </c>
      <c r="CP267" s="126">
        <f t="shared" si="2204"/>
        <v>56604</v>
      </c>
      <c r="CQ267" s="126">
        <f t="shared" si="2205"/>
        <v>76032</v>
      </c>
      <c r="CR267" s="126">
        <f t="shared" si="2206"/>
        <v>1523616</v>
      </c>
      <c r="CS267" s="126">
        <f t="shared" si="2207"/>
        <v>20341530</v>
      </c>
      <c r="CT267" s="126">
        <f t="shared" si="2208"/>
        <v>0</v>
      </c>
      <c r="CU267" s="126">
        <f t="shared" si="2209"/>
        <v>2833364</v>
      </c>
    </row>
    <row r="268" spans="1:102" x14ac:dyDescent="0.2">
      <c r="A268" s="123" t="str">
        <f t="shared" si="2184"/>
        <v>2018-19AUGUSTRX7</v>
      </c>
      <c r="B268" s="97" t="s">
        <v>821</v>
      </c>
      <c r="C268" s="35" t="s">
        <v>681</v>
      </c>
      <c r="D268" s="124" t="str">
        <f t="shared" si="2195"/>
        <v>Y54</v>
      </c>
      <c r="E268" s="124" t="str">
        <f t="shared" si="2196"/>
        <v>North</v>
      </c>
      <c r="F268" s="109" t="s">
        <v>690</v>
      </c>
      <c r="G268" s="109" t="s">
        <v>691</v>
      </c>
      <c r="H268" s="111">
        <v>131596</v>
      </c>
      <c r="I268" s="111">
        <v>102646</v>
      </c>
      <c r="J268" s="111">
        <v>1357953</v>
      </c>
      <c r="K268" s="111">
        <v>13</v>
      </c>
      <c r="L268" s="111">
        <v>1</v>
      </c>
      <c r="M268" s="111">
        <v>83</v>
      </c>
      <c r="N268" s="111">
        <v>147</v>
      </c>
      <c r="O268" s="111">
        <v>90475</v>
      </c>
      <c r="P268" s="111">
        <v>8376</v>
      </c>
      <c r="Q268" s="111">
        <v>6074</v>
      </c>
      <c r="R268" s="111">
        <v>46637</v>
      </c>
      <c r="S268" s="111">
        <v>21975</v>
      </c>
      <c r="T268" s="111">
        <v>3704</v>
      </c>
      <c r="U268" s="111">
        <v>3959690</v>
      </c>
      <c r="V268" s="111">
        <v>473</v>
      </c>
      <c r="W268" s="111">
        <v>800</v>
      </c>
      <c r="X268" s="111">
        <v>3890238</v>
      </c>
      <c r="Y268" s="111">
        <v>640</v>
      </c>
      <c r="Z268" s="111">
        <v>1116</v>
      </c>
      <c r="AA268" s="111">
        <v>60932458</v>
      </c>
      <c r="AB268" s="111">
        <v>1307</v>
      </c>
      <c r="AC268" s="111">
        <v>2785</v>
      </c>
      <c r="AD268" s="111">
        <v>79266212</v>
      </c>
      <c r="AE268" s="111">
        <v>3607</v>
      </c>
      <c r="AF268" s="111">
        <v>8491</v>
      </c>
      <c r="AG268" s="111">
        <v>19776798</v>
      </c>
      <c r="AH268" s="111">
        <v>5339</v>
      </c>
      <c r="AI268" s="111">
        <v>10690</v>
      </c>
      <c r="AJ268" s="111">
        <v>5201</v>
      </c>
      <c r="AK268" s="111">
        <v>399</v>
      </c>
      <c r="AL268" s="111">
        <v>2829</v>
      </c>
      <c r="AM268" s="111">
        <v>5708</v>
      </c>
      <c r="AN268" s="111">
        <v>332</v>
      </c>
      <c r="AO268" s="111">
        <v>1641</v>
      </c>
      <c r="AP268" s="111">
        <v>0</v>
      </c>
      <c r="AQ268" s="111">
        <v>57415</v>
      </c>
      <c r="AR268" s="111">
        <v>5794</v>
      </c>
      <c r="AS268" s="111">
        <v>22065</v>
      </c>
      <c r="AT268" s="111">
        <v>85274</v>
      </c>
      <c r="AU268" s="111">
        <v>16345</v>
      </c>
      <c r="AV268" s="111">
        <v>13424</v>
      </c>
      <c r="AW268" s="111">
        <v>11699</v>
      </c>
      <c r="AX268" s="111">
        <v>9754</v>
      </c>
      <c r="AY268" s="111">
        <v>58966</v>
      </c>
      <c r="AZ268" s="111">
        <v>49971</v>
      </c>
      <c r="BA268" s="111">
        <v>30093</v>
      </c>
      <c r="BB268" s="111">
        <v>23475</v>
      </c>
      <c r="BC268" s="111">
        <v>4715</v>
      </c>
      <c r="BD268" s="111">
        <v>3959</v>
      </c>
      <c r="BE268" s="111">
        <v>0</v>
      </c>
      <c r="BF268" s="111">
        <v>0</v>
      </c>
      <c r="BG268" s="111">
        <v>0</v>
      </c>
      <c r="BH268" s="111">
        <v>0</v>
      </c>
      <c r="BI268" s="111">
        <v>4633</v>
      </c>
      <c r="BJ268" s="111">
        <v>205672</v>
      </c>
      <c r="BK268" s="111">
        <v>44</v>
      </c>
      <c r="BL268" s="111">
        <v>95</v>
      </c>
      <c r="BM268" s="111">
        <v>208</v>
      </c>
      <c r="BN268" s="111">
        <v>1610</v>
      </c>
      <c r="BO268" s="111">
        <v>1085</v>
      </c>
      <c r="BP268" s="111">
        <v>83</v>
      </c>
      <c r="BQ268" s="111">
        <v>839</v>
      </c>
      <c r="BR268" s="111">
        <v>8162543</v>
      </c>
      <c r="BS268" s="111">
        <v>5070</v>
      </c>
      <c r="BT268" s="111">
        <v>10543</v>
      </c>
      <c r="BU268" s="111">
        <v>6062527</v>
      </c>
      <c r="BV268" s="111">
        <v>5588</v>
      </c>
      <c r="BW268" s="111">
        <v>11647</v>
      </c>
      <c r="BX268" s="111">
        <v>648267</v>
      </c>
      <c r="BY268" s="111">
        <v>7810</v>
      </c>
      <c r="BZ268" s="111">
        <v>16431</v>
      </c>
      <c r="CA268" s="111">
        <v>6447916</v>
      </c>
      <c r="CB268" s="111">
        <v>7685</v>
      </c>
      <c r="CC268" s="178">
        <v>17708</v>
      </c>
      <c r="CD268" s="126">
        <f t="shared" si="2190"/>
        <v>8</v>
      </c>
      <c r="CE268" s="166">
        <f t="shared" si="2210"/>
        <v>2018</v>
      </c>
      <c r="CF268" s="167">
        <f t="shared" si="2198"/>
        <v>43313</v>
      </c>
      <c r="CG268" s="168">
        <f t="shared" si="2199"/>
        <v>31</v>
      </c>
      <c r="CH268" s="126">
        <f t="shared" si="2200"/>
        <v>102646</v>
      </c>
      <c r="CI268" s="126">
        <f t="shared" si="2201"/>
        <v>8519618</v>
      </c>
      <c r="CJ268" s="126">
        <f t="shared" si="2202"/>
        <v>15088962</v>
      </c>
      <c r="CK268" s="126">
        <f t="shared" si="2211"/>
        <v>6700800</v>
      </c>
      <c r="CL268" s="126">
        <f t="shared" si="2203"/>
        <v>6778584</v>
      </c>
      <c r="CM268" s="126">
        <f t="shared" si="2212"/>
        <v>129884045</v>
      </c>
      <c r="CN268" s="126">
        <f t="shared" si="2213"/>
        <v>186589725</v>
      </c>
      <c r="CO268" s="126">
        <f t="shared" si="2214"/>
        <v>39595760</v>
      </c>
      <c r="CP268" s="126">
        <f t="shared" si="2204"/>
        <v>0</v>
      </c>
      <c r="CQ268" s="126">
        <f t="shared" si="2205"/>
        <v>440135</v>
      </c>
      <c r="CR268" s="126">
        <f t="shared" si="2206"/>
        <v>16974230</v>
      </c>
      <c r="CS268" s="126">
        <f t="shared" si="2207"/>
        <v>12636995</v>
      </c>
      <c r="CT268" s="126">
        <f t="shared" si="2208"/>
        <v>1363773</v>
      </c>
      <c r="CU268" s="126">
        <f t="shared" si="2209"/>
        <v>14857012</v>
      </c>
    </row>
    <row r="269" spans="1:102" x14ac:dyDescent="0.2">
      <c r="A269" s="123" t="str">
        <f t="shared" si="2184"/>
        <v>2018-19AUGUSTRX8</v>
      </c>
      <c r="B269" s="97" t="s">
        <v>821</v>
      </c>
      <c r="C269" s="35" t="s">
        <v>681</v>
      </c>
      <c r="D269" s="124" t="str">
        <f t="shared" si="2195"/>
        <v>Y54</v>
      </c>
      <c r="E269" s="124" t="str">
        <f t="shared" si="2196"/>
        <v>North</v>
      </c>
      <c r="F269" s="109" t="s">
        <v>692</v>
      </c>
      <c r="G269" s="109" t="s">
        <v>693</v>
      </c>
      <c r="H269" s="111">
        <v>81465</v>
      </c>
      <c r="I269" s="111">
        <v>59169</v>
      </c>
      <c r="J269" s="111">
        <v>103759</v>
      </c>
      <c r="K269" s="111">
        <v>2</v>
      </c>
      <c r="L269" s="111">
        <v>1</v>
      </c>
      <c r="M269" s="111">
        <v>1</v>
      </c>
      <c r="N269" s="111">
        <v>34</v>
      </c>
      <c r="O269" s="111">
        <v>64245</v>
      </c>
      <c r="P269" s="111">
        <v>5071</v>
      </c>
      <c r="Q269" s="111">
        <v>3576</v>
      </c>
      <c r="R269" s="111">
        <v>35514</v>
      </c>
      <c r="S269" s="111">
        <v>12189</v>
      </c>
      <c r="T269" s="111">
        <v>986</v>
      </c>
      <c r="U269" s="111">
        <v>2146557</v>
      </c>
      <c r="V269" s="111">
        <v>423</v>
      </c>
      <c r="W269" s="111">
        <v>725</v>
      </c>
      <c r="X269" s="111">
        <v>2338712</v>
      </c>
      <c r="Y269" s="111">
        <v>654</v>
      </c>
      <c r="Z269" s="111">
        <v>1168</v>
      </c>
      <c r="AA269" s="111">
        <v>41397106</v>
      </c>
      <c r="AB269" s="111">
        <v>1166</v>
      </c>
      <c r="AC269" s="111">
        <v>2387</v>
      </c>
      <c r="AD269" s="111">
        <v>33641515</v>
      </c>
      <c r="AE269" s="111">
        <v>2760</v>
      </c>
      <c r="AF269" s="111">
        <v>6402</v>
      </c>
      <c r="AG269" s="111">
        <v>4060323</v>
      </c>
      <c r="AH269" s="111">
        <v>4118</v>
      </c>
      <c r="AI269" s="111">
        <v>9948</v>
      </c>
      <c r="AJ269" s="111">
        <v>4250</v>
      </c>
      <c r="AK269" s="111">
        <v>424</v>
      </c>
      <c r="AL269" s="111">
        <v>801</v>
      </c>
      <c r="AM269" s="111">
        <v>3172</v>
      </c>
      <c r="AN269" s="111">
        <v>459</v>
      </c>
      <c r="AO269" s="111">
        <v>2566</v>
      </c>
      <c r="AP269" s="111">
        <v>2301</v>
      </c>
      <c r="AQ269" s="111">
        <v>38405</v>
      </c>
      <c r="AR269" s="111">
        <v>6256</v>
      </c>
      <c r="AS269" s="111">
        <v>15334</v>
      </c>
      <c r="AT269" s="111">
        <v>59995</v>
      </c>
      <c r="AU269" s="111">
        <v>11716</v>
      </c>
      <c r="AV269" s="111">
        <v>8748</v>
      </c>
      <c r="AW269" s="111">
        <v>8213</v>
      </c>
      <c r="AX269" s="111">
        <v>6239</v>
      </c>
      <c r="AY269" s="111">
        <v>53503</v>
      </c>
      <c r="AZ269" s="111">
        <v>41814</v>
      </c>
      <c r="BA269" s="111">
        <v>26358</v>
      </c>
      <c r="BB269" s="111">
        <v>16906</v>
      </c>
      <c r="BC269" s="111">
        <v>1846</v>
      </c>
      <c r="BD269" s="111">
        <v>1119</v>
      </c>
      <c r="BE269" s="111">
        <v>0</v>
      </c>
      <c r="BF269" s="111">
        <v>0</v>
      </c>
      <c r="BG269" s="111">
        <v>0</v>
      </c>
      <c r="BH269" s="111">
        <v>0</v>
      </c>
      <c r="BI269" s="111">
        <v>3093</v>
      </c>
      <c r="BJ269" s="111">
        <v>108070</v>
      </c>
      <c r="BK269" s="111">
        <v>35</v>
      </c>
      <c r="BL269" s="111">
        <v>58</v>
      </c>
      <c r="BM269" s="111">
        <v>79</v>
      </c>
      <c r="BN269" s="111">
        <v>3231</v>
      </c>
      <c r="BO269" s="111">
        <v>183</v>
      </c>
      <c r="BP269" s="111">
        <v>42</v>
      </c>
      <c r="BQ269" s="111">
        <v>2700</v>
      </c>
      <c r="BR269" s="111">
        <v>13959051</v>
      </c>
      <c r="BS269" s="111">
        <v>4320</v>
      </c>
      <c r="BT269" s="111">
        <v>9397</v>
      </c>
      <c r="BU269" s="111">
        <v>898651</v>
      </c>
      <c r="BV269" s="111">
        <v>4911</v>
      </c>
      <c r="BW269" s="111">
        <v>9993</v>
      </c>
      <c r="BX269" s="111">
        <v>238182</v>
      </c>
      <c r="BY269" s="111">
        <v>5671</v>
      </c>
      <c r="BZ269" s="111">
        <v>11035</v>
      </c>
      <c r="CA269" s="111">
        <v>22616080</v>
      </c>
      <c r="CB269" s="111">
        <v>8376</v>
      </c>
      <c r="CC269" s="178">
        <v>19376</v>
      </c>
      <c r="CD269" s="126">
        <f t="shared" si="2190"/>
        <v>8</v>
      </c>
      <c r="CE269" s="166">
        <f t="shared" si="2210"/>
        <v>2018</v>
      </c>
      <c r="CF269" s="167">
        <f t="shared" si="2198"/>
        <v>43313</v>
      </c>
      <c r="CG269" s="168">
        <f t="shared" si="2199"/>
        <v>31</v>
      </c>
      <c r="CH269" s="126">
        <f t="shared" si="2200"/>
        <v>59169</v>
      </c>
      <c r="CI269" s="126">
        <f t="shared" si="2201"/>
        <v>59169</v>
      </c>
      <c r="CJ269" s="126">
        <f t="shared" si="2202"/>
        <v>2011746</v>
      </c>
      <c r="CK269" s="126">
        <f t="shared" si="2211"/>
        <v>3676475</v>
      </c>
      <c r="CL269" s="126">
        <f t="shared" si="2203"/>
        <v>4176768</v>
      </c>
      <c r="CM269" s="126">
        <f t="shared" si="2212"/>
        <v>84771918</v>
      </c>
      <c r="CN269" s="126">
        <f t="shared" si="2213"/>
        <v>78033978</v>
      </c>
      <c r="CO269" s="126">
        <f t="shared" si="2214"/>
        <v>9808728</v>
      </c>
      <c r="CP269" s="126">
        <f t="shared" si="2204"/>
        <v>0</v>
      </c>
      <c r="CQ269" s="126">
        <f t="shared" si="2205"/>
        <v>179394</v>
      </c>
      <c r="CR269" s="126">
        <f t="shared" si="2206"/>
        <v>30361707</v>
      </c>
      <c r="CS269" s="126">
        <f t="shared" si="2207"/>
        <v>1828719</v>
      </c>
      <c r="CT269" s="126">
        <f t="shared" si="2208"/>
        <v>463470</v>
      </c>
      <c r="CU269" s="126">
        <f t="shared" si="2209"/>
        <v>52315200</v>
      </c>
    </row>
    <row r="270" spans="1:102" x14ac:dyDescent="0.2">
      <c r="A270" s="123" t="str">
        <f t="shared" si="2184"/>
        <v>2018-19AUGUSTRX9</v>
      </c>
      <c r="B270" s="97" t="s">
        <v>821</v>
      </c>
      <c r="C270" s="35" t="s">
        <v>681</v>
      </c>
      <c r="D270" s="124" t="str">
        <f t="shared" si="2195"/>
        <v>Y55</v>
      </c>
      <c r="E270" s="124" t="str">
        <f t="shared" si="2196"/>
        <v>Midlands and East</v>
      </c>
      <c r="F270" s="109" t="s">
        <v>695</v>
      </c>
      <c r="G270" s="109" t="s">
        <v>696</v>
      </c>
      <c r="H270" s="111">
        <v>83703</v>
      </c>
      <c r="I270" s="111">
        <v>69174</v>
      </c>
      <c r="J270" s="111">
        <v>288907</v>
      </c>
      <c r="K270" s="111">
        <v>4</v>
      </c>
      <c r="L270" s="111">
        <v>2</v>
      </c>
      <c r="M270" s="111">
        <v>18</v>
      </c>
      <c r="N270" s="111">
        <v>61</v>
      </c>
      <c r="O270" s="111">
        <v>57976</v>
      </c>
      <c r="P270" s="111">
        <v>5723</v>
      </c>
      <c r="Q270" s="111">
        <v>3699</v>
      </c>
      <c r="R270" s="111">
        <v>32991</v>
      </c>
      <c r="S270" s="111">
        <v>11993</v>
      </c>
      <c r="T270" s="111">
        <v>179</v>
      </c>
      <c r="U270" s="111">
        <v>2600153</v>
      </c>
      <c r="V270" s="111">
        <v>454</v>
      </c>
      <c r="W270" s="111">
        <v>828</v>
      </c>
      <c r="X270" s="111">
        <v>3884246</v>
      </c>
      <c r="Y270" s="111">
        <v>1050</v>
      </c>
      <c r="Z270" s="111">
        <v>2455</v>
      </c>
      <c r="AA270" s="111">
        <v>62339636</v>
      </c>
      <c r="AB270" s="111">
        <v>1890</v>
      </c>
      <c r="AC270" s="111">
        <v>4013</v>
      </c>
      <c r="AD270" s="111">
        <v>53632220</v>
      </c>
      <c r="AE270" s="111">
        <v>4472</v>
      </c>
      <c r="AF270" s="111">
        <v>10942</v>
      </c>
      <c r="AG270" s="111">
        <v>746199</v>
      </c>
      <c r="AH270" s="111">
        <v>4169</v>
      </c>
      <c r="AI270" s="111">
        <v>10038</v>
      </c>
      <c r="AJ270" s="111">
        <v>3983</v>
      </c>
      <c r="AK270" s="111">
        <v>1463</v>
      </c>
      <c r="AL270" s="111">
        <v>835</v>
      </c>
      <c r="AM270" s="111">
        <v>8</v>
      </c>
      <c r="AN270" s="111">
        <v>829</v>
      </c>
      <c r="AO270" s="111">
        <v>856</v>
      </c>
      <c r="AP270" s="111">
        <v>6</v>
      </c>
      <c r="AQ270" s="111">
        <v>35496</v>
      </c>
      <c r="AR270" s="111">
        <v>2501</v>
      </c>
      <c r="AS270" s="111">
        <v>15996</v>
      </c>
      <c r="AT270" s="111">
        <v>53993</v>
      </c>
      <c r="AU270" s="111">
        <v>10912</v>
      </c>
      <c r="AV270" s="111">
        <v>8408</v>
      </c>
      <c r="AW270" s="111">
        <v>7398</v>
      </c>
      <c r="AX270" s="111">
        <v>5734</v>
      </c>
      <c r="AY270" s="111">
        <v>43358</v>
      </c>
      <c r="AZ270" s="111">
        <v>35681</v>
      </c>
      <c r="BA270" s="111">
        <v>15911</v>
      </c>
      <c r="BB270" s="111">
        <v>12576</v>
      </c>
      <c r="BC270" s="111">
        <v>217</v>
      </c>
      <c r="BD270" s="111">
        <v>162</v>
      </c>
      <c r="BE270" s="111">
        <v>282</v>
      </c>
      <c r="BF270" s="111">
        <v>79734</v>
      </c>
      <c r="BG270" s="111">
        <v>283</v>
      </c>
      <c r="BH270" s="111">
        <v>468</v>
      </c>
      <c r="BI270" s="111">
        <v>2827</v>
      </c>
      <c r="BJ270" s="111">
        <v>114904</v>
      </c>
      <c r="BK270" s="111">
        <v>41</v>
      </c>
      <c r="BL270" s="111">
        <v>77</v>
      </c>
      <c r="BM270" s="111">
        <v>0</v>
      </c>
      <c r="BN270" s="111">
        <v>478</v>
      </c>
      <c r="BO270" s="111">
        <v>490</v>
      </c>
      <c r="BP270" s="111">
        <v>2</v>
      </c>
      <c r="BQ270" s="111">
        <v>2127</v>
      </c>
      <c r="BR270" s="111">
        <v>2313277</v>
      </c>
      <c r="BS270" s="111">
        <v>4839</v>
      </c>
      <c r="BT270" s="111">
        <v>9632</v>
      </c>
      <c r="BU270" s="111">
        <v>2311987</v>
      </c>
      <c r="BV270" s="111">
        <v>4718</v>
      </c>
      <c r="BW270" s="111">
        <v>9183</v>
      </c>
      <c r="BX270" s="111">
        <v>10787</v>
      </c>
      <c r="BY270" s="111">
        <v>5394</v>
      </c>
      <c r="BZ270" s="111">
        <v>8668</v>
      </c>
      <c r="CA270" s="111">
        <v>17795134</v>
      </c>
      <c r="CB270" s="111">
        <v>8366</v>
      </c>
      <c r="CC270" s="178">
        <v>18136</v>
      </c>
      <c r="CD270" s="126">
        <f t="shared" si="2190"/>
        <v>8</v>
      </c>
      <c r="CE270" s="166">
        <f t="shared" si="2210"/>
        <v>2018</v>
      </c>
      <c r="CF270" s="167">
        <f t="shared" si="2198"/>
        <v>43313</v>
      </c>
      <c r="CG270" s="168">
        <f t="shared" si="2199"/>
        <v>31</v>
      </c>
      <c r="CH270" s="126">
        <f t="shared" si="2200"/>
        <v>138348</v>
      </c>
      <c r="CI270" s="126">
        <f t="shared" si="2201"/>
        <v>1245132</v>
      </c>
      <c r="CJ270" s="126">
        <f t="shared" si="2202"/>
        <v>4219614</v>
      </c>
      <c r="CK270" s="126">
        <f t="shared" si="2211"/>
        <v>4738644</v>
      </c>
      <c r="CL270" s="126">
        <f t="shared" si="2203"/>
        <v>9081045</v>
      </c>
      <c r="CM270" s="126">
        <f t="shared" si="2212"/>
        <v>132392883</v>
      </c>
      <c r="CN270" s="126">
        <f t="shared" si="2213"/>
        <v>131227406</v>
      </c>
      <c r="CO270" s="126">
        <f t="shared" si="2214"/>
        <v>1796802</v>
      </c>
      <c r="CP270" s="126">
        <f t="shared" si="2204"/>
        <v>131976</v>
      </c>
      <c r="CQ270" s="126">
        <f t="shared" si="2205"/>
        <v>217679</v>
      </c>
      <c r="CR270" s="126">
        <f t="shared" si="2206"/>
        <v>4604096</v>
      </c>
      <c r="CS270" s="126">
        <f t="shared" si="2207"/>
        <v>4499670</v>
      </c>
      <c r="CT270" s="126">
        <f t="shared" si="2208"/>
        <v>17336</v>
      </c>
      <c r="CU270" s="126">
        <f t="shared" si="2209"/>
        <v>38575272</v>
      </c>
    </row>
    <row r="271" spans="1:102" x14ac:dyDescent="0.2">
      <c r="A271" s="123" t="str">
        <f t="shared" si="2184"/>
        <v>2018-19AUGUSTRYA</v>
      </c>
      <c r="B271" s="97" t="s">
        <v>821</v>
      </c>
      <c r="C271" s="35" t="s">
        <v>681</v>
      </c>
      <c r="D271" s="124" t="str">
        <f t="shared" si="2195"/>
        <v>Y55</v>
      </c>
      <c r="E271" s="124" t="str">
        <f t="shared" si="2196"/>
        <v>Midlands and East</v>
      </c>
      <c r="F271" s="109" t="s">
        <v>697</v>
      </c>
      <c r="G271" s="109" t="s">
        <v>698</v>
      </c>
      <c r="H271" s="111">
        <v>104041</v>
      </c>
      <c r="I271" s="111">
        <v>75400</v>
      </c>
      <c r="J271" s="111">
        <v>262382</v>
      </c>
      <c r="K271" s="111">
        <v>3</v>
      </c>
      <c r="L271" s="111">
        <v>1</v>
      </c>
      <c r="M271" s="111">
        <v>19</v>
      </c>
      <c r="N271" s="111">
        <v>43</v>
      </c>
      <c r="O271" s="111">
        <v>84373</v>
      </c>
      <c r="P271" s="111">
        <v>5209</v>
      </c>
      <c r="Q271" s="111">
        <v>3202</v>
      </c>
      <c r="R271" s="111">
        <v>39483</v>
      </c>
      <c r="S271" s="111">
        <v>31144</v>
      </c>
      <c r="T271" s="111">
        <v>1635</v>
      </c>
      <c r="U271" s="111">
        <v>2084246</v>
      </c>
      <c r="V271" s="111">
        <v>400</v>
      </c>
      <c r="W271" s="111">
        <v>683</v>
      </c>
      <c r="X271" s="111">
        <v>1529714</v>
      </c>
      <c r="Y271" s="111">
        <v>478</v>
      </c>
      <c r="Z271" s="111">
        <v>847</v>
      </c>
      <c r="AA271" s="111">
        <v>27707156</v>
      </c>
      <c r="AB271" s="111">
        <v>702</v>
      </c>
      <c r="AC271" s="111">
        <v>1277</v>
      </c>
      <c r="AD271" s="111">
        <v>55192143</v>
      </c>
      <c r="AE271" s="111">
        <v>1772</v>
      </c>
      <c r="AF271" s="111">
        <v>3873</v>
      </c>
      <c r="AG271" s="111">
        <v>4491948</v>
      </c>
      <c r="AH271" s="111">
        <v>2747</v>
      </c>
      <c r="AI271" s="111">
        <v>6158</v>
      </c>
      <c r="AJ271" s="111">
        <v>2523</v>
      </c>
      <c r="AK271" s="111">
        <v>5</v>
      </c>
      <c r="AL271" s="111">
        <v>10</v>
      </c>
      <c r="AM271" s="111">
        <v>0</v>
      </c>
      <c r="AN271" s="111">
        <v>208</v>
      </c>
      <c r="AO271" s="111">
        <v>2300</v>
      </c>
      <c r="AP271" s="111">
        <v>1993</v>
      </c>
      <c r="AQ271" s="111">
        <v>48157</v>
      </c>
      <c r="AR271" s="111">
        <v>3106</v>
      </c>
      <c r="AS271" s="111">
        <v>30587</v>
      </c>
      <c r="AT271" s="111">
        <v>81850</v>
      </c>
      <c r="AU271" s="111">
        <v>9997</v>
      </c>
      <c r="AV271" s="111">
        <v>7343</v>
      </c>
      <c r="AW271" s="111">
        <v>6097</v>
      </c>
      <c r="AX271" s="111">
        <v>4581</v>
      </c>
      <c r="AY271" s="111">
        <v>50250</v>
      </c>
      <c r="AZ271" s="111">
        <v>41724</v>
      </c>
      <c r="BA271" s="111">
        <v>53108</v>
      </c>
      <c r="BB271" s="111">
        <v>32666</v>
      </c>
      <c r="BC271" s="111">
        <v>3813</v>
      </c>
      <c r="BD271" s="111">
        <v>1734</v>
      </c>
      <c r="BE271" s="111">
        <v>213</v>
      </c>
      <c r="BF271" s="111">
        <v>53134</v>
      </c>
      <c r="BG271" s="111">
        <v>249</v>
      </c>
      <c r="BH271" s="111">
        <v>446</v>
      </c>
      <c r="BI271" s="111">
        <v>3440</v>
      </c>
      <c r="BJ271" s="111">
        <v>99137</v>
      </c>
      <c r="BK271" s="111">
        <v>29</v>
      </c>
      <c r="BL271" s="111">
        <v>55</v>
      </c>
      <c r="BM271" s="111">
        <v>229</v>
      </c>
      <c r="BN271" s="111">
        <v>0</v>
      </c>
      <c r="BO271" s="111">
        <v>2665</v>
      </c>
      <c r="BP271" s="111">
        <v>0</v>
      </c>
      <c r="BQ271" s="111">
        <v>1485</v>
      </c>
      <c r="BR271" s="111">
        <v>0</v>
      </c>
      <c r="BS271" s="111">
        <v>0</v>
      </c>
      <c r="BT271" s="111">
        <v>0</v>
      </c>
      <c r="BU271" s="111">
        <v>12370141</v>
      </c>
      <c r="BV271" s="111">
        <v>4642</v>
      </c>
      <c r="BW271" s="111">
        <v>11054</v>
      </c>
      <c r="BX271" s="111">
        <v>0</v>
      </c>
      <c r="BY271" s="111">
        <v>0</v>
      </c>
      <c r="BZ271" s="111">
        <v>0</v>
      </c>
      <c r="CA271" s="111">
        <v>8750483</v>
      </c>
      <c r="CB271" s="111">
        <v>5893</v>
      </c>
      <c r="CC271" s="178">
        <v>14264</v>
      </c>
      <c r="CD271" s="126">
        <f t="shared" si="2190"/>
        <v>8</v>
      </c>
      <c r="CE271" s="166">
        <f t="shared" si="2210"/>
        <v>2018</v>
      </c>
      <c r="CF271" s="167">
        <f t="shared" si="2198"/>
        <v>43313</v>
      </c>
      <c r="CG271" s="168">
        <f t="shared" si="2199"/>
        <v>31</v>
      </c>
      <c r="CH271" s="126">
        <f t="shared" si="2200"/>
        <v>75400</v>
      </c>
      <c r="CI271" s="126">
        <f t="shared" si="2201"/>
        <v>1432600</v>
      </c>
      <c r="CJ271" s="126">
        <f t="shared" si="2202"/>
        <v>3242200</v>
      </c>
      <c r="CK271" s="126">
        <f t="shared" si="2211"/>
        <v>3557747</v>
      </c>
      <c r="CL271" s="126">
        <f t="shared" si="2203"/>
        <v>2712094</v>
      </c>
      <c r="CM271" s="126">
        <f t="shared" si="2212"/>
        <v>50419791</v>
      </c>
      <c r="CN271" s="126">
        <f t="shared" si="2213"/>
        <v>120620712</v>
      </c>
      <c r="CO271" s="126">
        <f t="shared" si="2214"/>
        <v>10068330</v>
      </c>
      <c r="CP271" s="126">
        <f t="shared" si="2204"/>
        <v>94998</v>
      </c>
      <c r="CQ271" s="126">
        <f t="shared" si="2205"/>
        <v>189200</v>
      </c>
      <c r="CR271" s="126">
        <f t="shared" si="2206"/>
        <v>0</v>
      </c>
      <c r="CS271" s="126">
        <f t="shared" si="2207"/>
        <v>29458910</v>
      </c>
      <c r="CT271" s="126">
        <f t="shared" si="2208"/>
        <v>0</v>
      </c>
      <c r="CU271" s="126">
        <f t="shared" si="2209"/>
        <v>21182040</v>
      </c>
    </row>
    <row r="272" spans="1:102" x14ac:dyDescent="0.2">
      <c r="A272" s="123" t="str">
        <f t="shared" si="2184"/>
        <v>2018-19AUGUSTRYC</v>
      </c>
      <c r="B272" s="97" t="s">
        <v>821</v>
      </c>
      <c r="C272" s="35" t="s">
        <v>681</v>
      </c>
      <c r="D272" s="124" t="str">
        <f t="shared" si="2195"/>
        <v>Y55</v>
      </c>
      <c r="E272" s="124" t="str">
        <f t="shared" si="2196"/>
        <v>Midlands and East</v>
      </c>
      <c r="F272" s="109" t="s">
        <v>699</v>
      </c>
      <c r="G272" s="109" t="s">
        <v>700</v>
      </c>
      <c r="H272" s="111">
        <v>102741</v>
      </c>
      <c r="I272" s="111">
        <v>66358</v>
      </c>
      <c r="J272" s="111">
        <v>366082</v>
      </c>
      <c r="K272" s="111">
        <v>6</v>
      </c>
      <c r="L272" s="111">
        <v>1</v>
      </c>
      <c r="M272" s="111">
        <v>30</v>
      </c>
      <c r="N272" s="111">
        <v>93</v>
      </c>
      <c r="O272" s="111">
        <v>69692</v>
      </c>
      <c r="P272" s="111">
        <v>6341</v>
      </c>
      <c r="Q272" s="111">
        <v>4248</v>
      </c>
      <c r="R272" s="111">
        <v>38810</v>
      </c>
      <c r="S272" s="111">
        <v>13104</v>
      </c>
      <c r="T272" s="111">
        <v>2389</v>
      </c>
      <c r="U272" s="111">
        <v>3107819</v>
      </c>
      <c r="V272" s="111">
        <v>490</v>
      </c>
      <c r="W272" s="111">
        <v>899</v>
      </c>
      <c r="X272" s="111">
        <v>3371859</v>
      </c>
      <c r="Y272" s="111">
        <v>794</v>
      </c>
      <c r="Z272" s="111">
        <v>1457</v>
      </c>
      <c r="AA272" s="111">
        <v>57926246</v>
      </c>
      <c r="AB272" s="111">
        <v>1493</v>
      </c>
      <c r="AC272" s="111">
        <v>3123</v>
      </c>
      <c r="AD272" s="111">
        <v>60333293</v>
      </c>
      <c r="AE272" s="111">
        <v>4604</v>
      </c>
      <c r="AF272" s="111">
        <v>11060</v>
      </c>
      <c r="AG272" s="111">
        <v>12491112</v>
      </c>
      <c r="AH272" s="111">
        <v>5229</v>
      </c>
      <c r="AI272" s="111">
        <v>13001</v>
      </c>
      <c r="AJ272" s="111">
        <v>4842</v>
      </c>
      <c r="AK272" s="111">
        <v>98</v>
      </c>
      <c r="AL272" s="111">
        <v>3153</v>
      </c>
      <c r="AM272" s="111">
        <v>601</v>
      </c>
      <c r="AN272" s="111">
        <v>45</v>
      </c>
      <c r="AO272" s="111">
        <v>1546</v>
      </c>
      <c r="AP272" s="111">
        <v>2377</v>
      </c>
      <c r="AQ272" s="111">
        <v>41205</v>
      </c>
      <c r="AR272" s="111">
        <v>2035</v>
      </c>
      <c r="AS272" s="111">
        <v>21610</v>
      </c>
      <c r="AT272" s="111">
        <v>64850</v>
      </c>
      <c r="AU272" s="111">
        <v>14809</v>
      </c>
      <c r="AV272" s="111">
        <v>10700</v>
      </c>
      <c r="AW272" s="111">
        <v>9875</v>
      </c>
      <c r="AX272" s="111">
        <v>7297</v>
      </c>
      <c r="AY272" s="111">
        <v>60533</v>
      </c>
      <c r="AZ272" s="111">
        <v>44614</v>
      </c>
      <c r="BA272" s="111">
        <v>24829</v>
      </c>
      <c r="BB272" s="111">
        <v>14209</v>
      </c>
      <c r="BC272" s="111">
        <v>4314</v>
      </c>
      <c r="BD272" s="111">
        <v>2566</v>
      </c>
      <c r="BE272" s="111">
        <v>422</v>
      </c>
      <c r="BF272" s="111">
        <v>119582</v>
      </c>
      <c r="BG272" s="111">
        <v>283</v>
      </c>
      <c r="BH272" s="111">
        <v>461</v>
      </c>
      <c r="BI272" s="111">
        <v>6009</v>
      </c>
      <c r="BJ272" s="111">
        <v>215274</v>
      </c>
      <c r="BK272" s="111">
        <v>36</v>
      </c>
      <c r="BL272" s="111">
        <v>62</v>
      </c>
      <c r="BM272" s="111">
        <v>29</v>
      </c>
      <c r="BN272" s="111">
        <v>800</v>
      </c>
      <c r="BO272" s="111">
        <v>642</v>
      </c>
      <c r="BP272" s="111">
        <v>42</v>
      </c>
      <c r="BQ272" s="111">
        <v>1151</v>
      </c>
      <c r="BR272" s="111">
        <v>6915414</v>
      </c>
      <c r="BS272" s="111">
        <v>8644</v>
      </c>
      <c r="BT272" s="111">
        <v>20588</v>
      </c>
      <c r="BU272" s="111">
        <v>5923670</v>
      </c>
      <c r="BV272" s="111">
        <v>9227</v>
      </c>
      <c r="BW272" s="111">
        <v>20563</v>
      </c>
      <c r="BX272" s="111">
        <v>609166</v>
      </c>
      <c r="BY272" s="111">
        <v>14504</v>
      </c>
      <c r="BZ272" s="111">
        <v>26920</v>
      </c>
      <c r="CA272" s="111">
        <v>15134523</v>
      </c>
      <c r="CB272" s="111">
        <v>13149</v>
      </c>
      <c r="CC272" s="178">
        <v>30734</v>
      </c>
      <c r="CD272" s="126">
        <f t="shared" si="2190"/>
        <v>8</v>
      </c>
      <c r="CE272" s="166">
        <f t="shared" si="2210"/>
        <v>2018</v>
      </c>
      <c r="CF272" s="167">
        <f t="shared" si="2198"/>
        <v>43313</v>
      </c>
      <c r="CG272" s="168">
        <f t="shared" si="2199"/>
        <v>31</v>
      </c>
      <c r="CH272" s="126">
        <f t="shared" si="2200"/>
        <v>66358</v>
      </c>
      <c r="CI272" s="126">
        <f t="shared" si="2201"/>
        <v>1990740</v>
      </c>
      <c r="CJ272" s="126">
        <f t="shared" si="2202"/>
        <v>6171294</v>
      </c>
      <c r="CK272" s="126">
        <f t="shared" si="2211"/>
        <v>5700559</v>
      </c>
      <c r="CL272" s="126">
        <f t="shared" si="2203"/>
        <v>6189336</v>
      </c>
      <c r="CM272" s="126">
        <f t="shared" si="2212"/>
        <v>121203630</v>
      </c>
      <c r="CN272" s="126">
        <f t="shared" si="2213"/>
        <v>144930240</v>
      </c>
      <c r="CO272" s="126">
        <f t="shared" si="2214"/>
        <v>31059389</v>
      </c>
      <c r="CP272" s="126">
        <f t="shared" si="2204"/>
        <v>194542</v>
      </c>
      <c r="CQ272" s="126">
        <f t="shared" si="2205"/>
        <v>372558</v>
      </c>
      <c r="CR272" s="126">
        <f t="shared" si="2206"/>
        <v>16470400</v>
      </c>
      <c r="CS272" s="126">
        <f t="shared" si="2207"/>
        <v>13201446</v>
      </c>
      <c r="CT272" s="126">
        <f t="shared" si="2208"/>
        <v>1130640</v>
      </c>
      <c r="CU272" s="126">
        <f t="shared" si="2209"/>
        <v>35374834</v>
      </c>
    </row>
    <row r="273" spans="1:99" x14ac:dyDescent="0.2">
      <c r="A273" s="123" t="str">
        <f t="shared" si="2184"/>
        <v>2018-19AUGUSTRYD</v>
      </c>
      <c r="B273" s="97" t="s">
        <v>821</v>
      </c>
      <c r="C273" s="35" t="s">
        <v>681</v>
      </c>
      <c r="D273" s="124" t="str">
        <f t="shared" si="2195"/>
        <v>Y58</v>
      </c>
      <c r="E273" s="124" t="str">
        <f t="shared" si="2196"/>
        <v>South East</v>
      </c>
      <c r="F273" s="109" t="s">
        <v>701</v>
      </c>
      <c r="G273" s="109" t="s">
        <v>702</v>
      </c>
      <c r="H273" s="111">
        <v>77949</v>
      </c>
      <c r="I273" s="111">
        <v>63393</v>
      </c>
      <c r="J273" s="111">
        <v>1023924</v>
      </c>
      <c r="K273" s="111">
        <v>16</v>
      </c>
      <c r="L273" s="111">
        <v>3</v>
      </c>
      <c r="M273" s="111">
        <v>101</v>
      </c>
      <c r="N273" s="111">
        <v>193</v>
      </c>
      <c r="O273" s="111">
        <v>58502</v>
      </c>
      <c r="P273" s="111">
        <v>3313</v>
      </c>
      <c r="Q273" s="111">
        <v>2118</v>
      </c>
      <c r="R273" s="111">
        <v>27867</v>
      </c>
      <c r="S273" s="111">
        <v>20797</v>
      </c>
      <c r="T273" s="111">
        <v>963</v>
      </c>
      <c r="U273" s="111">
        <v>1501203</v>
      </c>
      <c r="V273" s="111">
        <v>453</v>
      </c>
      <c r="W273" s="111">
        <v>855</v>
      </c>
      <c r="X273" s="111">
        <v>1291936</v>
      </c>
      <c r="Y273" s="111">
        <v>610</v>
      </c>
      <c r="Z273" s="111">
        <v>1189</v>
      </c>
      <c r="AA273" s="111">
        <v>30385873</v>
      </c>
      <c r="AB273" s="111">
        <v>1090</v>
      </c>
      <c r="AC273" s="111">
        <v>2098</v>
      </c>
      <c r="AD273" s="111">
        <v>99462280</v>
      </c>
      <c r="AE273" s="111">
        <v>4783</v>
      </c>
      <c r="AF273" s="111">
        <v>11329</v>
      </c>
      <c r="AG273" s="111">
        <v>5498678</v>
      </c>
      <c r="AH273" s="111">
        <v>5710</v>
      </c>
      <c r="AI273" s="111">
        <v>13016</v>
      </c>
      <c r="AJ273" s="111">
        <v>3432</v>
      </c>
      <c r="AK273" s="111">
        <v>135</v>
      </c>
      <c r="AL273" s="111">
        <v>441</v>
      </c>
      <c r="AM273" s="111">
        <v>677</v>
      </c>
      <c r="AN273" s="111">
        <v>306</v>
      </c>
      <c r="AO273" s="111">
        <v>2550</v>
      </c>
      <c r="AP273" s="111">
        <v>607</v>
      </c>
      <c r="AQ273" s="111">
        <v>35824</v>
      </c>
      <c r="AR273" s="111">
        <v>108</v>
      </c>
      <c r="AS273" s="111">
        <v>19138</v>
      </c>
      <c r="AT273" s="111">
        <v>55070</v>
      </c>
      <c r="AU273" s="111">
        <v>7595</v>
      </c>
      <c r="AV273" s="111">
        <v>5551</v>
      </c>
      <c r="AW273" s="111">
        <v>4799</v>
      </c>
      <c r="AX273" s="111">
        <v>3582</v>
      </c>
      <c r="AY273" s="111">
        <v>39537</v>
      </c>
      <c r="AZ273" s="111">
        <v>31054</v>
      </c>
      <c r="BA273" s="111">
        <v>35414</v>
      </c>
      <c r="BB273" s="111">
        <v>21994</v>
      </c>
      <c r="BC273" s="111">
        <v>1768</v>
      </c>
      <c r="BD273" s="111">
        <v>1006</v>
      </c>
      <c r="BE273" s="111">
        <v>301</v>
      </c>
      <c r="BF273" s="111">
        <v>95907</v>
      </c>
      <c r="BG273" s="111">
        <v>319</v>
      </c>
      <c r="BH273" s="111">
        <v>558</v>
      </c>
      <c r="BI273" s="111">
        <v>2561</v>
      </c>
      <c r="BJ273" s="111">
        <v>138040</v>
      </c>
      <c r="BK273" s="111">
        <v>54</v>
      </c>
      <c r="BL273" s="111">
        <v>91</v>
      </c>
      <c r="BM273" s="111">
        <v>1</v>
      </c>
      <c r="BN273" s="111">
        <v>217</v>
      </c>
      <c r="BO273" s="111">
        <v>1604</v>
      </c>
      <c r="BP273" s="111">
        <v>0</v>
      </c>
      <c r="BQ273" s="111">
        <v>308</v>
      </c>
      <c r="BR273" s="111">
        <v>1196799</v>
      </c>
      <c r="BS273" s="111">
        <v>5515</v>
      </c>
      <c r="BT273" s="111">
        <v>10970</v>
      </c>
      <c r="BU273" s="111">
        <v>10795445</v>
      </c>
      <c r="BV273" s="111">
        <v>6730</v>
      </c>
      <c r="BW273" s="111">
        <v>14289</v>
      </c>
      <c r="BX273" s="111">
        <v>0</v>
      </c>
      <c r="BY273" s="111">
        <v>0</v>
      </c>
      <c r="BZ273" s="111">
        <v>0</v>
      </c>
      <c r="CA273" s="111">
        <v>3035205</v>
      </c>
      <c r="CB273" s="111">
        <v>9855</v>
      </c>
      <c r="CC273" s="178">
        <v>21651</v>
      </c>
      <c r="CD273" s="126">
        <f t="shared" si="2190"/>
        <v>8</v>
      </c>
      <c r="CE273" s="166">
        <f t="shared" si="2210"/>
        <v>2018</v>
      </c>
      <c r="CF273" s="167">
        <f t="shared" si="2198"/>
        <v>43313</v>
      </c>
      <c r="CG273" s="168">
        <f t="shared" si="2199"/>
        <v>31</v>
      </c>
      <c r="CH273" s="126">
        <f t="shared" si="2200"/>
        <v>190179</v>
      </c>
      <c r="CI273" s="126">
        <f t="shared" si="2201"/>
        <v>6402693</v>
      </c>
      <c r="CJ273" s="126">
        <f t="shared" si="2202"/>
        <v>12234849</v>
      </c>
      <c r="CK273" s="126">
        <f t="shared" si="2211"/>
        <v>2832615</v>
      </c>
      <c r="CL273" s="126">
        <f t="shared" si="2203"/>
        <v>2518302</v>
      </c>
      <c r="CM273" s="126">
        <f t="shared" si="2212"/>
        <v>58464966</v>
      </c>
      <c r="CN273" s="126">
        <f t="shared" si="2213"/>
        <v>235609213</v>
      </c>
      <c r="CO273" s="126">
        <f t="shared" si="2214"/>
        <v>12534408</v>
      </c>
      <c r="CP273" s="126">
        <f t="shared" si="2204"/>
        <v>167958</v>
      </c>
      <c r="CQ273" s="126">
        <f t="shared" si="2205"/>
        <v>233051</v>
      </c>
      <c r="CR273" s="126">
        <f t="shared" si="2206"/>
        <v>2380490</v>
      </c>
      <c r="CS273" s="126">
        <f t="shared" si="2207"/>
        <v>22919556</v>
      </c>
      <c r="CT273" s="126">
        <f t="shared" si="2208"/>
        <v>0</v>
      </c>
      <c r="CU273" s="126">
        <f t="shared" si="2209"/>
        <v>6668508</v>
      </c>
    </row>
    <row r="274" spans="1:99" x14ac:dyDescent="0.2">
      <c r="A274" s="123" t="str">
        <f t="shared" si="2184"/>
        <v>2018-19AUGUSTRYE</v>
      </c>
      <c r="B274" s="97" t="s">
        <v>821</v>
      </c>
      <c r="C274" s="35" t="s">
        <v>681</v>
      </c>
      <c r="D274" s="124" t="str">
        <f t="shared" si="2195"/>
        <v>Y58</v>
      </c>
      <c r="E274" s="124" t="str">
        <f t="shared" si="2196"/>
        <v>South East</v>
      </c>
      <c r="F274" s="109" t="s">
        <v>703</v>
      </c>
      <c r="G274" s="109" t="s">
        <v>704</v>
      </c>
      <c r="H274" s="111">
        <v>63345</v>
      </c>
      <c r="I274" s="111">
        <v>39904</v>
      </c>
      <c r="J274" s="111">
        <v>334310</v>
      </c>
      <c r="K274" s="111">
        <v>8</v>
      </c>
      <c r="L274" s="111">
        <v>3</v>
      </c>
      <c r="M274" s="111">
        <v>43</v>
      </c>
      <c r="N274" s="111">
        <v>103</v>
      </c>
      <c r="O274" s="111">
        <v>44861</v>
      </c>
      <c r="P274" s="111">
        <v>2409</v>
      </c>
      <c r="Q274" s="111">
        <v>1475</v>
      </c>
      <c r="R274" s="111">
        <v>21052</v>
      </c>
      <c r="S274" s="111">
        <v>14300</v>
      </c>
      <c r="T274" s="111">
        <v>1105</v>
      </c>
      <c r="U274" s="111">
        <v>1031786</v>
      </c>
      <c r="V274" s="111">
        <v>428</v>
      </c>
      <c r="W274" s="111">
        <v>787</v>
      </c>
      <c r="X274" s="111">
        <v>908782</v>
      </c>
      <c r="Y274" s="111">
        <v>616</v>
      </c>
      <c r="Z274" s="111">
        <v>1178</v>
      </c>
      <c r="AA274" s="111">
        <v>19428717</v>
      </c>
      <c r="AB274" s="111">
        <v>923</v>
      </c>
      <c r="AC274" s="111">
        <v>1830</v>
      </c>
      <c r="AD274" s="111">
        <v>40822567</v>
      </c>
      <c r="AE274" s="111">
        <v>2855</v>
      </c>
      <c r="AF274" s="111">
        <v>6804</v>
      </c>
      <c r="AG274" s="111">
        <v>4503742</v>
      </c>
      <c r="AH274" s="111">
        <v>4076</v>
      </c>
      <c r="AI274" s="111">
        <v>9701</v>
      </c>
      <c r="AJ274" s="111">
        <v>2490</v>
      </c>
      <c r="AK274" s="111">
        <v>20</v>
      </c>
      <c r="AL274" s="111">
        <v>119</v>
      </c>
      <c r="AM274" s="111">
        <v>346</v>
      </c>
      <c r="AN274" s="111">
        <v>198</v>
      </c>
      <c r="AO274" s="111">
        <v>2153</v>
      </c>
      <c r="AP274" s="111">
        <v>0</v>
      </c>
      <c r="AQ274" s="111">
        <v>24575</v>
      </c>
      <c r="AR274" s="111">
        <v>2794</v>
      </c>
      <c r="AS274" s="111">
        <v>15002</v>
      </c>
      <c r="AT274" s="111">
        <v>42371</v>
      </c>
      <c r="AU274" s="111">
        <v>4816</v>
      </c>
      <c r="AV274" s="111">
        <v>3753</v>
      </c>
      <c r="AW274" s="111">
        <v>2997</v>
      </c>
      <c r="AX274" s="111">
        <v>2388</v>
      </c>
      <c r="AY274" s="111">
        <v>29065</v>
      </c>
      <c r="AZ274" s="111">
        <v>24126</v>
      </c>
      <c r="BA274" s="111">
        <v>20613</v>
      </c>
      <c r="BB274" s="111">
        <v>16032</v>
      </c>
      <c r="BC274" s="111">
        <v>1609</v>
      </c>
      <c r="BD274" s="111">
        <v>1222</v>
      </c>
      <c r="BE274" s="111">
        <v>165</v>
      </c>
      <c r="BF274" s="111">
        <v>54782</v>
      </c>
      <c r="BG274" s="111">
        <v>332</v>
      </c>
      <c r="BH274" s="111">
        <v>537</v>
      </c>
      <c r="BI274" s="111">
        <v>1905</v>
      </c>
      <c r="BJ274" s="111">
        <v>76620</v>
      </c>
      <c r="BK274" s="111">
        <v>40</v>
      </c>
      <c r="BL274" s="111">
        <v>84</v>
      </c>
      <c r="BM274" s="111">
        <v>1</v>
      </c>
      <c r="BN274" s="111">
        <v>1877</v>
      </c>
      <c r="BO274" s="111">
        <v>1255</v>
      </c>
      <c r="BP274" s="111">
        <v>0</v>
      </c>
      <c r="BQ274" s="111">
        <v>372</v>
      </c>
      <c r="BR274" s="111">
        <v>4881538</v>
      </c>
      <c r="BS274" s="111">
        <v>2601</v>
      </c>
      <c r="BT274" s="111">
        <v>4528</v>
      </c>
      <c r="BU274" s="111">
        <v>6235354</v>
      </c>
      <c r="BV274" s="111">
        <v>4968</v>
      </c>
      <c r="BW274" s="111">
        <v>9298</v>
      </c>
      <c r="BX274" s="111">
        <v>0</v>
      </c>
      <c r="BY274" s="111">
        <v>0</v>
      </c>
      <c r="BZ274" s="111">
        <v>0</v>
      </c>
      <c r="CA274" s="111">
        <v>2918130</v>
      </c>
      <c r="CB274" s="111">
        <v>7844</v>
      </c>
      <c r="CC274" s="178">
        <v>16363</v>
      </c>
      <c r="CD274" s="126">
        <f t="shared" si="2190"/>
        <v>8</v>
      </c>
      <c r="CE274" s="166">
        <f t="shared" si="2210"/>
        <v>2018</v>
      </c>
      <c r="CF274" s="167">
        <f t="shared" si="2198"/>
        <v>43313</v>
      </c>
      <c r="CG274" s="168">
        <f t="shared" si="2199"/>
        <v>31</v>
      </c>
      <c r="CH274" s="126">
        <f t="shared" si="2200"/>
        <v>119712</v>
      </c>
      <c r="CI274" s="126">
        <f t="shared" si="2201"/>
        <v>1715872</v>
      </c>
      <c r="CJ274" s="126">
        <f t="shared" si="2202"/>
        <v>4110112</v>
      </c>
      <c r="CK274" s="126">
        <f t="shared" si="2211"/>
        <v>1895883</v>
      </c>
      <c r="CL274" s="126">
        <f t="shared" si="2203"/>
        <v>1737550</v>
      </c>
      <c r="CM274" s="126">
        <f t="shared" si="2212"/>
        <v>38525160</v>
      </c>
      <c r="CN274" s="126">
        <f t="shared" si="2213"/>
        <v>97297200</v>
      </c>
      <c r="CO274" s="126">
        <f t="shared" si="2214"/>
        <v>10719605</v>
      </c>
      <c r="CP274" s="126">
        <f t="shared" si="2204"/>
        <v>88605</v>
      </c>
      <c r="CQ274" s="126">
        <f t="shared" si="2205"/>
        <v>160020</v>
      </c>
      <c r="CR274" s="126">
        <f t="shared" si="2206"/>
        <v>8499056</v>
      </c>
      <c r="CS274" s="126">
        <f t="shared" si="2207"/>
        <v>11668990</v>
      </c>
      <c r="CT274" s="126">
        <f t="shared" si="2208"/>
        <v>0</v>
      </c>
      <c r="CU274" s="126">
        <f t="shared" si="2209"/>
        <v>6087036</v>
      </c>
    </row>
    <row r="275" spans="1:99" x14ac:dyDescent="0.2">
      <c r="A275" s="123" t="str">
        <f t="shared" si="2184"/>
        <v>2018-19AUGUSTRYF</v>
      </c>
      <c r="B275" s="97" t="s">
        <v>821</v>
      </c>
      <c r="C275" s="35" t="s">
        <v>681</v>
      </c>
      <c r="D275" s="124" t="str">
        <f t="shared" si="2195"/>
        <v>Y59</v>
      </c>
      <c r="E275" s="124" t="str">
        <f t="shared" si="2196"/>
        <v>South West</v>
      </c>
      <c r="F275" s="109" t="s">
        <v>705</v>
      </c>
      <c r="G275" s="109" t="s">
        <v>706</v>
      </c>
      <c r="H275" s="111">
        <v>106036</v>
      </c>
      <c r="I275" s="111">
        <v>79201</v>
      </c>
      <c r="J275" s="111">
        <v>389931</v>
      </c>
      <c r="K275" s="111">
        <v>5</v>
      </c>
      <c r="L275" s="111">
        <v>2</v>
      </c>
      <c r="M275" s="111">
        <v>20</v>
      </c>
      <c r="N275" s="111">
        <v>60</v>
      </c>
      <c r="O275" s="111">
        <v>71492</v>
      </c>
      <c r="P275" s="111">
        <v>4555</v>
      </c>
      <c r="Q275" s="111">
        <v>2736</v>
      </c>
      <c r="R275" s="111">
        <v>38294</v>
      </c>
      <c r="S275" s="111">
        <v>18172</v>
      </c>
      <c r="T275" s="111">
        <v>675</v>
      </c>
      <c r="U275" s="111">
        <v>1920400</v>
      </c>
      <c r="V275" s="111">
        <v>422</v>
      </c>
      <c r="W275" s="111">
        <v>780</v>
      </c>
      <c r="X275" s="111">
        <v>1829255</v>
      </c>
      <c r="Y275" s="111">
        <v>669</v>
      </c>
      <c r="Z275" s="111">
        <v>1287</v>
      </c>
      <c r="AA275" s="111">
        <v>61576000</v>
      </c>
      <c r="AB275" s="111">
        <v>1608</v>
      </c>
      <c r="AC275" s="111">
        <v>3418</v>
      </c>
      <c r="AD275" s="111">
        <v>77691401</v>
      </c>
      <c r="AE275" s="111">
        <v>4275</v>
      </c>
      <c r="AF275" s="111">
        <v>9852</v>
      </c>
      <c r="AG275" s="111">
        <v>6402738</v>
      </c>
      <c r="AH275" s="111">
        <v>9486</v>
      </c>
      <c r="AI275" s="111">
        <v>21907</v>
      </c>
      <c r="AJ275" s="111">
        <v>3721</v>
      </c>
      <c r="AK275" s="111">
        <v>288</v>
      </c>
      <c r="AL275" s="111">
        <v>1321</v>
      </c>
      <c r="AM275" s="111">
        <v>4514</v>
      </c>
      <c r="AN275" s="111">
        <v>406</v>
      </c>
      <c r="AO275" s="111">
        <v>1706</v>
      </c>
      <c r="AP275" s="111">
        <v>25</v>
      </c>
      <c r="AQ275" s="111">
        <v>37583</v>
      </c>
      <c r="AR275" s="111">
        <v>3551</v>
      </c>
      <c r="AS275" s="111">
        <v>26637</v>
      </c>
      <c r="AT275" s="111">
        <v>67771</v>
      </c>
      <c r="AU275" s="111">
        <v>10276</v>
      </c>
      <c r="AV275" s="111">
        <v>8058</v>
      </c>
      <c r="AW275" s="111">
        <v>6249</v>
      </c>
      <c r="AX275" s="111">
        <v>4988</v>
      </c>
      <c r="AY275" s="111">
        <v>52735</v>
      </c>
      <c r="AZ275" s="111">
        <v>44561</v>
      </c>
      <c r="BA275" s="111">
        <v>25741</v>
      </c>
      <c r="BB275" s="111">
        <v>19437</v>
      </c>
      <c r="BC275" s="111">
        <v>946</v>
      </c>
      <c r="BD275" s="111">
        <v>697</v>
      </c>
      <c r="BE275" s="111">
        <v>418</v>
      </c>
      <c r="BF275" s="111">
        <v>188772</v>
      </c>
      <c r="BG275" s="111">
        <v>452</v>
      </c>
      <c r="BH275" s="111">
        <v>605</v>
      </c>
      <c r="BI275" s="111">
        <v>2646</v>
      </c>
      <c r="BJ275" s="111">
        <v>121764</v>
      </c>
      <c r="BK275" s="111">
        <v>46</v>
      </c>
      <c r="BL275" s="111">
        <v>83</v>
      </c>
      <c r="BM275" s="111">
        <v>151</v>
      </c>
      <c r="BN275" s="111">
        <v>1027</v>
      </c>
      <c r="BO275" s="111">
        <v>955</v>
      </c>
      <c r="BP275" s="111">
        <v>15</v>
      </c>
      <c r="BQ275" s="111">
        <v>1064</v>
      </c>
      <c r="BR275" s="111">
        <v>6735521</v>
      </c>
      <c r="BS275" s="111">
        <v>6558</v>
      </c>
      <c r="BT275" s="111">
        <v>13992</v>
      </c>
      <c r="BU275" s="111">
        <v>7162403</v>
      </c>
      <c r="BV275" s="111">
        <v>7500</v>
      </c>
      <c r="BW275" s="111">
        <v>15276</v>
      </c>
      <c r="BX275" s="111">
        <v>121397</v>
      </c>
      <c r="BY275" s="111">
        <v>8093</v>
      </c>
      <c r="BZ275" s="111">
        <v>14320</v>
      </c>
      <c r="CA275" s="111">
        <v>9914235</v>
      </c>
      <c r="CB275" s="111">
        <v>9318</v>
      </c>
      <c r="CC275" s="178">
        <v>19998</v>
      </c>
      <c r="CD275" s="126">
        <f t="shared" si="2190"/>
        <v>8</v>
      </c>
      <c r="CE275" s="166">
        <f t="shared" si="2210"/>
        <v>2018</v>
      </c>
      <c r="CF275" s="167">
        <f t="shared" si="2198"/>
        <v>43313</v>
      </c>
      <c r="CG275" s="168">
        <f t="shared" si="2199"/>
        <v>31</v>
      </c>
      <c r="CH275" s="126">
        <f t="shared" si="2200"/>
        <v>158402</v>
      </c>
      <c r="CI275" s="126">
        <f t="shared" si="2201"/>
        <v>1584020</v>
      </c>
      <c r="CJ275" s="126">
        <f t="shared" si="2202"/>
        <v>4752060</v>
      </c>
      <c r="CK275" s="126">
        <f t="shared" si="2211"/>
        <v>3552900</v>
      </c>
      <c r="CL275" s="126">
        <f t="shared" si="2203"/>
        <v>3521232</v>
      </c>
      <c r="CM275" s="126">
        <f t="shared" si="2212"/>
        <v>130888892</v>
      </c>
      <c r="CN275" s="126">
        <f t="shared" si="2213"/>
        <v>179030544</v>
      </c>
      <c r="CO275" s="126">
        <f t="shared" si="2214"/>
        <v>14787225</v>
      </c>
      <c r="CP275" s="126">
        <f t="shared" si="2204"/>
        <v>252890</v>
      </c>
      <c r="CQ275" s="126">
        <f t="shared" si="2205"/>
        <v>219618</v>
      </c>
      <c r="CR275" s="126">
        <f t="shared" si="2206"/>
        <v>14369784</v>
      </c>
      <c r="CS275" s="126">
        <f t="shared" si="2207"/>
        <v>14588580</v>
      </c>
      <c r="CT275" s="126">
        <f t="shared" si="2208"/>
        <v>214800</v>
      </c>
      <c r="CU275" s="126">
        <f t="shared" si="2209"/>
        <v>21277872</v>
      </c>
    </row>
    <row r="276" spans="1:99" x14ac:dyDescent="0.2">
      <c r="A276" s="123" t="str">
        <f t="shared" ref="A276:A286" si="2215">B276&amp;C276&amp;F276</f>
        <v>2018-19SEPTEMBERR1F</v>
      </c>
      <c r="B276" s="97" t="s">
        <v>821</v>
      </c>
      <c r="C276" s="35" t="s">
        <v>707</v>
      </c>
      <c r="D276" s="124" t="str">
        <f t="shared" si="2195"/>
        <v>Y58</v>
      </c>
      <c r="E276" s="124" t="str">
        <f t="shared" si="2196"/>
        <v>South East</v>
      </c>
      <c r="F276" s="109" t="s">
        <v>682</v>
      </c>
      <c r="G276" s="109" t="s">
        <v>683</v>
      </c>
      <c r="H276" s="111">
        <v>2546</v>
      </c>
      <c r="I276" s="111">
        <v>1520</v>
      </c>
      <c r="J276" s="111">
        <v>12274</v>
      </c>
      <c r="K276" s="111">
        <v>8</v>
      </c>
      <c r="L276" s="111">
        <v>1</v>
      </c>
      <c r="M276" s="111">
        <v>46</v>
      </c>
      <c r="N276" s="111">
        <v>94.62</v>
      </c>
      <c r="O276" s="111">
        <v>1846</v>
      </c>
      <c r="P276" s="111">
        <v>68</v>
      </c>
      <c r="Q276" s="111">
        <v>45</v>
      </c>
      <c r="R276" s="111">
        <v>900</v>
      </c>
      <c r="S276" s="111">
        <v>871</v>
      </c>
      <c r="T276" s="111">
        <v>231</v>
      </c>
      <c r="U276" s="111">
        <v>42111</v>
      </c>
      <c r="V276" s="111">
        <v>619</v>
      </c>
      <c r="W276" s="111">
        <v>1323</v>
      </c>
      <c r="X276" s="111">
        <v>32100</v>
      </c>
      <c r="Y276" s="111">
        <v>713</v>
      </c>
      <c r="Z276" s="111">
        <v>1323</v>
      </c>
      <c r="AA276" s="111">
        <v>1017415</v>
      </c>
      <c r="AB276" s="111">
        <v>1130</v>
      </c>
      <c r="AC276" s="111">
        <v>2433</v>
      </c>
      <c r="AD276" s="111">
        <v>2309776</v>
      </c>
      <c r="AE276" s="111">
        <v>2652</v>
      </c>
      <c r="AF276" s="111">
        <v>9302</v>
      </c>
      <c r="AG276" s="111">
        <v>1267836</v>
      </c>
      <c r="AH276" s="111">
        <v>5488</v>
      </c>
      <c r="AI276" s="111">
        <v>13710</v>
      </c>
      <c r="AJ276" s="111">
        <v>122</v>
      </c>
      <c r="AK276" s="111">
        <v>0</v>
      </c>
      <c r="AL276" s="111">
        <v>2</v>
      </c>
      <c r="AM276" s="111">
        <v>0</v>
      </c>
      <c r="AN276" s="111">
        <v>1</v>
      </c>
      <c r="AO276" s="111">
        <v>119</v>
      </c>
      <c r="AP276" s="111">
        <v>0</v>
      </c>
      <c r="AQ276" s="111">
        <v>1404</v>
      </c>
      <c r="AR276" s="111">
        <v>14</v>
      </c>
      <c r="AS276" s="111">
        <v>306</v>
      </c>
      <c r="AT276" s="111">
        <v>1724</v>
      </c>
      <c r="AU276" s="111">
        <v>111</v>
      </c>
      <c r="AV276" s="111">
        <v>97</v>
      </c>
      <c r="AW276" s="111">
        <v>52</v>
      </c>
      <c r="AX276" s="111">
        <v>52</v>
      </c>
      <c r="AY276" s="111">
        <v>1106</v>
      </c>
      <c r="AZ276" s="111">
        <v>988</v>
      </c>
      <c r="BA276" s="111">
        <v>999</v>
      </c>
      <c r="BB276" s="111">
        <v>693</v>
      </c>
      <c r="BC276" s="111">
        <v>259</v>
      </c>
      <c r="BD276" s="111">
        <v>186</v>
      </c>
      <c r="BE276" s="111">
        <v>0</v>
      </c>
      <c r="BF276" s="111">
        <v>0</v>
      </c>
      <c r="BG276" s="111">
        <v>0</v>
      </c>
      <c r="BH276" s="111">
        <v>0</v>
      </c>
      <c r="BI276" s="111">
        <v>20</v>
      </c>
      <c r="BJ276" s="111">
        <v>973</v>
      </c>
      <c r="BK276" s="111">
        <v>49</v>
      </c>
      <c r="BL276" s="111">
        <v>21</v>
      </c>
      <c r="BM276" s="111">
        <v>102</v>
      </c>
      <c r="BN276" s="111">
        <v>64</v>
      </c>
      <c r="BO276" s="111">
        <v>26</v>
      </c>
      <c r="BP276" s="111">
        <v>0</v>
      </c>
      <c r="BQ276" s="111">
        <v>12</v>
      </c>
      <c r="BR276" s="111">
        <v>317172</v>
      </c>
      <c r="BS276" s="111">
        <v>4956</v>
      </c>
      <c r="BT276" s="111">
        <v>13980</v>
      </c>
      <c r="BU276" s="111">
        <v>366940</v>
      </c>
      <c r="BV276" s="111">
        <v>14113</v>
      </c>
      <c r="BW276" s="111">
        <v>13710</v>
      </c>
      <c r="BX276" s="111">
        <v>0</v>
      </c>
      <c r="BY276" s="111">
        <v>0</v>
      </c>
      <c r="BZ276" s="111">
        <v>0</v>
      </c>
      <c r="CA276" s="111">
        <v>65572</v>
      </c>
      <c r="CB276" s="111">
        <v>5464</v>
      </c>
      <c r="CC276" s="178">
        <v>14279</v>
      </c>
      <c r="CD276" s="126">
        <f t="shared" ref="CD276:CD286" si="2216">MONTH(1&amp;C276)</f>
        <v>9</v>
      </c>
      <c r="CE276" s="166">
        <f t="shared" ref="CE276:CE286" si="2217">LEFT($B276,4)+IF(CD276&lt;4,1,0)</f>
        <v>2018</v>
      </c>
      <c r="CF276" s="167">
        <f t="shared" si="2198"/>
        <v>43344</v>
      </c>
      <c r="CG276" s="168">
        <f t="shared" si="2199"/>
        <v>30</v>
      </c>
      <c r="CH276" s="126">
        <f t="shared" ref="CH276:CH286" si="2218">$I276*L276</f>
        <v>1520</v>
      </c>
      <c r="CI276" s="126">
        <f t="shared" ref="CI276:CI286" si="2219">$I276*M276</f>
        <v>69920</v>
      </c>
      <c r="CJ276" s="126">
        <f t="shared" ref="CJ276:CJ286" si="2220">$I276*N276</f>
        <v>143822.39999999999</v>
      </c>
      <c r="CK276" s="126">
        <f t="shared" ref="CK276:CK286" si="2221">P276*W276</f>
        <v>89964</v>
      </c>
      <c r="CL276" s="126">
        <f t="shared" ref="CL276:CL286" si="2222">Q276*Z276</f>
        <v>59535</v>
      </c>
      <c r="CM276" s="126">
        <f t="shared" ref="CM276:CM286" si="2223">R276*AC276</f>
        <v>2189700</v>
      </c>
      <c r="CN276" s="126">
        <f t="shared" ref="CN276:CN286" si="2224">S276*AF276</f>
        <v>8102042</v>
      </c>
      <c r="CO276" s="126">
        <f t="shared" ref="CO276:CO286" si="2225">T276*AI276</f>
        <v>3167010</v>
      </c>
      <c r="CP276" s="126">
        <f t="shared" ref="CP276:CP286" si="2226">BE276*BH276</f>
        <v>0</v>
      </c>
      <c r="CQ276" s="126">
        <f t="shared" ref="CQ276:CQ286" si="2227">BI276*BL276</f>
        <v>420</v>
      </c>
      <c r="CR276" s="126">
        <f t="shared" ref="CR276:CR286" si="2228">BN276*BT276</f>
        <v>894720</v>
      </c>
      <c r="CS276" s="126">
        <f t="shared" ref="CS276:CS286" si="2229">BO276*BW276</f>
        <v>356460</v>
      </c>
      <c r="CT276" s="126">
        <f t="shared" ref="CT276:CT286" si="2230">BP276*BZ276</f>
        <v>0</v>
      </c>
      <c r="CU276" s="126">
        <f t="shared" ref="CU276:CU286" si="2231">BQ276*CC276</f>
        <v>171348</v>
      </c>
    </row>
    <row r="277" spans="1:99" x14ac:dyDescent="0.2">
      <c r="A277" s="123" t="str">
        <f t="shared" si="2215"/>
        <v>2018-19SEPTEMBERRRU</v>
      </c>
      <c r="B277" s="97" t="s">
        <v>821</v>
      </c>
      <c r="C277" s="35" t="s">
        <v>707</v>
      </c>
      <c r="D277" s="124" t="str">
        <f t="shared" si="2195"/>
        <v>Y56</v>
      </c>
      <c r="E277" s="124" t="str">
        <f t="shared" si="2196"/>
        <v>London</v>
      </c>
      <c r="F277" s="109" t="s">
        <v>685</v>
      </c>
      <c r="G277" s="109" t="s">
        <v>686</v>
      </c>
      <c r="H277" s="111">
        <v>154856</v>
      </c>
      <c r="I277" s="111">
        <v>127962</v>
      </c>
      <c r="J277" s="111">
        <v>1044032</v>
      </c>
      <c r="K277" s="111">
        <v>8</v>
      </c>
      <c r="L277" s="111">
        <v>0</v>
      </c>
      <c r="M277" s="111">
        <v>58</v>
      </c>
      <c r="N277" s="111">
        <v>135</v>
      </c>
      <c r="O277" s="111">
        <v>93295</v>
      </c>
      <c r="P277" s="111">
        <v>8697</v>
      </c>
      <c r="Q277" s="111">
        <v>6353</v>
      </c>
      <c r="R277" s="111">
        <v>50690</v>
      </c>
      <c r="S277" s="111">
        <v>20885</v>
      </c>
      <c r="T277" s="111">
        <v>2445</v>
      </c>
      <c r="U277" s="111">
        <v>3629131</v>
      </c>
      <c r="V277" s="111">
        <v>417</v>
      </c>
      <c r="W277" s="111">
        <v>687</v>
      </c>
      <c r="X277" s="111">
        <v>4583709</v>
      </c>
      <c r="Y277" s="111">
        <v>722</v>
      </c>
      <c r="Z277" s="111">
        <v>1227</v>
      </c>
      <c r="AA277" s="111">
        <v>59226644</v>
      </c>
      <c r="AB277" s="111">
        <v>1168</v>
      </c>
      <c r="AC277" s="111">
        <v>2388</v>
      </c>
      <c r="AD277" s="111">
        <v>72263504</v>
      </c>
      <c r="AE277" s="111">
        <v>3460</v>
      </c>
      <c r="AF277" s="111">
        <v>8202</v>
      </c>
      <c r="AG277" s="111">
        <v>9909500</v>
      </c>
      <c r="AH277" s="111">
        <v>4053</v>
      </c>
      <c r="AI277" s="111">
        <v>8175</v>
      </c>
      <c r="AJ277" s="111">
        <v>2913</v>
      </c>
      <c r="AK277" s="111">
        <v>217</v>
      </c>
      <c r="AL277" s="111">
        <v>658</v>
      </c>
      <c r="AM277" s="111">
        <v>7822</v>
      </c>
      <c r="AN277" s="111">
        <v>192</v>
      </c>
      <c r="AO277" s="111">
        <v>1846</v>
      </c>
      <c r="AP277" s="111">
        <v>0</v>
      </c>
      <c r="AQ277" s="111">
        <v>59661</v>
      </c>
      <c r="AR277" s="111">
        <v>6309</v>
      </c>
      <c r="AS277" s="111">
        <v>24412</v>
      </c>
      <c r="AT277" s="111">
        <v>90382</v>
      </c>
      <c r="AU277" s="111">
        <v>22935</v>
      </c>
      <c r="AV277" s="111">
        <v>17788</v>
      </c>
      <c r="AW277" s="111">
        <v>16653</v>
      </c>
      <c r="AX277" s="111">
        <v>13181</v>
      </c>
      <c r="AY277" s="111">
        <v>75266</v>
      </c>
      <c r="AZ277" s="111">
        <v>58070</v>
      </c>
      <c r="BA277" s="111">
        <v>33310</v>
      </c>
      <c r="BB277" s="111">
        <v>23588</v>
      </c>
      <c r="BC277" s="111">
        <v>3324</v>
      </c>
      <c r="BD277" s="111">
        <v>2563</v>
      </c>
      <c r="BE277" s="111">
        <v>0</v>
      </c>
      <c r="BF277" s="111">
        <v>0</v>
      </c>
      <c r="BG277" s="111">
        <v>0</v>
      </c>
      <c r="BH277" s="111">
        <v>0</v>
      </c>
      <c r="BI277" s="111">
        <v>5290</v>
      </c>
      <c r="BJ277" s="111">
        <v>348693</v>
      </c>
      <c r="BK277" s="111">
        <v>66</v>
      </c>
      <c r="BL277" s="111">
        <v>136</v>
      </c>
      <c r="BM277" s="111">
        <v>1595</v>
      </c>
      <c r="BN277" s="111">
        <v>754</v>
      </c>
      <c r="BO277" s="111">
        <v>1338</v>
      </c>
      <c r="BP277" s="111">
        <v>41</v>
      </c>
      <c r="BQ277" s="111">
        <v>1248</v>
      </c>
      <c r="BR277" s="111">
        <v>4456707</v>
      </c>
      <c r="BS277" s="111">
        <v>5911</v>
      </c>
      <c r="BT277" s="111">
        <v>12746</v>
      </c>
      <c r="BU277" s="111">
        <v>10311483</v>
      </c>
      <c r="BV277" s="111">
        <v>7707</v>
      </c>
      <c r="BW277" s="111">
        <v>15685</v>
      </c>
      <c r="BX277" s="111">
        <v>362812</v>
      </c>
      <c r="BY277" s="111">
        <v>8849</v>
      </c>
      <c r="BZ277" s="111">
        <v>19544</v>
      </c>
      <c r="CA277" s="111">
        <v>11381129</v>
      </c>
      <c r="CB277" s="111">
        <v>9119</v>
      </c>
      <c r="CC277" s="178">
        <v>16482</v>
      </c>
      <c r="CD277" s="126">
        <f t="shared" si="2216"/>
        <v>9</v>
      </c>
      <c r="CE277" s="166">
        <f t="shared" si="2217"/>
        <v>2018</v>
      </c>
      <c r="CF277" s="167">
        <f t="shared" si="2198"/>
        <v>43344</v>
      </c>
      <c r="CG277" s="168">
        <f t="shared" si="2199"/>
        <v>30</v>
      </c>
      <c r="CH277" s="126">
        <f t="shared" si="2218"/>
        <v>0</v>
      </c>
      <c r="CI277" s="126">
        <f t="shared" si="2219"/>
        <v>7421796</v>
      </c>
      <c r="CJ277" s="126">
        <f t="shared" si="2220"/>
        <v>17274870</v>
      </c>
      <c r="CK277" s="126">
        <f t="shared" si="2221"/>
        <v>5974839</v>
      </c>
      <c r="CL277" s="126">
        <f t="shared" si="2222"/>
        <v>7795131</v>
      </c>
      <c r="CM277" s="126">
        <f t="shared" si="2223"/>
        <v>121047720</v>
      </c>
      <c r="CN277" s="126">
        <f t="shared" si="2224"/>
        <v>171298770</v>
      </c>
      <c r="CO277" s="126">
        <f t="shared" si="2225"/>
        <v>19987875</v>
      </c>
      <c r="CP277" s="126">
        <f t="shared" si="2226"/>
        <v>0</v>
      </c>
      <c r="CQ277" s="126">
        <f t="shared" si="2227"/>
        <v>719440</v>
      </c>
      <c r="CR277" s="126">
        <f t="shared" si="2228"/>
        <v>9610484</v>
      </c>
      <c r="CS277" s="126">
        <f t="shared" si="2229"/>
        <v>20986530</v>
      </c>
      <c r="CT277" s="126">
        <f t="shared" si="2230"/>
        <v>801304</v>
      </c>
      <c r="CU277" s="126">
        <f t="shared" si="2231"/>
        <v>20569536</v>
      </c>
    </row>
    <row r="278" spans="1:99" x14ac:dyDescent="0.2">
      <c r="A278" s="123" t="str">
        <f t="shared" si="2215"/>
        <v>2018-19SEPTEMBERRX6</v>
      </c>
      <c r="B278" s="97" t="s">
        <v>821</v>
      </c>
      <c r="C278" s="35" t="s">
        <v>707</v>
      </c>
      <c r="D278" s="124" t="str">
        <f t="shared" si="2195"/>
        <v>Y54</v>
      </c>
      <c r="E278" s="124" t="str">
        <f t="shared" si="2196"/>
        <v>North</v>
      </c>
      <c r="F278" s="109" t="s">
        <v>688</v>
      </c>
      <c r="G278" s="109" t="s">
        <v>689</v>
      </c>
      <c r="H278" s="111">
        <v>44043</v>
      </c>
      <c r="I278" s="111">
        <v>30205</v>
      </c>
      <c r="J278" s="111">
        <v>153445</v>
      </c>
      <c r="K278" s="111">
        <v>5</v>
      </c>
      <c r="L278" s="111">
        <v>1</v>
      </c>
      <c r="M278" s="111">
        <v>20</v>
      </c>
      <c r="N278" s="111">
        <v>55</v>
      </c>
      <c r="O278" s="111">
        <v>32958</v>
      </c>
      <c r="P278" s="111">
        <v>2343</v>
      </c>
      <c r="Q278" s="111">
        <v>1530</v>
      </c>
      <c r="R278" s="111">
        <v>17683</v>
      </c>
      <c r="S278" s="111">
        <v>8476</v>
      </c>
      <c r="T278" s="111">
        <v>373</v>
      </c>
      <c r="U278" s="111">
        <v>875339</v>
      </c>
      <c r="V278" s="111">
        <v>374</v>
      </c>
      <c r="W278" s="111">
        <v>637</v>
      </c>
      <c r="X278" s="111">
        <v>712541</v>
      </c>
      <c r="Y278" s="111">
        <v>466</v>
      </c>
      <c r="Z278" s="111">
        <v>819</v>
      </c>
      <c r="AA278" s="111">
        <v>21493650</v>
      </c>
      <c r="AB278" s="111">
        <v>1215</v>
      </c>
      <c r="AC278" s="111">
        <v>2479</v>
      </c>
      <c r="AD278" s="111">
        <v>38609620</v>
      </c>
      <c r="AE278" s="111">
        <v>4555</v>
      </c>
      <c r="AF278" s="111">
        <v>10912</v>
      </c>
      <c r="AG278" s="111">
        <v>1779628</v>
      </c>
      <c r="AH278" s="111">
        <v>4771</v>
      </c>
      <c r="AI278" s="111">
        <v>13313</v>
      </c>
      <c r="AJ278" s="111">
        <v>1723</v>
      </c>
      <c r="AK278" s="111">
        <v>59</v>
      </c>
      <c r="AL278" s="111">
        <v>447</v>
      </c>
      <c r="AM278" s="111">
        <v>3670</v>
      </c>
      <c r="AN278" s="111">
        <v>134</v>
      </c>
      <c r="AO278" s="111">
        <v>1083</v>
      </c>
      <c r="AP278" s="111">
        <v>0</v>
      </c>
      <c r="AQ278" s="111">
        <v>19574</v>
      </c>
      <c r="AR278" s="111">
        <v>3717</v>
      </c>
      <c r="AS278" s="111">
        <v>7944</v>
      </c>
      <c r="AT278" s="111">
        <v>31235</v>
      </c>
      <c r="AU278" s="111">
        <v>4541</v>
      </c>
      <c r="AV278" s="111">
        <v>3724</v>
      </c>
      <c r="AW278" s="111">
        <v>2972</v>
      </c>
      <c r="AX278" s="111">
        <v>2475</v>
      </c>
      <c r="AY278" s="111">
        <v>23823</v>
      </c>
      <c r="AZ278" s="111">
        <v>20132</v>
      </c>
      <c r="BA278" s="111">
        <v>13184</v>
      </c>
      <c r="BB278" s="111">
        <v>8316</v>
      </c>
      <c r="BC278" s="111">
        <v>662</v>
      </c>
      <c r="BD278" s="111">
        <v>386</v>
      </c>
      <c r="BE278" s="111">
        <v>73</v>
      </c>
      <c r="BF278" s="111">
        <v>32677</v>
      </c>
      <c r="BG278" s="111">
        <v>448</v>
      </c>
      <c r="BH278" s="111">
        <v>842</v>
      </c>
      <c r="BI278" s="111">
        <v>1400</v>
      </c>
      <c r="BJ278" s="111">
        <v>41882</v>
      </c>
      <c r="BK278" s="111">
        <v>30</v>
      </c>
      <c r="BL278" s="111">
        <v>58</v>
      </c>
      <c r="BM278" s="111">
        <v>2214</v>
      </c>
      <c r="BN278" s="111">
        <v>0</v>
      </c>
      <c r="BO278" s="111">
        <v>2086</v>
      </c>
      <c r="BP278" s="111">
        <v>0</v>
      </c>
      <c r="BQ278" s="111">
        <v>165</v>
      </c>
      <c r="BR278" s="111">
        <v>0</v>
      </c>
      <c r="BS278" s="111">
        <v>0</v>
      </c>
      <c r="BT278" s="111">
        <v>0</v>
      </c>
      <c r="BU278" s="111">
        <v>13913814</v>
      </c>
      <c r="BV278" s="111">
        <v>6670</v>
      </c>
      <c r="BW278" s="111">
        <v>13672</v>
      </c>
      <c r="BX278" s="111">
        <v>0</v>
      </c>
      <c r="BY278" s="111">
        <v>0</v>
      </c>
      <c r="BZ278" s="111">
        <v>0</v>
      </c>
      <c r="CA278" s="111">
        <v>1825252</v>
      </c>
      <c r="CB278" s="111">
        <v>11062</v>
      </c>
      <c r="CC278" s="178">
        <v>24664</v>
      </c>
      <c r="CD278" s="126">
        <f t="shared" si="2216"/>
        <v>9</v>
      </c>
      <c r="CE278" s="166">
        <f t="shared" si="2217"/>
        <v>2018</v>
      </c>
      <c r="CF278" s="167">
        <f t="shared" si="2198"/>
        <v>43344</v>
      </c>
      <c r="CG278" s="168">
        <f t="shared" si="2199"/>
        <v>30</v>
      </c>
      <c r="CH278" s="126">
        <f t="shared" si="2218"/>
        <v>30205</v>
      </c>
      <c r="CI278" s="126">
        <f t="shared" si="2219"/>
        <v>604100</v>
      </c>
      <c r="CJ278" s="126">
        <f t="shared" si="2220"/>
        <v>1661275</v>
      </c>
      <c r="CK278" s="126">
        <f t="shared" si="2221"/>
        <v>1492491</v>
      </c>
      <c r="CL278" s="126">
        <f t="shared" si="2222"/>
        <v>1253070</v>
      </c>
      <c r="CM278" s="126">
        <f t="shared" si="2223"/>
        <v>43836157</v>
      </c>
      <c r="CN278" s="126">
        <f t="shared" si="2224"/>
        <v>92490112</v>
      </c>
      <c r="CO278" s="126">
        <f t="shared" si="2225"/>
        <v>4965749</v>
      </c>
      <c r="CP278" s="126">
        <f t="shared" si="2226"/>
        <v>61466</v>
      </c>
      <c r="CQ278" s="126">
        <f t="shared" si="2227"/>
        <v>81200</v>
      </c>
      <c r="CR278" s="126">
        <f t="shared" si="2228"/>
        <v>0</v>
      </c>
      <c r="CS278" s="126">
        <f t="shared" si="2229"/>
        <v>28519792</v>
      </c>
      <c r="CT278" s="126">
        <f t="shared" si="2230"/>
        <v>0</v>
      </c>
      <c r="CU278" s="126">
        <f t="shared" si="2231"/>
        <v>4069560</v>
      </c>
    </row>
    <row r="279" spans="1:99" x14ac:dyDescent="0.2">
      <c r="A279" s="123" t="str">
        <f t="shared" si="2215"/>
        <v>2018-19SEPTEMBERRX7</v>
      </c>
      <c r="B279" s="97" t="s">
        <v>821</v>
      </c>
      <c r="C279" s="35" t="s">
        <v>707</v>
      </c>
      <c r="D279" s="124" t="str">
        <f t="shared" si="2195"/>
        <v>Y54</v>
      </c>
      <c r="E279" s="124" t="str">
        <f t="shared" si="2196"/>
        <v>North</v>
      </c>
      <c r="F279" s="109" t="s">
        <v>690</v>
      </c>
      <c r="G279" s="109" t="s">
        <v>691</v>
      </c>
      <c r="H279" s="111">
        <v>129192</v>
      </c>
      <c r="I279" s="111">
        <v>100544</v>
      </c>
      <c r="J279" s="111">
        <v>1541202</v>
      </c>
      <c r="K279" s="111">
        <v>15</v>
      </c>
      <c r="L279" s="111">
        <v>1</v>
      </c>
      <c r="M279" s="111">
        <v>91</v>
      </c>
      <c r="N279" s="111">
        <v>147</v>
      </c>
      <c r="O279" s="111">
        <v>89562</v>
      </c>
      <c r="P279" s="111">
        <v>8012</v>
      </c>
      <c r="Q279" s="111">
        <v>5778</v>
      </c>
      <c r="R279" s="111">
        <v>47404</v>
      </c>
      <c r="S279" s="111">
        <v>21596</v>
      </c>
      <c r="T279" s="111">
        <v>3345</v>
      </c>
      <c r="U279" s="111">
        <v>3831443</v>
      </c>
      <c r="V279" s="111">
        <v>478</v>
      </c>
      <c r="W279" s="111">
        <v>798</v>
      </c>
      <c r="X279" s="111">
        <v>3718383</v>
      </c>
      <c r="Y279" s="111">
        <v>644</v>
      </c>
      <c r="Z279" s="111">
        <v>1105</v>
      </c>
      <c r="AA279" s="111">
        <v>64748981</v>
      </c>
      <c r="AB279" s="111">
        <v>1366</v>
      </c>
      <c r="AC279" s="111">
        <v>2913</v>
      </c>
      <c r="AD279" s="111">
        <v>88544664</v>
      </c>
      <c r="AE279" s="111">
        <v>4100</v>
      </c>
      <c r="AF279" s="111">
        <v>9622</v>
      </c>
      <c r="AG279" s="111">
        <v>18603131</v>
      </c>
      <c r="AH279" s="111">
        <v>5561</v>
      </c>
      <c r="AI279" s="111">
        <v>11580</v>
      </c>
      <c r="AJ279" s="111">
        <v>5056</v>
      </c>
      <c r="AK279" s="111">
        <v>410</v>
      </c>
      <c r="AL279" s="111">
        <v>2648</v>
      </c>
      <c r="AM279" s="111">
        <v>5571</v>
      </c>
      <c r="AN279" s="111">
        <v>313</v>
      </c>
      <c r="AO279" s="111">
        <v>1685</v>
      </c>
      <c r="AP279" s="111">
        <v>0</v>
      </c>
      <c r="AQ279" s="111">
        <v>56616</v>
      </c>
      <c r="AR279" s="111">
        <v>5782</v>
      </c>
      <c r="AS279" s="111">
        <v>22108</v>
      </c>
      <c r="AT279" s="111">
        <v>84506</v>
      </c>
      <c r="AU279" s="111">
        <v>15917</v>
      </c>
      <c r="AV279" s="111">
        <v>12828</v>
      </c>
      <c r="AW279" s="111">
        <v>11379</v>
      </c>
      <c r="AX279" s="111">
        <v>9309</v>
      </c>
      <c r="AY279" s="111">
        <v>59963</v>
      </c>
      <c r="AZ279" s="111">
        <v>50603</v>
      </c>
      <c r="BA279" s="111">
        <v>29629</v>
      </c>
      <c r="BB279" s="111">
        <v>22929</v>
      </c>
      <c r="BC279" s="111">
        <v>4343</v>
      </c>
      <c r="BD279" s="111">
        <v>3584</v>
      </c>
      <c r="BE279" s="111">
        <v>0</v>
      </c>
      <c r="BF279" s="111">
        <v>0</v>
      </c>
      <c r="BG279" s="111">
        <v>0</v>
      </c>
      <c r="BH279" s="111">
        <v>0</v>
      </c>
      <c r="BI279" s="111">
        <v>4640</v>
      </c>
      <c r="BJ279" s="111">
        <v>200971</v>
      </c>
      <c r="BK279" s="111">
        <v>43</v>
      </c>
      <c r="BL279" s="111">
        <v>94</v>
      </c>
      <c r="BM279" s="111">
        <v>227</v>
      </c>
      <c r="BN279" s="111">
        <v>1460</v>
      </c>
      <c r="BO279" s="111">
        <v>926</v>
      </c>
      <c r="BP279" s="111">
        <v>65</v>
      </c>
      <c r="BQ279" s="111">
        <v>750</v>
      </c>
      <c r="BR279" s="111">
        <v>8031491</v>
      </c>
      <c r="BS279" s="111">
        <v>5501</v>
      </c>
      <c r="BT279" s="111">
        <v>11014</v>
      </c>
      <c r="BU279" s="111">
        <v>5914470</v>
      </c>
      <c r="BV279" s="111">
        <v>6387</v>
      </c>
      <c r="BW279" s="111">
        <v>12648</v>
      </c>
      <c r="BX279" s="111">
        <v>496757</v>
      </c>
      <c r="BY279" s="111">
        <v>7642</v>
      </c>
      <c r="BZ279" s="111">
        <v>14809</v>
      </c>
      <c r="CA279" s="111">
        <v>6854440</v>
      </c>
      <c r="CB279" s="111">
        <v>9139</v>
      </c>
      <c r="CC279" s="178">
        <v>19860</v>
      </c>
      <c r="CD279" s="126">
        <f t="shared" si="2216"/>
        <v>9</v>
      </c>
      <c r="CE279" s="166">
        <f t="shared" si="2217"/>
        <v>2018</v>
      </c>
      <c r="CF279" s="167">
        <f t="shared" si="2198"/>
        <v>43344</v>
      </c>
      <c r="CG279" s="168">
        <f t="shared" si="2199"/>
        <v>30</v>
      </c>
      <c r="CH279" s="126">
        <f t="shared" si="2218"/>
        <v>100544</v>
      </c>
      <c r="CI279" s="126">
        <f t="shared" si="2219"/>
        <v>9149504</v>
      </c>
      <c r="CJ279" s="126">
        <f t="shared" si="2220"/>
        <v>14779968</v>
      </c>
      <c r="CK279" s="126">
        <f t="shared" si="2221"/>
        <v>6393576</v>
      </c>
      <c r="CL279" s="126">
        <f t="shared" si="2222"/>
        <v>6384690</v>
      </c>
      <c r="CM279" s="126">
        <f t="shared" si="2223"/>
        <v>138087852</v>
      </c>
      <c r="CN279" s="126">
        <f t="shared" si="2224"/>
        <v>207796712</v>
      </c>
      <c r="CO279" s="126">
        <f t="shared" si="2225"/>
        <v>38735100</v>
      </c>
      <c r="CP279" s="126">
        <f t="shared" si="2226"/>
        <v>0</v>
      </c>
      <c r="CQ279" s="126">
        <f t="shared" si="2227"/>
        <v>436160</v>
      </c>
      <c r="CR279" s="126">
        <f t="shared" si="2228"/>
        <v>16080440</v>
      </c>
      <c r="CS279" s="126">
        <f t="shared" si="2229"/>
        <v>11712048</v>
      </c>
      <c r="CT279" s="126">
        <f t="shared" si="2230"/>
        <v>962585</v>
      </c>
      <c r="CU279" s="126">
        <f t="shared" si="2231"/>
        <v>14895000</v>
      </c>
    </row>
    <row r="280" spans="1:99" x14ac:dyDescent="0.2">
      <c r="A280" s="123" t="str">
        <f t="shared" si="2215"/>
        <v>2018-19SEPTEMBERRX8</v>
      </c>
      <c r="B280" s="97" t="s">
        <v>821</v>
      </c>
      <c r="C280" s="35" t="s">
        <v>707</v>
      </c>
      <c r="D280" s="124" t="str">
        <f t="shared" si="2195"/>
        <v>Y54</v>
      </c>
      <c r="E280" s="124" t="str">
        <f t="shared" si="2196"/>
        <v>North</v>
      </c>
      <c r="F280" s="109" t="s">
        <v>692</v>
      </c>
      <c r="G280" s="109" t="s">
        <v>693</v>
      </c>
      <c r="H280" s="111">
        <v>80231</v>
      </c>
      <c r="I280" s="111">
        <v>59172</v>
      </c>
      <c r="J280" s="111">
        <v>98095</v>
      </c>
      <c r="K280" s="111">
        <v>2</v>
      </c>
      <c r="L280" s="111">
        <v>1</v>
      </c>
      <c r="M280" s="111">
        <v>1</v>
      </c>
      <c r="N280" s="111">
        <v>31</v>
      </c>
      <c r="O280" s="111">
        <v>63371</v>
      </c>
      <c r="P280" s="111">
        <v>5068</v>
      </c>
      <c r="Q280" s="111">
        <v>3558</v>
      </c>
      <c r="R280" s="111">
        <v>36186</v>
      </c>
      <c r="S280" s="111">
        <v>11441</v>
      </c>
      <c r="T280" s="111">
        <v>1111</v>
      </c>
      <c r="U280" s="111">
        <v>2220494</v>
      </c>
      <c r="V280" s="111">
        <v>438</v>
      </c>
      <c r="W280" s="111">
        <v>748</v>
      </c>
      <c r="X280" s="111">
        <v>2292796</v>
      </c>
      <c r="Y280" s="111">
        <v>644</v>
      </c>
      <c r="Z280" s="111">
        <v>1160</v>
      </c>
      <c r="AA280" s="111">
        <v>44115456</v>
      </c>
      <c r="AB280" s="111">
        <v>1219</v>
      </c>
      <c r="AC280" s="111">
        <v>2531</v>
      </c>
      <c r="AD280" s="111">
        <v>33810464</v>
      </c>
      <c r="AE280" s="111">
        <v>2955</v>
      </c>
      <c r="AF280" s="111">
        <v>7045</v>
      </c>
      <c r="AG280" s="111">
        <v>4558589</v>
      </c>
      <c r="AH280" s="111">
        <v>4103</v>
      </c>
      <c r="AI280" s="111">
        <v>9663</v>
      </c>
      <c r="AJ280" s="111">
        <v>4007</v>
      </c>
      <c r="AK280" s="111">
        <v>405</v>
      </c>
      <c r="AL280" s="111">
        <v>792</v>
      </c>
      <c r="AM280" s="111">
        <v>3132</v>
      </c>
      <c r="AN280" s="111">
        <v>405</v>
      </c>
      <c r="AO280" s="111">
        <v>2405</v>
      </c>
      <c r="AP280" s="111">
        <v>2308</v>
      </c>
      <c r="AQ280" s="111">
        <v>38482</v>
      </c>
      <c r="AR280" s="111">
        <v>6066</v>
      </c>
      <c r="AS280" s="111">
        <v>14816</v>
      </c>
      <c r="AT280" s="111">
        <v>59364</v>
      </c>
      <c r="AU280" s="111">
        <v>11644</v>
      </c>
      <c r="AV280" s="111">
        <v>8733</v>
      </c>
      <c r="AW280" s="111">
        <v>8149</v>
      </c>
      <c r="AX280" s="111">
        <v>6206</v>
      </c>
      <c r="AY280" s="111">
        <v>54773</v>
      </c>
      <c r="AZ280" s="111">
        <v>42847</v>
      </c>
      <c r="BA280" s="111">
        <v>24468</v>
      </c>
      <c r="BB280" s="111">
        <v>15671</v>
      </c>
      <c r="BC280" s="111">
        <v>2271</v>
      </c>
      <c r="BD280" s="111">
        <v>1424</v>
      </c>
      <c r="BE280" s="111">
        <v>0</v>
      </c>
      <c r="BF280" s="111">
        <v>0</v>
      </c>
      <c r="BG280" s="111">
        <v>0</v>
      </c>
      <c r="BH280" s="111">
        <v>0</v>
      </c>
      <c r="BI280" s="111">
        <v>3116</v>
      </c>
      <c r="BJ280" s="111">
        <v>105886</v>
      </c>
      <c r="BK280" s="111">
        <v>34</v>
      </c>
      <c r="BL280" s="111">
        <v>56</v>
      </c>
      <c r="BM280" s="111">
        <v>115</v>
      </c>
      <c r="BN280" s="111">
        <v>2481</v>
      </c>
      <c r="BO280" s="111">
        <v>191</v>
      </c>
      <c r="BP280" s="111">
        <v>49</v>
      </c>
      <c r="BQ280" s="111">
        <v>2722</v>
      </c>
      <c r="BR280" s="111">
        <v>11391899</v>
      </c>
      <c r="BS280" s="111">
        <v>4592</v>
      </c>
      <c r="BT280" s="111">
        <v>10037</v>
      </c>
      <c r="BU280" s="111">
        <v>834339</v>
      </c>
      <c r="BV280" s="111">
        <v>4368</v>
      </c>
      <c r="BW280" s="111">
        <v>9196</v>
      </c>
      <c r="BX280" s="111">
        <v>263753</v>
      </c>
      <c r="BY280" s="111">
        <v>5383</v>
      </c>
      <c r="BZ280" s="111">
        <v>12115</v>
      </c>
      <c r="CA280" s="111">
        <v>24559701</v>
      </c>
      <c r="CB280" s="111">
        <v>9023</v>
      </c>
      <c r="CC280" s="178">
        <v>20699</v>
      </c>
      <c r="CD280" s="126">
        <f t="shared" si="2216"/>
        <v>9</v>
      </c>
      <c r="CE280" s="166">
        <f t="shared" si="2217"/>
        <v>2018</v>
      </c>
      <c r="CF280" s="167">
        <f t="shared" si="2198"/>
        <v>43344</v>
      </c>
      <c r="CG280" s="168">
        <f t="shared" si="2199"/>
        <v>30</v>
      </c>
      <c r="CH280" s="126">
        <f t="shared" si="2218"/>
        <v>59172</v>
      </c>
      <c r="CI280" s="126">
        <f t="shared" si="2219"/>
        <v>59172</v>
      </c>
      <c r="CJ280" s="126">
        <f t="shared" si="2220"/>
        <v>1834332</v>
      </c>
      <c r="CK280" s="126">
        <f t="shared" si="2221"/>
        <v>3790864</v>
      </c>
      <c r="CL280" s="126">
        <f t="shared" si="2222"/>
        <v>4127280</v>
      </c>
      <c r="CM280" s="126">
        <f t="shared" si="2223"/>
        <v>91586766</v>
      </c>
      <c r="CN280" s="126">
        <f t="shared" si="2224"/>
        <v>80601845</v>
      </c>
      <c r="CO280" s="126">
        <f t="shared" si="2225"/>
        <v>10735593</v>
      </c>
      <c r="CP280" s="126">
        <f t="shared" si="2226"/>
        <v>0</v>
      </c>
      <c r="CQ280" s="126">
        <f t="shared" si="2227"/>
        <v>174496</v>
      </c>
      <c r="CR280" s="126">
        <f t="shared" si="2228"/>
        <v>24901797</v>
      </c>
      <c r="CS280" s="126">
        <f t="shared" si="2229"/>
        <v>1756436</v>
      </c>
      <c r="CT280" s="126">
        <f t="shared" si="2230"/>
        <v>593635</v>
      </c>
      <c r="CU280" s="126">
        <f t="shared" si="2231"/>
        <v>56342678</v>
      </c>
    </row>
    <row r="281" spans="1:99" x14ac:dyDescent="0.2">
      <c r="A281" s="123" t="str">
        <f t="shared" si="2215"/>
        <v>2018-19SEPTEMBERRX9</v>
      </c>
      <c r="B281" s="97" t="s">
        <v>821</v>
      </c>
      <c r="C281" s="35" t="s">
        <v>707</v>
      </c>
      <c r="D281" s="124" t="str">
        <f t="shared" si="2195"/>
        <v>Y55</v>
      </c>
      <c r="E281" s="124" t="str">
        <f t="shared" si="2196"/>
        <v>Midlands and East</v>
      </c>
      <c r="F281" s="109" t="s">
        <v>695</v>
      </c>
      <c r="G281" s="109" t="s">
        <v>696</v>
      </c>
      <c r="H281" s="111">
        <v>83922</v>
      </c>
      <c r="I281" s="111">
        <v>68553</v>
      </c>
      <c r="J281" s="111">
        <v>296429</v>
      </c>
      <c r="K281" s="111">
        <v>4</v>
      </c>
      <c r="L281" s="111">
        <v>2</v>
      </c>
      <c r="M281" s="111">
        <v>18</v>
      </c>
      <c r="N281" s="111">
        <v>62</v>
      </c>
      <c r="O281" s="111">
        <v>57669</v>
      </c>
      <c r="P281" s="111">
        <v>5834</v>
      </c>
      <c r="Q281" s="111">
        <v>3768</v>
      </c>
      <c r="R281" s="111">
        <v>33670</v>
      </c>
      <c r="S281" s="111">
        <v>11550</v>
      </c>
      <c r="T281" s="111">
        <v>175</v>
      </c>
      <c r="U281" s="111">
        <v>2602558</v>
      </c>
      <c r="V281" s="111">
        <v>446</v>
      </c>
      <c r="W281" s="111">
        <v>800</v>
      </c>
      <c r="X281" s="111">
        <v>3989218</v>
      </c>
      <c r="Y281" s="111">
        <v>1059</v>
      </c>
      <c r="Z281" s="111">
        <v>2548</v>
      </c>
      <c r="AA281" s="111">
        <v>66093905</v>
      </c>
      <c r="AB281" s="111">
        <v>1963</v>
      </c>
      <c r="AC281" s="111">
        <v>4128</v>
      </c>
      <c r="AD281" s="111">
        <v>54611409</v>
      </c>
      <c r="AE281" s="111">
        <v>4728</v>
      </c>
      <c r="AF281" s="111">
        <v>11505</v>
      </c>
      <c r="AG281" s="111">
        <v>568366</v>
      </c>
      <c r="AH281" s="111">
        <v>3248</v>
      </c>
      <c r="AI281" s="111">
        <v>8870</v>
      </c>
      <c r="AJ281" s="111">
        <v>3913</v>
      </c>
      <c r="AK281" s="111">
        <v>1587</v>
      </c>
      <c r="AL281" s="111">
        <v>774</v>
      </c>
      <c r="AM281" s="111">
        <v>6</v>
      </c>
      <c r="AN281" s="111">
        <v>815</v>
      </c>
      <c r="AO281" s="111">
        <v>737</v>
      </c>
      <c r="AP281" s="111">
        <v>3</v>
      </c>
      <c r="AQ281" s="111">
        <v>35251</v>
      </c>
      <c r="AR281" s="111">
        <v>2517</v>
      </c>
      <c r="AS281" s="111">
        <v>15988</v>
      </c>
      <c r="AT281" s="111">
        <v>53756</v>
      </c>
      <c r="AU281" s="111">
        <v>11076</v>
      </c>
      <c r="AV281" s="111">
        <v>8567</v>
      </c>
      <c r="AW281" s="111">
        <v>7485</v>
      </c>
      <c r="AX281" s="111">
        <v>5851</v>
      </c>
      <c r="AY281" s="111">
        <v>43543</v>
      </c>
      <c r="AZ281" s="111">
        <v>36287</v>
      </c>
      <c r="BA281" s="111">
        <v>15126</v>
      </c>
      <c r="BB281" s="111">
        <v>12068</v>
      </c>
      <c r="BC281" s="111">
        <v>215</v>
      </c>
      <c r="BD281" s="111">
        <v>170</v>
      </c>
      <c r="BE281" s="111">
        <v>279</v>
      </c>
      <c r="BF281" s="111">
        <v>74934</v>
      </c>
      <c r="BG281" s="111">
        <v>269</v>
      </c>
      <c r="BH281" s="111">
        <v>484</v>
      </c>
      <c r="BI281" s="111">
        <v>2794</v>
      </c>
      <c r="BJ281" s="111">
        <v>114112</v>
      </c>
      <c r="BK281" s="111">
        <v>41</v>
      </c>
      <c r="BL281" s="111">
        <v>78</v>
      </c>
      <c r="BM281" s="111">
        <v>0</v>
      </c>
      <c r="BN281" s="111">
        <v>316</v>
      </c>
      <c r="BO281" s="111">
        <v>273</v>
      </c>
      <c r="BP281" s="111">
        <v>4</v>
      </c>
      <c r="BQ281" s="111">
        <v>1934</v>
      </c>
      <c r="BR281" s="111">
        <v>1711986</v>
      </c>
      <c r="BS281" s="111">
        <v>5418</v>
      </c>
      <c r="BT281" s="111">
        <v>11782</v>
      </c>
      <c r="BU281" s="111">
        <v>1531460</v>
      </c>
      <c r="BV281" s="111">
        <v>5610</v>
      </c>
      <c r="BW281" s="111">
        <v>9621</v>
      </c>
      <c r="BX281" s="111">
        <v>22322</v>
      </c>
      <c r="BY281" s="111">
        <v>5581</v>
      </c>
      <c r="BZ281" s="111">
        <v>9782</v>
      </c>
      <c r="CA281" s="111">
        <v>15838395</v>
      </c>
      <c r="CB281" s="111">
        <v>8189</v>
      </c>
      <c r="CC281" s="178">
        <v>18754</v>
      </c>
      <c r="CD281" s="126">
        <f t="shared" si="2216"/>
        <v>9</v>
      </c>
      <c r="CE281" s="166">
        <f t="shared" si="2217"/>
        <v>2018</v>
      </c>
      <c r="CF281" s="167">
        <f t="shared" si="2198"/>
        <v>43344</v>
      </c>
      <c r="CG281" s="168">
        <f t="shared" si="2199"/>
        <v>30</v>
      </c>
      <c r="CH281" s="126">
        <f t="shared" si="2218"/>
        <v>137106</v>
      </c>
      <c r="CI281" s="126">
        <f t="shared" si="2219"/>
        <v>1233954</v>
      </c>
      <c r="CJ281" s="126">
        <f t="shared" si="2220"/>
        <v>4250286</v>
      </c>
      <c r="CK281" s="126">
        <f t="shared" si="2221"/>
        <v>4667200</v>
      </c>
      <c r="CL281" s="126">
        <f t="shared" si="2222"/>
        <v>9600864</v>
      </c>
      <c r="CM281" s="126">
        <f t="shared" si="2223"/>
        <v>138989760</v>
      </c>
      <c r="CN281" s="126">
        <f t="shared" si="2224"/>
        <v>132882750</v>
      </c>
      <c r="CO281" s="126">
        <f t="shared" si="2225"/>
        <v>1552250</v>
      </c>
      <c r="CP281" s="126">
        <f t="shared" si="2226"/>
        <v>135036</v>
      </c>
      <c r="CQ281" s="126">
        <f t="shared" si="2227"/>
        <v>217932</v>
      </c>
      <c r="CR281" s="126">
        <f t="shared" si="2228"/>
        <v>3723112</v>
      </c>
      <c r="CS281" s="126">
        <f t="shared" si="2229"/>
        <v>2626533</v>
      </c>
      <c r="CT281" s="126">
        <f t="shared" si="2230"/>
        <v>39128</v>
      </c>
      <c r="CU281" s="126">
        <f t="shared" si="2231"/>
        <v>36270236</v>
      </c>
    </row>
    <row r="282" spans="1:99" x14ac:dyDescent="0.2">
      <c r="A282" s="123" t="str">
        <f t="shared" si="2215"/>
        <v>2018-19SEPTEMBERRYA</v>
      </c>
      <c r="B282" s="97" t="s">
        <v>821</v>
      </c>
      <c r="C282" s="35" t="s">
        <v>707</v>
      </c>
      <c r="D282" s="124" t="str">
        <f t="shared" si="2195"/>
        <v>Y55</v>
      </c>
      <c r="E282" s="124" t="str">
        <f t="shared" si="2196"/>
        <v>Midlands and East</v>
      </c>
      <c r="F282" s="109" t="s">
        <v>697</v>
      </c>
      <c r="G282" s="109" t="s">
        <v>698</v>
      </c>
      <c r="H282" s="111">
        <v>106358</v>
      </c>
      <c r="I282" s="111">
        <v>77589</v>
      </c>
      <c r="J282" s="111">
        <v>298957</v>
      </c>
      <c r="K282" s="111">
        <v>4</v>
      </c>
      <c r="L282" s="111">
        <v>1</v>
      </c>
      <c r="M282" s="111">
        <v>21</v>
      </c>
      <c r="N282" s="111">
        <v>44</v>
      </c>
      <c r="O282" s="111">
        <v>84746</v>
      </c>
      <c r="P282" s="111">
        <v>5361</v>
      </c>
      <c r="Q282" s="111">
        <v>3380</v>
      </c>
      <c r="R282" s="111">
        <v>41146</v>
      </c>
      <c r="S282" s="111">
        <v>30592</v>
      </c>
      <c r="T282" s="111">
        <v>1500</v>
      </c>
      <c r="U282" s="111">
        <v>2178318</v>
      </c>
      <c r="V282" s="111">
        <v>406</v>
      </c>
      <c r="W282" s="111">
        <v>701</v>
      </c>
      <c r="X282" s="111">
        <v>1583262</v>
      </c>
      <c r="Y282" s="111">
        <v>468</v>
      </c>
      <c r="Z282" s="111">
        <v>845</v>
      </c>
      <c r="AA282" s="111">
        <v>29552797</v>
      </c>
      <c r="AB282" s="111">
        <v>718</v>
      </c>
      <c r="AC282" s="111">
        <v>1309</v>
      </c>
      <c r="AD282" s="111">
        <v>60357167</v>
      </c>
      <c r="AE282" s="111">
        <v>1973</v>
      </c>
      <c r="AF282" s="111">
        <v>4360</v>
      </c>
      <c r="AG282" s="111">
        <v>4499632</v>
      </c>
      <c r="AH282" s="111">
        <v>3000</v>
      </c>
      <c r="AI282" s="111">
        <v>7538</v>
      </c>
      <c r="AJ282" s="111">
        <v>2504</v>
      </c>
      <c r="AK282" s="111">
        <v>5</v>
      </c>
      <c r="AL282" s="111">
        <v>15</v>
      </c>
      <c r="AM282" s="111">
        <v>0</v>
      </c>
      <c r="AN282" s="111">
        <v>130</v>
      </c>
      <c r="AO282" s="111">
        <v>2354</v>
      </c>
      <c r="AP282" s="111">
        <v>1770</v>
      </c>
      <c r="AQ282" s="111">
        <v>48369</v>
      </c>
      <c r="AR282" s="111">
        <v>3122</v>
      </c>
      <c r="AS282" s="111">
        <v>30751</v>
      </c>
      <c r="AT282" s="111">
        <v>82242</v>
      </c>
      <c r="AU282" s="111">
        <v>10155</v>
      </c>
      <c r="AV282" s="111">
        <v>7477</v>
      </c>
      <c r="AW282" s="111">
        <v>6328</v>
      </c>
      <c r="AX282" s="111">
        <v>4733</v>
      </c>
      <c r="AY282" s="111">
        <v>52214</v>
      </c>
      <c r="AZ282" s="111">
        <v>43356</v>
      </c>
      <c r="BA282" s="111">
        <v>54302</v>
      </c>
      <c r="BB282" s="111">
        <v>31965</v>
      </c>
      <c r="BC282" s="111">
        <v>3836</v>
      </c>
      <c r="BD282" s="111">
        <v>1574</v>
      </c>
      <c r="BE282" s="111">
        <v>191</v>
      </c>
      <c r="BF282" s="111">
        <v>49528</v>
      </c>
      <c r="BG282" s="111">
        <v>259</v>
      </c>
      <c r="BH282" s="111">
        <v>470</v>
      </c>
      <c r="BI282" s="111">
        <v>3466</v>
      </c>
      <c r="BJ282" s="111">
        <v>96741</v>
      </c>
      <c r="BK282" s="111">
        <v>28</v>
      </c>
      <c r="BL282" s="111">
        <v>55</v>
      </c>
      <c r="BM282" s="111">
        <v>191</v>
      </c>
      <c r="BN282" s="111">
        <v>0</v>
      </c>
      <c r="BO282" s="111">
        <v>2171</v>
      </c>
      <c r="BP282" s="111">
        <v>0</v>
      </c>
      <c r="BQ282" s="111">
        <v>1281</v>
      </c>
      <c r="BR282" s="111">
        <v>0</v>
      </c>
      <c r="BS282" s="111">
        <v>0</v>
      </c>
      <c r="BT282" s="111">
        <v>0</v>
      </c>
      <c r="BU282" s="111">
        <v>12788221</v>
      </c>
      <c r="BV282" s="111">
        <v>5890</v>
      </c>
      <c r="BW282" s="111">
        <v>13856</v>
      </c>
      <c r="BX282" s="111">
        <v>0</v>
      </c>
      <c r="BY282" s="111">
        <v>0</v>
      </c>
      <c r="BZ282" s="111">
        <v>0</v>
      </c>
      <c r="CA282" s="111">
        <v>9517169</v>
      </c>
      <c r="CB282" s="111">
        <v>7429</v>
      </c>
      <c r="CC282" s="178">
        <v>17372</v>
      </c>
      <c r="CD282" s="126">
        <f t="shared" si="2216"/>
        <v>9</v>
      </c>
      <c r="CE282" s="166">
        <f t="shared" si="2217"/>
        <v>2018</v>
      </c>
      <c r="CF282" s="167">
        <f t="shared" si="2198"/>
        <v>43344</v>
      </c>
      <c r="CG282" s="168">
        <f t="shared" si="2199"/>
        <v>30</v>
      </c>
      <c r="CH282" s="126">
        <f t="shared" si="2218"/>
        <v>77589</v>
      </c>
      <c r="CI282" s="126">
        <f t="shared" si="2219"/>
        <v>1629369</v>
      </c>
      <c r="CJ282" s="126">
        <f t="shared" si="2220"/>
        <v>3413916</v>
      </c>
      <c r="CK282" s="126">
        <f t="shared" si="2221"/>
        <v>3758061</v>
      </c>
      <c r="CL282" s="126">
        <f t="shared" si="2222"/>
        <v>2856100</v>
      </c>
      <c r="CM282" s="126">
        <f t="shared" si="2223"/>
        <v>53860114</v>
      </c>
      <c r="CN282" s="126">
        <f t="shared" si="2224"/>
        <v>133381120</v>
      </c>
      <c r="CO282" s="126">
        <f t="shared" si="2225"/>
        <v>11307000</v>
      </c>
      <c r="CP282" s="126">
        <f t="shared" si="2226"/>
        <v>89770</v>
      </c>
      <c r="CQ282" s="126">
        <f t="shared" si="2227"/>
        <v>190630</v>
      </c>
      <c r="CR282" s="126">
        <f t="shared" si="2228"/>
        <v>0</v>
      </c>
      <c r="CS282" s="126">
        <f t="shared" si="2229"/>
        <v>30081376</v>
      </c>
      <c r="CT282" s="126">
        <f t="shared" si="2230"/>
        <v>0</v>
      </c>
      <c r="CU282" s="126">
        <f t="shared" si="2231"/>
        <v>22253532</v>
      </c>
    </row>
    <row r="283" spans="1:99" x14ac:dyDescent="0.2">
      <c r="A283" s="123" t="str">
        <f t="shared" si="2215"/>
        <v>2018-19SEPTEMBERRYC</v>
      </c>
      <c r="B283" s="97" t="s">
        <v>821</v>
      </c>
      <c r="C283" s="35" t="s">
        <v>707</v>
      </c>
      <c r="D283" s="124" t="str">
        <f t="shared" si="2195"/>
        <v>Y55</v>
      </c>
      <c r="E283" s="124" t="str">
        <f t="shared" si="2196"/>
        <v>Midlands and East</v>
      </c>
      <c r="F283" s="109" t="s">
        <v>699</v>
      </c>
      <c r="G283" s="109" t="s">
        <v>700</v>
      </c>
      <c r="H283" s="111">
        <v>101337</v>
      </c>
      <c r="I283" s="111">
        <v>65332</v>
      </c>
      <c r="J283" s="111">
        <v>629618</v>
      </c>
      <c r="K283" s="111">
        <v>10</v>
      </c>
      <c r="L283" s="111">
        <v>1</v>
      </c>
      <c r="M283" s="111">
        <v>59</v>
      </c>
      <c r="N283" s="111">
        <v>123</v>
      </c>
      <c r="O283" s="111">
        <v>66822</v>
      </c>
      <c r="P283" s="111">
        <v>6150</v>
      </c>
      <c r="Q283" s="111">
        <v>4179</v>
      </c>
      <c r="R283" s="111">
        <v>37833</v>
      </c>
      <c r="S283" s="111">
        <v>12344</v>
      </c>
      <c r="T283" s="111">
        <v>2240</v>
      </c>
      <c r="U283" s="111">
        <v>2965955</v>
      </c>
      <c r="V283" s="111">
        <v>482</v>
      </c>
      <c r="W283" s="111">
        <v>864</v>
      </c>
      <c r="X283" s="111">
        <v>3212553</v>
      </c>
      <c r="Y283" s="111">
        <v>769</v>
      </c>
      <c r="Z283" s="111">
        <v>1391</v>
      </c>
      <c r="AA283" s="111">
        <v>58232571</v>
      </c>
      <c r="AB283" s="111">
        <v>1539</v>
      </c>
      <c r="AC283" s="111">
        <v>3165</v>
      </c>
      <c r="AD283" s="111">
        <v>63926082</v>
      </c>
      <c r="AE283" s="111">
        <v>5179</v>
      </c>
      <c r="AF283" s="111">
        <v>12633</v>
      </c>
      <c r="AG283" s="111">
        <v>13265105</v>
      </c>
      <c r="AH283" s="111">
        <v>5922</v>
      </c>
      <c r="AI283" s="111">
        <v>14858</v>
      </c>
      <c r="AJ283" s="111">
        <v>4384</v>
      </c>
      <c r="AK283" s="111">
        <v>99</v>
      </c>
      <c r="AL283" s="111">
        <v>2912</v>
      </c>
      <c r="AM283" s="111">
        <v>495</v>
      </c>
      <c r="AN283" s="111">
        <v>47</v>
      </c>
      <c r="AO283" s="111">
        <v>1326</v>
      </c>
      <c r="AP283" s="111">
        <v>2114</v>
      </c>
      <c r="AQ283" s="111">
        <v>39530</v>
      </c>
      <c r="AR283" s="111">
        <v>1988</v>
      </c>
      <c r="AS283" s="111">
        <v>20920</v>
      </c>
      <c r="AT283" s="111">
        <v>62438</v>
      </c>
      <c r="AU283" s="111">
        <v>14366</v>
      </c>
      <c r="AV283" s="111">
        <v>10343</v>
      </c>
      <c r="AW283" s="111">
        <v>9733</v>
      </c>
      <c r="AX283" s="111">
        <v>7179</v>
      </c>
      <c r="AY283" s="111">
        <v>59309</v>
      </c>
      <c r="AZ283" s="111">
        <v>43555</v>
      </c>
      <c r="BA283" s="111">
        <v>23665</v>
      </c>
      <c r="BB283" s="111">
        <v>13440</v>
      </c>
      <c r="BC283" s="111">
        <v>3978</v>
      </c>
      <c r="BD283" s="111">
        <v>2418</v>
      </c>
      <c r="BE283" s="111">
        <v>445</v>
      </c>
      <c r="BF283" s="111">
        <v>123963</v>
      </c>
      <c r="BG283" s="111">
        <v>279</v>
      </c>
      <c r="BH283" s="111">
        <v>465</v>
      </c>
      <c r="BI283" s="111">
        <v>5850</v>
      </c>
      <c r="BJ283" s="111">
        <v>236610</v>
      </c>
      <c r="BK283" s="111">
        <v>40</v>
      </c>
      <c r="BL283" s="111">
        <v>75</v>
      </c>
      <c r="BM283" s="111">
        <v>37</v>
      </c>
      <c r="BN283" s="111">
        <v>812</v>
      </c>
      <c r="BO283" s="111">
        <v>611</v>
      </c>
      <c r="BP283" s="111">
        <v>52</v>
      </c>
      <c r="BQ283" s="111">
        <v>985</v>
      </c>
      <c r="BR283" s="111">
        <v>7808351</v>
      </c>
      <c r="BS283" s="111">
        <v>9616</v>
      </c>
      <c r="BT283" s="111">
        <v>20987</v>
      </c>
      <c r="BU283" s="111">
        <v>6485216</v>
      </c>
      <c r="BV283" s="111">
        <v>10614</v>
      </c>
      <c r="BW283" s="111">
        <v>24069</v>
      </c>
      <c r="BX283" s="111">
        <v>753029</v>
      </c>
      <c r="BY283" s="111">
        <v>14481</v>
      </c>
      <c r="BZ283" s="111">
        <v>31323</v>
      </c>
      <c r="CA283" s="111">
        <v>13432721</v>
      </c>
      <c r="CB283" s="111">
        <v>13637</v>
      </c>
      <c r="CC283" s="178">
        <v>30272</v>
      </c>
      <c r="CD283" s="126">
        <f t="shared" si="2216"/>
        <v>9</v>
      </c>
      <c r="CE283" s="166">
        <f t="shared" si="2217"/>
        <v>2018</v>
      </c>
      <c r="CF283" s="167">
        <f t="shared" si="2198"/>
        <v>43344</v>
      </c>
      <c r="CG283" s="168">
        <f t="shared" si="2199"/>
        <v>30</v>
      </c>
      <c r="CH283" s="126">
        <f t="shared" si="2218"/>
        <v>65332</v>
      </c>
      <c r="CI283" s="126">
        <f t="shared" si="2219"/>
        <v>3854588</v>
      </c>
      <c r="CJ283" s="126">
        <f t="shared" si="2220"/>
        <v>8035836</v>
      </c>
      <c r="CK283" s="126">
        <f t="shared" si="2221"/>
        <v>5313600</v>
      </c>
      <c r="CL283" s="126">
        <f t="shared" si="2222"/>
        <v>5812989</v>
      </c>
      <c r="CM283" s="126">
        <f t="shared" si="2223"/>
        <v>119741445</v>
      </c>
      <c r="CN283" s="126">
        <f t="shared" si="2224"/>
        <v>155941752</v>
      </c>
      <c r="CO283" s="126">
        <f t="shared" si="2225"/>
        <v>33281920</v>
      </c>
      <c r="CP283" s="126">
        <f t="shared" si="2226"/>
        <v>206925</v>
      </c>
      <c r="CQ283" s="126">
        <f t="shared" si="2227"/>
        <v>438750</v>
      </c>
      <c r="CR283" s="126">
        <f t="shared" si="2228"/>
        <v>17041444</v>
      </c>
      <c r="CS283" s="126">
        <f t="shared" si="2229"/>
        <v>14706159</v>
      </c>
      <c r="CT283" s="126">
        <f t="shared" si="2230"/>
        <v>1628796</v>
      </c>
      <c r="CU283" s="126">
        <f t="shared" si="2231"/>
        <v>29817920</v>
      </c>
    </row>
    <row r="284" spans="1:99" x14ac:dyDescent="0.2">
      <c r="A284" s="123" t="str">
        <f t="shared" si="2215"/>
        <v>2018-19SEPTEMBERRYD</v>
      </c>
      <c r="B284" s="97" t="s">
        <v>821</v>
      </c>
      <c r="C284" s="35" t="s">
        <v>707</v>
      </c>
      <c r="D284" s="124" t="str">
        <f t="shared" si="2195"/>
        <v>Y58</v>
      </c>
      <c r="E284" s="124" t="str">
        <f t="shared" si="2196"/>
        <v>South East</v>
      </c>
      <c r="F284" s="109" t="s">
        <v>701</v>
      </c>
      <c r="G284" s="109" t="s">
        <v>702</v>
      </c>
      <c r="H284" s="111">
        <v>77338</v>
      </c>
      <c r="I284" s="111">
        <v>63200</v>
      </c>
      <c r="J284" s="111">
        <v>943861</v>
      </c>
      <c r="K284" s="111">
        <v>15</v>
      </c>
      <c r="L284" s="111">
        <v>3</v>
      </c>
      <c r="M284" s="111">
        <v>87</v>
      </c>
      <c r="N284" s="111">
        <v>187</v>
      </c>
      <c r="O284" s="111">
        <v>57222</v>
      </c>
      <c r="P284" s="111">
        <v>3385</v>
      </c>
      <c r="Q284" s="111">
        <v>2101</v>
      </c>
      <c r="R284" s="111">
        <v>28425</v>
      </c>
      <c r="S284" s="111">
        <v>19521</v>
      </c>
      <c r="T284" s="111">
        <v>774</v>
      </c>
      <c r="U284" s="111">
        <v>1560281</v>
      </c>
      <c r="V284" s="111">
        <v>461</v>
      </c>
      <c r="W284" s="111">
        <v>853</v>
      </c>
      <c r="X284" s="111">
        <v>1284870</v>
      </c>
      <c r="Y284" s="111">
        <v>612</v>
      </c>
      <c r="Z284" s="111">
        <v>1134</v>
      </c>
      <c r="AA284" s="111">
        <v>32828074</v>
      </c>
      <c r="AB284" s="111">
        <v>1155</v>
      </c>
      <c r="AC284" s="111">
        <v>2161</v>
      </c>
      <c r="AD284" s="111">
        <v>100134350</v>
      </c>
      <c r="AE284" s="111">
        <v>5130</v>
      </c>
      <c r="AF284" s="111">
        <v>11560</v>
      </c>
      <c r="AG284" s="111">
        <v>5160838</v>
      </c>
      <c r="AH284" s="111">
        <v>6668</v>
      </c>
      <c r="AI284" s="111">
        <v>14781</v>
      </c>
      <c r="AJ284" s="111">
        <v>3244</v>
      </c>
      <c r="AK284" s="111">
        <v>88</v>
      </c>
      <c r="AL284" s="111">
        <v>451</v>
      </c>
      <c r="AM284" s="111">
        <v>654</v>
      </c>
      <c r="AN284" s="111">
        <v>286</v>
      </c>
      <c r="AO284" s="111">
        <v>2419</v>
      </c>
      <c r="AP284" s="111">
        <v>585</v>
      </c>
      <c r="AQ284" s="111">
        <v>34706</v>
      </c>
      <c r="AR284" s="111">
        <v>82</v>
      </c>
      <c r="AS284" s="111">
        <v>19190</v>
      </c>
      <c r="AT284" s="111">
        <v>53978</v>
      </c>
      <c r="AU284" s="111">
        <v>7745</v>
      </c>
      <c r="AV284" s="111">
        <v>5795</v>
      </c>
      <c r="AW284" s="111">
        <v>4862</v>
      </c>
      <c r="AX284" s="111">
        <v>3710</v>
      </c>
      <c r="AY284" s="111">
        <v>40600</v>
      </c>
      <c r="AZ284" s="111">
        <v>31797</v>
      </c>
      <c r="BA284" s="111">
        <v>33595</v>
      </c>
      <c r="BB284" s="111">
        <v>20627</v>
      </c>
      <c r="BC284" s="111">
        <v>1394</v>
      </c>
      <c r="BD284" s="111">
        <v>814</v>
      </c>
      <c r="BE284" s="111">
        <v>303</v>
      </c>
      <c r="BF284" s="111">
        <v>97787</v>
      </c>
      <c r="BG284" s="111">
        <v>323</v>
      </c>
      <c r="BH284" s="111">
        <v>562</v>
      </c>
      <c r="BI284" s="111">
        <v>2585</v>
      </c>
      <c r="BJ284" s="111">
        <v>135820</v>
      </c>
      <c r="BK284" s="111">
        <v>53</v>
      </c>
      <c r="BL284" s="111">
        <v>88</v>
      </c>
      <c r="BM284" s="111">
        <v>0</v>
      </c>
      <c r="BN284" s="111">
        <v>196</v>
      </c>
      <c r="BO284" s="111">
        <v>1420</v>
      </c>
      <c r="BP284" s="111">
        <v>0</v>
      </c>
      <c r="BQ284" s="111">
        <v>257</v>
      </c>
      <c r="BR284" s="111">
        <v>1071446</v>
      </c>
      <c r="BS284" s="111">
        <v>5467</v>
      </c>
      <c r="BT284" s="111">
        <v>10882</v>
      </c>
      <c r="BU284" s="111">
        <v>11159791</v>
      </c>
      <c r="BV284" s="111">
        <v>7859</v>
      </c>
      <c r="BW284" s="111">
        <v>16517</v>
      </c>
      <c r="BX284" s="111">
        <v>0</v>
      </c>
      <c r="BY284" s="111">
        <v>0</v>
      </c>
      <c r="BZ284" s="111">
        <v>0</v>
      </c>
      <c r="CA284" s="111">
        <v>3077247</v>
      </c>
      <c r="CB284" s="111">
        <v>11974</v>
      </c>
      <c r="CC284" s="178">
        <v>25398</v>
      </c>
      <c r="CD284" s="126">
        <f t="shared" si="2216"/>
        <v>9</v>
      </c>
      <c r="CE284" s="166">
        <f t="shared" si="2217"/>
        <v>2018</v>
      </c>
      <c r="CF284" s="167">
        <f t="shared" si="2198"/>
        <v>43344</v>
      </c>
      <c r="CG284" s="168">
        <f t="shared" si="2199"/>
        <v>30</v>
      </c>
      <c r="CH284" s="126">
        <f t="shared" si="2218"/>
        <v>189600</v>
      </c>
      <c r="CI284" s="126">
        <f t="shared" si="2219"/>
        <v>5498400</v>
      </c>
      <c r="CJ284" s="126">
        <f t="shared" si="2220"/>
        <v>11818400</v>
      </c>
      <c r="CK284" s="126">
        <f t="shared" si="2221"/>
        <v>2887405</v>
      </c>
      <c r="CL284" s="126">
        <f t="shared" si="2222"/>
        <v>2382534</v>
      </c>
      <c r="CM284" s="126">
        <f t="shared" si="2223"/>
        <v>61426425</v>
      </c>
      <c r="CN284" s="126">
        <f t="shared" si="2224"/>
        <v>225662760</v>
      </c>
      <c r="CO284" s="126">
        <f t="shared" si="2225"/>
        <v>11440494</v>
      </c>
      <c r="CP284" s="126">
        <f t="shared" si="2226"/>
        <v>170286</v>
      </c>
      <c r="CQ284" s="126">
        <f t="shared" si="2227"/>
        <v>227480</v>
      </c>
      <c r="CR284" s="126">
        <f t="shared" si="2228"/>
        <v>2132872</v>
      </c>
      <c r="CS284" s="126">
        <f t="shared" si="2229"/>
        <v>23454140</v>
      </c>
      <c r="CT284" s="126">
        <f t="shared" si="2230"/>
        <v>0</v>
      </c>
      <c r="CU284" s="126">
        <f t="shared" si="2231"/>
        <v>6527286</v>
      </c>
    </row>
    <row r="285" spans="1:99" x14ac:dyDescent="0.2">
      <c r="A285" s="123" t="str">
        <f t="shared" si="2215"/>
        <v>2018-19SEPTEMBERRYE</v>
      </c>
      <c r="B285" s="97" t="s">
        <v>821</v>
      </c>
      <c r="C285" s="35" t="s">
        <v>707</v>
      </c>
      <c r="D285" s="124" t="str">
        <f t="shared" si="2195"/>
        <v>Y58</v>
      </c>
      <c r="E285" s="124" t="str">
        <f t="shared" si="2196"/>
        <v>South East</v>
      </c>
      <c r="F285" s="109" t="s">
        <v>703</v>
      </c>
      <c r="G285" s="109" t="s">
        <v>704</v>
      </c>
      <c r="H285" s="111">
        <v>63463</v>
      </c>
      <c r="I285" s="111">
        <v>39577</v>
      </c>
      <c r="J285" s="111">
        <v>326571</v>
      </c>
      <c r="K285" s="111">
        <v>8</v>
      </c>
      <c r="L285" s="111">
        <v>3</v>
      </c>
      <c r="M285" s="111">
        <v>42</v>
      </c>
      <c r="N285" s="111">
        <v>97</v>
      </c>
      <c r="O285" s="111">
        <v>44678</v>
      </c>
      <c r="P285" s="111">
        <v>2487</v>
      </c>
      <c r="Q285" s="111">
        <v>1535</v>
      </c>
      <c r="R285" s="111">
        <v>20897</v>
      </c>
      <c r="S285" s="111">
        <v>14416</v>
      </c>
      <c r="T285" s="111">
        <v>970</v>
      </c>
      <c r="U285" s="111">
        <v>1079572</v>
      </c>
      <c r="V285" s="111">
        <v>434</v>
      </c>
      <c r="W285" s="111">
        <v>790</v>
      </c>
      <c r="X285" s="111">
        <v>983052</v>
      </c>
      <c r="Y285" s="111">
        <v>640</v>
      </c>
      <c r="Z285" s="111">
        <v>1252</v>
      </c>
      <c r="AA285" s="111">
        <v>20245336</v>
      </c>
      <c r="AB285" s="111">
        <v>969</v>
      </c>
      <c r="AC285" s="111">
        <v>1938</v>
      </c>
      <c r="AD285" s="111">
        <v>43890693</v>
      </c>
      <c r="AE285" s="111">
        <v>3045</v>
      </c>
      <c r="AF285" s="111">
        <v>7107</v>
      </c>
      <c r="AG285" s="111">
        <v>4323239</v>
      </c>
      <c r="AH285" s="111">
        <v>4457</v>
      </c>
      <c r="AI285" s="111">
        <v>10032</v>
      </c>
      <c r="AJ285" s="111">
        <v>2577</v>
      </c>
      <c r="AK285" s="111">
        <v>13</v>
      </c>
      <c r="AL285" s="111">
        <v>110</v>
      </c>
      <c r="AM285" s="111">
        <v>320</v>
      </c>
      <c r="AN285" s="111">
        <v>227</v>
      </c>
      <c r="AO285" s="111">
        <v>2227</v>
      </c>
      <c r="AP285" s="111">
        <v>0</v>
      </c>
      <c r="AQ285" s="111">
        <v>24183</v>
      </c>
      <c r="AR285" s="111">
        <v>2833</v>
      </c>
      <c r="AS285" s="111">
        <v>15085</v>
      </c>
      <c r="AT285" s="111">
        <v>42101</v>
      </c>
      <c r="AU285" s="111">
        <v>4895</v>
      </c>
      <c r="AV285" s="111">
        <v>3819</v>
      </c>
      <c r="AW285" s="111">
        <v>3098</v>
      </c>
      <c r="AX285" s="111">
        <v>2442</v>
      </c>
      <c r="AY285" s="111">
        <v>28524</v>
      </c>
      <c r="AZ285" s="111">
        <v>23765</v>
      </c>
      <c r="BA285" s="111">
        <v>20733</v>
      </c>
      <c r="BB285" s="111">
        <v>16236</v>
      </c>
      <c r="BC285" s="111">
        <v>1423</v>
      </c>
      <c r="BD285" s="111">
        <v>1077</v>
      </c>
      <c r="BE285" s="111">
        <v>171</v>
      </c>
      <c r="BF285" s="111">
        <v>63724</v>
      </c>
      <c r="BG285" s="111">
        <v>373</v>
      </c>
      <c r="BH285" s="111">
        <v>612</v>
      </c>
      <c r="BI285" s="111">
        <v>1973</v>
      </c>
      <c r="BJ285" s="111">
        <v>74893</v>
      </c>
      <c r="BK285" s="111">
        <v>38</v>
      </c>
      <c r="BL285" s="111">
        <v>76</v>
      </c>
      <c r="BM285" s="111">
        <v>1</v>
      </c>
      <c r="BN285" s="111">
        <v>1834</v>
      </c>
      <c r="BO285" s="111">
        <v>1157</v>
      </c>
      <c r="BP285" s="111">
        <v>0</v>
      </c>
      <c r="BQ285" s="111">
        <v>339</v>
      </c>
      <c r="BR285" s="111">
        <v>4911275</v>
      </c>
      <c r="BS285" s="111">
        <v>2678</v>
      </c>
      <c r="BT285" s="111">
        <v>4750</v>
      </c>
      <c r="BU285" s="111">
        <v>6124466</v>
      </c>
      <c r="BV285" s="111">
        <v>5293</v>
      </c>
      <c r="BW285" s="111">
        <v>9503</v>
      </c>
      <c r="BX285" s="111">
        <v>0</v>
      </c>
      <c r="BY285" s="111">
        <v>0</v>
      </c>
      <c r="BZ285" s="111">
        <v>0</v>
      </c>
      <c r="CA285" s="111">
        <v>2688306</v>
      </c>
      <c r="CB285" s="111">
        <v>7930</v>
      </c>
      <c r="CC285" s="178">
        <v>16468</v>
      </c>
      <c r="CD285" s="126">
        <f t="shared" si="2216"/>
        <v>9</v>
      </c>
      <c r="CE285" s="166">
        <f t="shared" si="2217"/>
        <v>2018</v>
      </c>
      <c r="CF285" s="167">
        <f t="shared" si="2198"/>
        <v>43344</v>
      </c>
      <c r="CG285" s="168">
        <f t="shared" si="2199"/>
        <v>30</v>
      </c>
      <c r="CH285" s="126">
        <f t="shared" si="2218"/>
        <v>118731</v>
      </c>
      <c r="CI285" s="126">
        <f t="shared" si="2219"/>
        <v>1662234</v>
      </c>
      <c r="CJ285" s="126">
        <f t="shared" si="2220"/>
        <v>3838969</v>
      </c>
      <c r="CK285" s="126">
        <f t="shared" si="2221"/>
        <v>1964730</v>
      </c>
      <c r="CL285" s="126">
        <f t="shared" si="2222"/>
        <v>1921820</v>
      </c>
      <c r="CM285" s="126">
        <f t="shared" si="2223"/>
        <v>40498386</v>
      </c>
      <c r="CN285" s="126">
        <f t="shared" si="2224"/>
        <v>102454512</v>
      </c>
      <c r="CO285" s="126">
        <f t="shared" si="2225"/>
        <v>9731040</v>
      </c>
      <c r="CP285" s="126">
        <f t="shared" si="2226"/>
        <v>104652</v>
      </c>
      <c r="CQ285" s="126">
        <f t="shared" si="2227"/>
        <v>149948</v>
      </c>
      <c r="CR285" s="126">
        <f t="shared" si="2228"/>
        <v>8711500</v>
      </c>
      <c r="CS285" s="126">
        <f t="shared" si="2229"/>
        <v>10994971</v>
      </c>
      <c r="CT285" s="126">
        <f t="shared" si="2230"/>
        <v>0</v>
      </c>
      <c r="CU285" s="126">
        <f t="shared" si="2231"/>
        <v>5582652</v>
      </c>
    </row>
    <row r="286" spans="1:99" x14ac:dyDescent="0.2">
      <c r="A286" s="123" t="str">
        <f t="shared" si="2215"/>
        <v>2018-19SEPTEMBERRYF</v>
      </c>
      <c r="B286" s="97" t="s">
        <v>821</v>
      </c>
      <c r="C286" s="35" t="s">
        <v>707</v>
      </c>
      <c r="D286" s="124" t="str">
        <f t="shared" si="2195"/>
        <v>Y59</v>
      </c>
      <c r="E286" s="124" t="str">
        <f t="shared" si="2196"/>
        <v>South West</v>
      </c>
      <c r="F286" s="109" t="s">
        <v>705</v>
      </c>
      <c r="G286" s="109" t="s">
        <v>706</v>
      </c>
      <c r="H286" s="111">
        <v>103044</v>
      </c>
      <c r="I286" s="111">
        <v>77491</v>
      </c>
      <c r="J286" s="111">
        <v>312519</v>
      </c>
      <c r="K286" s="111">
        <v>4</v>
      </c>
      <c r="L286" s="111">
        <v>2</v>
      </c>
      <c r="M286" s="111">
        <v>12</v>
      </c>
      <c r="N286" s="111">
        <v>46</v>
      </c>
      <c r="O286" s="111">
        <v>69459</v>
      </c>
      <c r="P286" s="111">
        <v>4353</v>
      </c>
      <c r="Q286" s="111">
        <v>2686</v>
      </c>
      <c r="R286" s="111">
        <v>37725</v>
      </c>
      <c r="S286" s="111">
        <v>17462</v>
      </c>
      <c r="T286" s="111">
        <v>638</v>
      </c>
      <c r="U286" s="111">
        <v>1786298</v>
      </c>
      <c r="V286" s="111">
        <v>410</v>
      </c>
      <c r="W286" s="111">
        <v>761</v>
      </c>
      <c r="X286" s="111">
        <v>1726833</v>
      </c>
      <c r="Y286" s="111">
        <v>643</v>
      </c>
      <c r="Z286" s="111">
        <v>1185</v>
      </c>
      <c r="AA286" s="111">
        <v>61110198</v>
      </c>
      <c r="AB286" s="111">
        <v>1620</v>
      </c>
      <c r="AC286" s="111">
        <v>3416</v>
      </c>
      <c r="AD286" s="111">
        <v>75581680</v>
      </c>
      <c r="AE286" s="111">
        <v>4328</v>
      </c>
      <c r="AF286" s="111">
        <v>9909</v>
      </c>
      <c r="AG286" s="111">
        <v>5829039</v>
      </c>
      <c r="AH286" s="111">
        <v>9136</v>
      </c>
      <c r="AI286" s="111">
        <v>20979</v>
      </c>
      <c r="AJ286" s="111">
        <v>3803</v>
      </c>
      <c r="AK286" s="111">
        <v>356</v>
      </c>
      <c r="AL286" s="111">
        <v>1297</v>
      </c>
      <c r="AM286" s="111">
        <v>4539</v>
      </c>
      <c r="AN286" s="111">
        <v>484</v>
      </c>
      <c r="AO286" s="111">
        <v>1666</v>
      </c>
      <c r="AP286" s="111">
        <v>22</v>
      </c>
      <c r="AQ286" s="111">
        <v>37564</v>
      </c>
      <c r="AR286" s="111">
        <v>3244</v>
      </c>
      <c r="AS286" s="111">
        <v>24848</v>
      </c>
      <c r="AT286" s="111">
        <v>65656</v>
      </c>
      <c r="AU286" s="111">
        <v>9771</v>
      </c>
      <c r="AV286" s="111">
        <v>7671</v>
      </c>
      <c r="AW286" s="111">
        <v>6098</v>
      </c>
      <c r="AX286" s="111">
        <v>4835</v>
      </c>
      <c r="AY286" s="111">
        <v>51736</v>
      </c>
      <c r="AZ286" s="111">
        <v>43814</v>
      </c>
      <c r="BA286" s="111">
        <v>24980</v>
      </c>
      <c r="BB286" s="111">
        <v>18772</v>
      </c>
      <c r="BC286" s="111">
        <v>908</v>
      </c>
      <c r="BD286" s="111">
        <v>672</v>
      </c>
      <c r="BE286" s="111">
        <v>377</v>
      </c>
      <c r="BF286" s="111">
        <v>135714</v>
      </c>
      <c r="BG286" s="111">
        <v>360</v>
      </c>
      <c r="BH286" s="111">
        <v>606</v>
      </c>
      <c r="BI286" s="111">
        <v>2614</v>
      </c>
      <c r="BJ286" s="111">
        <v>121767</v>
      </c>
      <c r="BK286" s="111">
        <v>47</v>
      </c>
      <c r="BL286" s="111">
        <v>85</v>
      </c>
      <c r="BM286" s="111">
        <v>137</v>
      </c>
      <c r="BN286" s="111">
        <v>960</v>
      </c>
      <c r="BO286" s="111">
        <v>723</v>
      </c>
      <c r="BP286" s="111">
        <v>12</v>
      </c>
      <c r="BQ286" s="111">
        <v>930</v>
      </c>
      <c r="BR286" s="111">
        <v>6202501</v>
      </c>
      <c r="BS286" s="111">
        <v>6461</v>
      </c>
      <c r="BT286" s="111">
        <v>13831</v>
      </c>
      <c r="BU286" s="111">
        <v>5842555</v>
      </c>
      <c r="BV286" s="111">
        <v>8081</v>
      </c>
      <c r="BW286" s="111">
        <v>17408</v>
      </c>
      <c r="BX286" s="111">
        <v>85715</v>
      </c>
      <c r="BY286" s="111">
        <v>7143</v>
      </c>
      <c r="BZ286" s="111">
        <v>16493</v>
      </c>
      <c r="CA286" s="111">
        <v>8496783</v>
      </c>
      <c r="CB286" s="111">
        <v>9136</v>
      </c>
      <c r="CC286" s="178">
        <v>19594</v>
      </c>
      <c r="CD286" s="126">
        <f t="shared" si="2216"/>
        <v>9</v>
      </c>
      <c r="CE286" s="166">
        <f t="shared" si="2217"/>
        <v>2018</v>
      </c>
      <c r="CF286" s="167">
        <f t="shared" si="2198"/>
        <v>43344</v>
      </c>
      <c r="CG286" s="168">
        <f t="shared" si="2199"/>
        <v>30</v>
      </c>
      <c r="CH286" s="126">
        <f t="shared" si="2218"/>
        <v>154982</v>
      </c>
      <c r="CI286" s="126">
        <f t="shared" si="2219"/>
        <v>929892</v>
      </c>
      <c r="CJ286" s="126">
        <f t="shared" si="2220"/>
        <v>3564586</v>
      </c>
      <c r="CK286" s="126">
        <f t="shared" si="2221"/>
        <v>3312633</v>
      </c>
      <c r="CL286" s="126">
        <f t="shared" si="2222"/>
        <v>3182910</v>
      </c>
      <c r="CM286" s="126">
        <f t="shared" si="2223"/>
        <v>128868600</v>
      </c>
      <c r="CN286" s="126">
        <f t="shared" si="2224"/>
        <v>173030958</v>
      </c>
      <c r="CO286" s="126">
        <f t="shared" si="2225"/>
        <v>13384602</v>
      </c>
      <c r="CP286" s="126">
        <f t="shared" si="2226"/>
        <v>228462</v>
      </c>
      <c r="CQ286" s="126">
        <f t="shared" si="2227"/>
        <v>222190</v>
      </c>
      <c r="CR286" s="126">
        <f t="shared" si="2228"/>
        <v>13277760</v>
      </c>
      <c r="CS286" s="126">
        <f t="shared" si="2229"/>
        <v>12585984</v>
      </c>
      <c r="CT286" s="126">
        <f t="shared" si="2230"/>
        <v>197916</v>
      </c>
      <c r="CU286" s="126">
        <f t="shared" si="2231"/>
        <v>18222420</v>
      </c>
    </row>
    <row r="287" spans="1:99" x14ac:dyDescent="0.2">
      <c r="A287" s="123" t="str">
        <f t="shared" ref="A287:A297" si="2232">B287&amp;C287&amp;F287</f>
        <v>2018-19OCTOBERR1F</v>
      </c>
      <c r="B287" s="97" t="s">
        <v>821</v>
      </c>
      <c r="C287" s="35" t="s">
        <v>765</v>
      </c>
      <c r="D287" s="124" t="str">
        <f t="shared" si="2195"/>
        <v>Y58</v>
      </c>
      <c r="E287" s="124" t="str">
        <f t="shared" si="2196"/>
        <v>South East</v>
      </c>
      <c r="F287" s="109" t="s">
        <v>682</v>
      </c>
      <c r="G287" s="109" t="s">
        <v>683</v>
      </c>
      <c r="H287" s="111">
        <v>2680</v>
      </c>
      <c r="I287" s="111">
        <v>1518</v>
      </c>
      <c r="J287" s="111">
        <v>14366</v>
      </c>
      <c r="K287" s="111">
        <v>9</v>
      </c>
      <c r="L287" s="111">
        <v>1</v>
      </c>
      <c r="M287" s="111">
        <v>46.15</v>
      </c>
      <c r="N287" s="111">
        <v>113</v>
      </c>
      <c r="O287" s="111">
        <v>1727</v>
      </c>
      <c r="P287" s="111">
        <v>71</v>
      </c>
      <c r="Q287" s="111">
        <v>44</v>
      </c>
      <c r="R287" s="111">
        <v>799</v>
      </c>
      <c r="S287" s="111">
        <v>603</v>
      </c>
      <c r="T287" s="111">
        <v>74</v>
      </c>
      <c r="U287" s="111">
        <v>54820</v>
      </c>
      <c r="V287" s="111">
        <v>772</v>
      </c>
      <c r="W287" s="111">
        <v>1580</v>
      </c>
      <c r="X287" s="111">
        <v>43772</v>
      </c>
      <c r="Y287" s="111">
        <v>995</v>
      </c>
      <c r="Z287" s="111">
        <v>2321</v>
      </c>
      <c r="AA287" s="111">
        <v>739277</v>
      </c>
      <c r="AB287" s="111">
        <v>925</v>
      </c>
      <c r="AC287" s="111">
        <v>2571</v>
      </c>
      <c r="AD287" s="111">
        <v>2269486</v>
      </c>
      <c r="AE287" s="111">
        <v>3764</v>
      </c>
      <c r="AF287" s="111">
        <v>10744</v>
      </c>
      <c r="AG287" s="111">
        <v>207772</v>
      </c>
      <c r="AH287" s="111">
        <v>2808</v>
      </c>
      <c r="AI287" s="111">
        <v>11541</v>
      </c>
      <c r="AJ287" s="111">
        <v>106</v>
      </c>
      <c r="AK287" s="111">
        <v>2</v>
      </c>
      <c r="AL287" s="111">
        <v>6</v>
      </c>
      <c r="AM287" s="111">
        <v>7</v>
      </c>
      <c r="AN287" s="111">
        <v>4</v>
      </c>
      <c r="AO287" s="111">
        <v>94</v>
      </c>
      <c r="AP287" s="111">
        <v>0</v>
      </c>
      <c r="AQ287" s="111">
        <v>1149</v>
      </c>
      <c r="AR287" s="111">
        <v>29</v>
      </c>
      <c r="AS287" s="111">
        <v>443</v>
      </c>
      <c r="AT287" s="111">
        <v>1621</v>
      </c>
      <c r="AU287" s="111">
        <v>106</v>
      </c>
      <c r="AV287" s="111">
        <v>95</v>
      </c>
      <c r="AW287" s="111">
        <v>55</v>
      </c>
      <c r="AX287" s="111">
        <v>53</v>
      </c>
      <c r="AY287" s="111">
        <v>933</v>
      </c>
      <c r="AZ287" s="111">
        <v>873</v>
      </c>
      <c r="BA287" s="111">
        <v>803</v>
      </c>
      <c r="BB287" s="111">
        <v>627</v>
      </c>
      <c r="BC287" s="111">
        <v>219</v>
      </c>
      <c r="BD287" s="111">
        <v>75</v>
      </c>
      <c r="BE287" s="111">
        <v>8</v>
      </c>
      <c r="BF287" s="111">
        <v>2967</v>
      </c>
      <c r="BG287" s="111">
        <v>371</v>
      </c>
      <c r="BH287" s="111">
        <v>796</v>
      </c>
      <c r="BI287" s="111">
        <v>46</v>
      </c>
      <c r="BJ287" s="111">
        <v>11234</v>
      </c>
      <c r="BK287" s="111">
        <v>244</v>
      </c>
      <c r="BL287" s="111">
        <v>144</v>
      </c>
      <c r="BM287" s="111">
        <v>23</v>
      </c>
      <c r="BN287" s="111">
        <v>40</v>
      </c>
      <c r="BO287" s="111">
        <v>40</v>
      </c>
      <c r="BP287" s="111">
        <v>0</v>
      </c>
      <c r="BQ287" s="111">
        <v>18</v>
      </c>
      <c r="BR287" s="111">
        <v>201333</v>
      </c>
      <c r="BS287" s="111">
        <v>5033</v>
      </c>
      <c r="BT287" s="111">
        <v>13164</v>
      </c>
      <c r="BU287" s="111">
        <v>332134</v>
      </c>
      <c r="BV287" s="111">
        <v>8303</v>
      </c>
      <c r="BW287" s="111">
        <v>18424</v>
      </c>
      <c r="BX287" s="111">
        <v>0</v>
      </c>
      <c r="BY287" s="111">
        <v>0</v>
      </c>
      <c r="BZ287" s="111">
        <v>0</v>
      </c>
      <c r="CA287" s="111">
        <v>138621</v>
      </c>
      <c r="CB287" s="111">
        <v>7701</v>
      </c>
      <c r="CC287" s="178">
        <v>20771</v>
      </c>
      <c r="CD287" s="126">
        <f t="shared" ref="CD287:CD297" si="2233">MONTH(1&amp;C287)</f>
        <v>10</v>
      </c>
      <c r="CE287" s="166">
        <f t="shared" ref="CE287:CE297" si="2234">LEFT($B287,4)+IF(CD287&lt;4,1,0)</f>
        <v>2018</v>
      </c>
      <c r="CF287" s="167">
        <f t="shared" si="2198"/>
        <v>43374</v>
      </c>
      <c r="CG287" s="168">
        <f t="shared" si="2199"/>
        <v>31</v>
      </c>
      <c r="CH287" s="126">
        <f t="shared" ref="CH287:CH297" si="2235">$I287*L287</f>
        <v>1518</v>
      </c>
      <c r="CI287" s="126">
        <f t="shared" ref="CI287:CI297" si="2236">$I287*M287</f>
        <v>70055.7</v>
      </c>
      <c r="CJ287" s="126">
        <f t="shared" ref="CJ287:CJ297" si="2237">$I287*N287</f>
        <v>171534</v>
      </c>
      <c r="CK287" s="126">
        <f t="shared" ref="CK287:CK297" si="2238">P287*W287</f>
        <v>112180</v>
      </c>
      <c r="CL287" s="126">
        <f t="shared" ref="CL287:CL297" si="2239">Q287*Z287</f>
        <v>102124</v>
      </c>
      <c r="CM287" s="126">
        <f t="shared" ref="CM287:CM297" si="2240">R287*AC287</f>
        <v>2054229</v>
      </c>
      <c r="CN287" s="126">
        <f t="shared" ref="CN287:CN297" si="2241">S287*AF287</f>
        <v>6478632</v>
      </c>
      <c r="CO287" s="126">
        <f t="shared" ref="CO287:CO297" si="2242">T287*AI287</f>
        <v>854034</v>
      </c>
      <c r="CP287" s="126">
        <f t="shared" ref="CP287:CP297" si="2243">BE287*BH287</f>
        <v>6368</v>
      </c>
      <c r="CQ287" s="126">
        <f t="shared" ref="CQ287:CQ297" si="2244">BI287*BL287</f>
        <v>6624</v>
      </c>
      <c r="CR287" s="126">
        <f t="shared" ref="CR287:CR297" si="2245">BN287*BT287</f>
        <v>526560</v>
      </c>
      <c r="CS287" s="126">
        <f t="shared" ref="CS287:CS297" si="2246">BO287*BW287</f>
        <v>736960</v>
      </c>
      <c r="CT287" s="126">
        <f t="shared" ref="CT287:CT297" si="2247">BP287*BZ287</f>
        <v>0</v>
      </c>
      <c r="CU287" s="126">
        <f t="shared" ref="CU287:CU297" si="2248">BQ287*CC287</f>
        <v>373878</v>
      </c>
    </row>
    <row r="288" spans="1:99" x14ac:dyDescent="0.2">
      <c r="A288" s="123" t="str">
        <f t="shared" si="2232"/>
        <v>2018-19OCTOBERRRU</v>
      </c>
      <c r="B288" s="97" t="s">
        <v>821</v>
      </c>
      <c r="C288" s="35" t="s">
        <v>765</v>
      </c>
      <c r="D288" s="124" t="str">
        <f t="shared" si="2195"/>
        <v>Y56</v>
      </c>
      <c r="E288" s="124" t="str">
        <f t="shared" si="2196"/>
        <v>London</v>
      </c>
      <c r="F288" s="109" t="s">
        <v>685</v>
      </c>
      <c r="G288" s="109" t="s">
        <v>686</v>
      </c>
      <c r="H288" s="111">
        <v>159928</v>
      </c>
      <c r="I288" s="111">
        <v>129070</v>
      </c>
      <c r="J288" s="111">
        <v>899693</v>
      </c>
      <c r="K288" s="111">
        <v>7</v>
      </c>
      <c r="L288" s="111">
        <v>6</v>
      </c>
      <c r="M288" s="111">
        <v>53</v>
      </c>
      <c r="N288" s="111">
        <v>119</v>
      </c>
      <c r="O288" s="111">
        <v>99164</v>
      </c>
      <c r="P288" s="111">
        <v>10025</v>
      </c>
      <c r="Q288" s="111">
        <v>7437</v>
      </c>
      <c r="R288" s="111">
        <v>55790</v>
      </c>
      <c r="S288" s="111">
        <v>22058</v>
      </c>
      <c r="T288" s="111">
        <v>1735</v>
      </c>
      <c r="U288" s="111">
        <v>3736628</v>
      </c>
      <c r="V288" s="111">
        <v>373</v>
      </c>
      <c r="W288" s="111">
        <v>614</v>
      </c>
      <c r="X288" s="111">
        <v>4927359</v>
      </c>
      <c r="Y288" s="111">
        <v>663</v>
      </c>
      <c r="Z288" s="111">
        <v>1129</v>
      </c>
      <c r="AA288" s="111">
        <v>58898251</v>
      </c>
      <c r="AB288" s="111">
        <v>1056</v>
      </c>
      <c r="AC288" s="111">
        <v>2121</v>
      </c>
      <c r="AD288" s="111">
        <v>65552516</v>
      </c>
      <c r="AE288" s="111">
        <v>2972</v>
      </c>
      <c r="AF288" s="111">
        <v>6998</v>
      </c>
      <c r="AG288" s="111">
        <v>7366761</v>
      </c>
      <c r="AH288" s="111">
        <v>4246</v>
      </c>
      <c r="AI288" s="111">
        <v>9301</v>
      </c>
      <c r="AJ288" s="111">
        <v>3139</v>
      </c>
      <c r="AK288" s="111">
        <v>205</v>
      </c>
      <c r="AL288" s="111">
        <v>758</v>
      </c>
      <c r="AM288" s="111">
        <v>8058</v>
      </c>
      <c r="AN288" s="111">
        <v>214</v>
      </c>
      <c r="AO288" s="111">
        <v>1962</v>
      </c>
      <c r="AP288" s="111">
        <v>0</v>
      </c>
      <c r="AQ288" s="111">
        <v>62166</v>
      </c>
      <c r="AR288" s="111">
        <v>7070</v>
      </c>
      <c r="AS288" s="111">
        <v>26789</v>
      </c>
      <c r="AT288" s="111">
        <v>96025</v>
      </c>
      <c r="AU288" s="111">
        <v>26459</v>
      </c>
      <c r="AV288" s="111">
        <v>20405</v>
      </c>
      <c r="AW288" s="111">
        <v>19586</v>
      </c>
      <c r="AX288" s="111">
        <v>15342</v>
      </c>
      <c r="AY288" s="111">
        <v>82856</v>
      </c>
      <c r="AZ288" s="111">
        <v>63306</v>
      </c>
      <c r="BA288" s="111">
        <v>35240</v>
      </c>
      <c r="BB288" s="111">
        <v>24843</v>
      </c>
      <c r="BC288" s="111">
        <v>2401</v>
      </c>
      <c r="BD288" s="111">
        <v>1841</v>
      </c>
      <c r="BE288" s="111">
        <v>0</v>
      </c>
      <c r="BF288" s="111">
        <v>0</v>
      </c>
      <c r="BG288" s="111">
        <v>0</v>
      </c>
      <c r="BH288" s="111">
        <v>0</v>
      </c>
      <c r="BI288" s="111">
        <v>6050</v>
      </c>
      <c r="BJ288" s="111">
        <v>358091</v>
      </c>
      <c r="BK288" s="111">
        <v>59</v>
      </c>
      <c r="BL288" s="111">
        <v>123</v>
      </c>
      <c r="BM288" s="111">
        <v>1471</v>
      </c>
      <c r="BN288" s="111">
        <v>739</v>
      </c>
      <c r="BO288" s="111">
        <v>1324</v>
      </c>
      <c r="BP288" s="111">
        <v>46</v>
      </c>
      <c r="BQ288" s="111">
        <v>1411</v>
      </c>
      <c r="BR288" s="111">
        <v>4311404</v>
      </c>
      <c r="BS288" s="111">
        <v>5834</v>
      </c>
      <c r="BT288" s="111">
        <v>12292</v>
      </c>
      <c r="BU288" s="111">
        <v>9742770</v>
      </c>
      <c r="BV288" s="111">
        <v>7359</v>
      </c>
      <c r="BW288" s="111">
        <v>14377</v>
      </c>
      <c r="BX288" s="111">
        <v>383159</v>
      </c>
      <c r="BY288" s="111">
        <v>8330</v>
      </c>
      <c r="BZ288" s="111">
        <v>13984</v>
      </c>
      <c r="CA288" s="111">
        <v>13161054</v>
      </c>
      <c r="CB288" s="111">
        <v>9327</v>
      </c>
      <c r="CC288" s="178">
        <v>16577</v>
      </c>
      <c r="CD288" s="126">
        <f t="shared" si="2233"/>
        <v>10</v>
      </c>
      <c r="CE288" s="166">
        <f t="shared" si="2234"/>
        <v>2018</v>
      </c>
      <c r="CF288" s="167">
        <f t="shared" si="2198"/>
        <v>43374</v>
      </c>
      <c r="CG288" s="168">
        <f t="shared" si="2199"/>
        <v>31</v>
      </c>
      <c r="CH288" s="126">
        <f t="shared" si="2235"/>
        <v>774420</v>
      </c>
      <c r="CI288" s="126">
        <f t="shared" si="2236"/>
        <v>6840710</v>
      </c>
      <c r="CJ288" s="126">
        <f t="shared" si="2237"/>
        <v>15359330</v>
      </c>
      <c r="CK288" s="126">
        <f t="shared" si="2238"/>
        <v>6155350</v>
      </c>
      <c r="CL288" s="126">
        <f t="shared" si="2239"/>
        <v>8396373</v>
      </c>
      <c r="CM288" s="126">
        <f t="shared" si="2240"/>
        <v>118330590</v>
      </c>
      <c r="CN288" s="126">
        <f t="shared" si="2241"/>
        <v>154361884</v>
      </c>
      <c r="CO288" s="126">
        <f t="shared" si="2242"/>
        <v>16137235</v>
      </c>
      <c r="CP288" s="126">
        <f t="shared" si="2243"/>
        <v>0</v>
      </c>
      <c r="CQ288" s="126">
        <f t="shared" si="2244"/>
        <v>744150</v>
      </c>
      <c r="CR288" s="126">
        <f t="shared" si="2245"/>
        <v>9083788</v>
      </c>
      <c r="CS288" s="126">
        <f t="shared" si="2246"/>
        <v>19035148</v>
      </c>
      <c r="CT288" s="126">
        <f t="shared" si="2247"/>
        <v>643264</v>
      </c>
      <c r="CU288" s="126">
        <f t="shared" si="2248"/>
        <v>23390147</v>
      </c>
    </row>
    <row r="289" spans="1:99" x14ac:dyDescent="0.2">
      <c r="A289" s="123" t="str">
        <f t="shared" si="2232"/>
        <v>2018-19OCTOBERRX6</v>
      </c>
      <c r="B289" s="97" t="s">
        <v>821</v>
      </c>
      <c r="C289" s="35" t="s">
        <v>765</v>
      </c>
      <c r="D289" s="124" t="str">
        <f t="shared" si="2195"/>
        <v>Y54</v>
      </c>
      <c r="E289" s="124" t="str">
        <f t="shared" si="2196"/>
        <v>North</v>
      </c>
      <c r="F289" s="109" t="s">
        <v>688</v>
      </c>
      <c r="G289" s="109" t="s">
        <v>689</v>
      </c>
      <c r="H289" s="111">
        <v>46082</v>
      </c>
      <c r="I289" s="111">
        <v>30496</v>
      </c>
      <c r="J289" s="111">
        <v>163331</v>
      </c>
      <c r="K289" s="111">
        <v>5</v>
      </c>
      <c r="L289" s="111">
        <v>1</v>
      </c>
      <c r="M289" s="111">
        <v>20</v>
      </c>
      <c r="N289" s="111">
        <v>48</v>
      </c>
      <c r="O289" s="111">
        <v>34909</v>
      </c>
      <c r="P289" s="111">
        <v>2497</v>
      </c>
      <c r="Q289" s="111">
        <v>1647</v>
      </c>
      <c r="R289" s="111">
        <v>18200</v>
      </c>
      <c r="S289" s="111">
        <v>9578</v>
      </c>
      <c r="T289" s="111">
        <v>460</v>
      </c>
      <c r="U289" s="111">
        <v>934067</v>
      </c>
      <c r="V289" s="111">
        <v>374</v>
      </c>
      <c r="W289" s="111">
        <v>634</v>
      </c>
      <c r="X289" s="111">
        <v>778795</v>
      </c>
      <c r="Y289" s="111">
        <v>473</v>
      </c>
      <c r="Z289" s="111">
        <v>832</v>
      </c>
      <c r="AA289" s="111">
        <v>22574527</v>
      </c>
      <c r="AB289" s="111">
        <v>1240</v>
      </c>
      <c r="AC289" s="111">
        <v>2588</v>
      </c>
      <c r="AD289" s="111">
        <v>41716936</v>
      </c>
      <c r="AE289" s="111">
        <v>4355</v>
      </c>
      <c r="AF289" s="111">
        <v>10241</v>
      </c>
      <c r="AG289" s="111">
        <v>2025211</v>
      </c>
      <c r="AH289" s="111">
        <v>4403</v>
      </c>
      <c r="AI289" s="111">
        <v>11190</v>
      </c>
      <c r="AJ289" s="111">
        <v>1701</v>
      </c>
      <c r="AK289" s="111">
        <v>34</v>
      </c>
      <c r="AL289" s="111">
        <v>254</v>
      </c>
      <c r="AM289" s="111">
        <v>2207</v>
      </c>
      <c r="AN289" s="111">
        <v>153</v>
      </c>
      <c r="AO289" s="111">
        <v>1260</v>
      </c>
      <c r="AP289" s="111">
        <v>0</v>
      </c>
      <c r="AQ289" s="111">
        <v>20130</v>
      </c>
      <c r="AR289" s="111">
        <v>4038</v>
      </c>
      <c r="AS289" s="111">
        <v>9040</v>
      </c>
      <c r="AT289" s="111">
        <v>33208</v>
      </c>
      <c r="AU289" s="111">
        <v>4824</v>
      </c>
      <c r="AV289" s="111">
        <v>4009</v>
      </c>
      <c r="AW289" s="111">
        <v>3163</v>
      </c>
      <c r="AX289" s="111">
        <v>2675</v>
      </c>
      <c r="AY289" s="111">
        <v>24236</v>
      </c>
      <c r="AZ289" s="111">
        <v>20678</v>
      </c>
      <c r="BA289" s="111">
        <v>14337</v>
      </c>
      <c r="BB289" s="111">
        <v>9406</v>
      </c>
      <c r="BC289" s="111">
        <v>734</v>
      </c>
      <c r="BD289" s="111">
        <v>462</v>
      </c>
      <c r="BE289" s="111">
        <v>86</v>
      </c>
      <c r="BF289" s="111">
        <v>33975</v>
      </c>
      <c r="BG289" s="111">
        <v>395</v>
      </c>
      <c r="BH289" s="111">
        <v>622</v>
      </c>
      <c r="BI289" s="111">
        <v>1464</v>
      </c>
      <c r="BJ289" s="111">
        <v>43122</v>
      </c>
      <c r="BK289" s="111">
        <v>29</v>
      </c>
      <c r="BL289" s="111">
        <v>58</v>
      </c>
      <c r="BM289" s="111">
        <v>2249</v>
      </c>
      <c r="BN289" s="111">
        <v>0</v>
      </c>
      <c r="BO289" s="111">
        <v>2281</v>
      </c>
      <c r="BP289" s="111">
        <v>0</v>
      </c>
      <c r="BQ289" s="111">
        <v>164</v>
      </c>
      <c r="BR289" s="111">
        <v>0</v>
      </c>
      <c r="BS289" s="111">
        <v>0</v>
      </c>
      <c r="BT289" s="111">
        <v>0</v>
      </c>
      <c r="BU289" s="111">
        <v>15047696</v>
      </c>
      <c r="BV289" s="111">
        <v>6597</v>
      </c>
      <c r="BW289" s="111">
        <v>12939</v>
      </c>
      <c r="BX289" s="111">
        <v>0</v>
      </c>
      <c r="BY289" s="111">
        <v>0</v>
      </c>
      <c r="BZ289" s="111">
        <v>0</v>
      </c>
      <c r="CA289" s="111">
        <v>1724260</v>
      </c>
      <c r="CB289" s="111">
        <v>10514</v>
      </c>
      <c r="CC289" s="178">
        <v>21800</v>
      </c>
      <c r="CD289" s="126">
        <f t="shared" si="2233"/>
        <v>10</v>
      </c>
      <c r="CE289" s="166">
        <f t="shared" si="2234"/>
        <v>2018</v>
      </c>
      <c r="CF289" s="167">
        <f t="shared" si="2198"/>
        <v>43374</v>
      </c>
      <c r="CG289" s="168">
        <f t="shared" si="2199"/>
        <v>31</v>
      </c>
      <c r="CH289" s="126">
        <f t="shared" si="2235"/>
        <v>30496</v>
      </c>
      <c r="CI289" s="126">
        <f t="shared" si="2236"/>
        <v>609920</v>
      </c>
      <c r="CJ289" s="126">
        <f t="shared" si="2237"/>
        <v>1463808</v>
      </c>
      <c r="CK289" s="126">
        <f t="shared" si="2238"/>
        <v>1583098</v>
      </c>
      <c r="CL289" s="126">
        <f t="shared" si="2239"/>
        <v>1370304</v>
      </c>
      <c r="CM289" s="126">
        <f t="shared" si="2240"/>
        <v>47101600</v>
      </c>
      <c r="CN289" s="126">
        <f t="shared" si="2241"/>
        <v>98088298</v>
      </c>
      <c r="CO289" s="126">
        <f t="shared" si="2242"/>
        <v>5147400</v>
      </c>
      <c r="CP289" s="126">
        <f t="shared" si="2243"/>
        <v>53492</v>
      </c>
      <c r="CQ289" s="126">
        <f t="shared" si="2244"/>
        <v>84912</v>
      </c>
      <c r="CR289" s="126">
        <f t="shared" si="2245"/>
        <v>0</v>
      </c>
      <c r="CS289" s="126">
        <f t="shared" si="2246"/>
        <v>29513859</v>
      </c>
      <c r="CT289" s="126">
        <f t="shared" si="2247"/>
        <v>0</v>
      </c>
      <c r="CU289" s="126">
        <f t="shared" si="2248"/>
        <v>3575200</v>
      </c>
    </row>
    <row r="290" spans="1:99" x14ac:dyDescent="0.2">
      <c r="A290" s="123" t="str">
        <f t="shared" si="2232"/>
        <v>2018-19OCTOBERRX7</v>
      </c>
      <c r="B290" s="97" t="s">
        <v>821</v>
      </c>
      <c r="C290" s="35" t="s">
        <v>765</v>
      </c>
      <c r="D290" s="124" t="str">
        <f t="shared" si="2195"/>
        <v>Y54</v>
      </c>
      <c r="E290" s="124" t="str">
        <f t="shared" si="2196"/>
        <v>North</v>
      </c>
      <c r="F290" s="109" t="s">
        <v>690</v>
      </c>
      <c r="G290" s="109" t="s">
        <v>691</v>
      </c>
      <c r="H290" s="111">
        <v>143528</v>
      </c>
      <c r="I290" s="111">
        <v>110811</v>
      </c>
      <c r="J290" s="111">
        <v>1379357</v>
      </c>
      <c r="K290" s="111">
        <v>12</v>
      </c>
      <c r="L290" s="111">
        <v>1</v>
      </c>
      <c r="M290" s="111">
        <v>77</v>
      </c>
      <c r="N290" s="111">
        <v>136</v>
      </c>
      <c r="O290" s="111">
        <v>96041</v>
      </c>
      <c r="P290" s="111">
        <v>8609</v>
      </c>
      <c r="Q290" s="111">
        <v>6221</v>
      </c>
      <c r="R290" s="111">
        <v>51071</v>
      </c>
      <c r="S290" s="111">
        <v>22427</v>
      </c>
      <c r="T290" s="111">
        <v>3204</v>
      </c>
      <c r="U290" s="111">
        <v>4144162</v>
      </c>
      <c r="V290" s="111">
        <v>481</v>
      </c>
      <c r="W290" s="111">
        <v>801</v>
      </c>
      <c r="X290" s="111">
        <v>4000945</v>
      </c>
      <c r="Y290" s="111">
        <v>643</v>
      </c>
      <c r="Z290" s="111">
        <v>1093</v>
      </c>
      <c r="AA290" s="111">
        <v>75567557</v>
      </c>
      <c r="AB290" s="111">
        <v>1480</v>
      </c>
      <c r="AC290" s="111">
        <v>3164</v>
      </c>
      <c r="AD290" s="111">
        <v>104897921</v>
      </c>
      <c r="AE290" s="111">
        <v>4677</v>
      </c>
      <c r="AF290" s="111">
        <v>11139</v>
      </c>
      <c r="AG290" s="111">
        <v>18016342</v>
      </c>
      <c r="AH290" s="111">
        <v>5623</v>
      </c>
      <c r="AI290" s="111">
        <v>11953</v>
      </c>
      <c r="AJ290" s="111">
        <v>6562</v>
      </c>
      <c r="AK290" s="111">
        <v>503</v>
      </c>
      <c r="AL290" s="111">
        <v>3565</v>
      </c>
      <c r="AM290" s="111">
        <v>5869</v>
      </c>
      <c r="AN290" s="111">
        <v>371</v>
      </c>
      <c r="AO290" s="111">
        <v>2123</v>
      </c>
      <c r="AP290" s="111">
        <v>0</v>
      </c>
      <c r="AQ290" s="111">
        <v>59867</v>
      </c>
      <c r="AR290" s="111">
        <v>6044</v>
      </c>
      <c r="AS290" s="111">
        <v>23568</v>
      </c>
      <c r="AT290" s="111">
        <v>89479</v>
      </c>
      <c r="AU290" s="111">
        <v>17103</v>
      </c>
      <c r="AV290" s="111">
        <v>13880</v>
      </c>
      <c r="AW290" s="111">
        <v>12190</v>
      </c>
      <c r="AX290" s="111">
        <v>10045</v>
      </c>
      <c r="AY290" s="111">
        <v>64695</v>
      </c>
      <c r="AZ290" s="111">
        <v>54509</v>
      </c>
      <c r="BA290" s="111">
        <v>30539</v>
      </c>
      <c r="BB290" s="111">
        <v>23751</v>
      </c>
      <c r="BC290" s="111">
        <v>4112</v>
      </c>
      <c r="BD290" s="111">
        <v>3434</v>
      </c>
      <c r="BE290" s="111">
        <v>0</v>
      </c>
      <c r="BF290" s="111">
        <v>0</v>
      </c>
      <c r="BG290" s="111">
        <v>0</v>
      </c>
      <c r="BH290" s="111">
        <v>0</v>
      </c>
      <c r="BI290" s="111">
        <v>4725</v>
      </c>
      <c r="BJ290" s="111">
        <v>178465</v>
      </c>
      <c r="BK290" s="111">
        <v>38</v>
      </c>
      <c r="BL290" s="111">
        <v>78</v>
      </c>
      <c r="BM290" s="111">
        <v>278</v>
      </c>
      <c r="BN290" s="111">
        <v>1384</v>
      </c>
      <c r="BO290" s="111">
        <v>993</v>
      </c>
      <c r="BP290" s="111">
        <v>105</v>
      </c>
      <c r="BQ290" s="111">
        <v>747</v>
      </c>
      <c r="BR290" s="111">
        <v>8546369</v>
      </c>
      <c r="BS290" s="111">
        <v>6175</v>
      </c>
      <c r="BT290" s="111">
        <v>13021</v>
      </c>
      <c r="BU290" s="111">
        <v>6847218</v>
      </c>
      <c r="BV290" s="111">
        <v>6895</v>
      </c>
      <c r="BW290" s="111">
        <v>14548</v>
      </c>
      <c r="BX290" s="111">
        <v>1014245</v>
      </c>
      <c r="BY290" s="111">
        <v>9659</v>
      </c>
      <c r="BZ290" s="111">
        <v>17166</v>
      </c>
      <c r="CA290" s="111">
        <v>6913918</v>
      </c>
      <c r="CB290" s="111">
        <v>9256</v>
      </c>
      <c r="CC290" s="178">
        <v>20003</v>
      </c>
      <c r="CD290" s="126">
        <f t="shared" si="2233"/>
        <v>10</v>
      </c>
      <c r="CE290" s="166">
        <f t="shared" si="2234"/>
        <v>2018</v>
      </c>
      <c r="CF290" s="167">
        <f t="shared" si="2198"/>
        <v>43374</v>
      </c>
      <c r="CG290" s="168">
        <f t="shared" si="2199"/>
        <v>31</v>
      </c>
      <c r="CH290" s="126">
        <f t="shared" si="2235"/>
        <v>110811</v>
      </c>
      <c r="CI290" s="126">
        <f t="shared" si="2236"/>
        <v>8532447</v>
      </c>
      <c r="CJ290" s="126">
        <f t="shared" si="2237"/>
        <v>15070296</v>
      </c>
      <c r="CK290" s="126">
        <f t="shared" si="2238"/>
        <v>6895809</v>
      </c>
      <c r="CL290" s="126">
        <f t="shared" si="2239"/>
        <v>6799553</v>
      </c>
      <c r="CM290" s="126">
        <f t="shared" si="2240"/>
        <v>161588644</v>
      </c>
      <c r="CN290" s="126">
        <f t="shared" si="2241"/>
        <v>249814353</v>
      </c>
      <c r="CO290" s="126">
        <f t="shared" si="2242"/>
        <v>38297412</v>
      </c>
      <c r="CP290" s="126">
        <f t="shared" si="2243"/>
        <v>0</v>
      </c>
      <c r="CQ290" s="126">
        <f t="shared" si="2244"/>
        <v>368550</v>
      </c>
      <c r="CR290" s="126">
        <f t="shared" si="2245"/>
        <v>18021064</v>
      </c>
      <c r="CS290" s="126">
        <f t="shared" si="2246"/>
        <v>14446164</v>
      </c>
      <c r="CT290" s="126">
        <f t="shared" si="2247"/>
        <v>1802430</v>
      </c>
      <c r="CU290" s="126">
        <f t="shared" si="2248"/>
        <v>14942241</v>
      </c>
    </row>
    <row r="291" spans="1:99" x14ac:dyDescent="0.2">
      <c r="A291" s="123" t="str">
        <f t="shared" si="2232"/>
        <v>2018-19OCTOBERRX8</v>
      </c>
      <c r="B291" s="97" t="s">
        <v>821</v>
      </c>
      <c r="C291" s="35" t="s">
        <v>765</v>
      </c>
      <c r="D291" s="124" t="str">
        <f t="shared" si="2195"/>
        <v>Y54</v>
      </c>
      <c r="E291" s="124" t="str">
        <f t="shared" si="2196"/>
        <v>North</v>
      </c>
      <c r="F291" s="109" t="s">
        <v>692</v>
      </c>
      <c r="G291" s="109" t="s">
        <v>693</v>
      </c>
      <c r="H291" s="111">
        <v>83505</v>
      </c>
      <c r="I291" s="111">
        <v>60787</v>
      </c>
      <c r="J291" s="111">
        <v>116496</v>
      </c>
      <c r="K291" s="111">
        <v>2</v>
      </c>
      <c r="L291" s="111">
        <v>1</v>
      </c>
      <c r="M291" s="111">
        <v>1</v>
      </c>
      <c r="N291" s="111">
        <v>41</v>
      </c>
      <c r="O291" s="111">
        <v>66438</v>
      </c>
      <c r="P291" s="111">
        <v>5265</v>
      </c>
      <c r="Q291" s="111">
        <v>3770</v>
      </c>
      <c r="R291" s="111">
        <v>38136</v>
      </c>
      <c r="S291" s="111">
        <v>11671</v>
      </c>
      <c r="T291" s="111">
        <v>1241</v>
      </c>
      <c r="U291" s="111">
        <v>2263985</v>
      </c>
      <c r="V291" s="111">
        <v>430</v>
      </c>
      <c r="W291" s="111">
        <v>743</v>
      </c>
      <c r="X291" s="111">
        <v>2252292</v>
      </c>
      <c r="Y291" s="111">
        <v>597</v>
      </c>
      <c r="Z291" s="111">
        <v>1064</v>
      </c>
      <c r="AA291" s="111">
        <v>45704108</v>
      </c>
      <c r="AB291" s="111">
        <v>1198</v>
      </c>
      <c r="AC291" s="111">
        <v>2497</v>
      </c>
      <c r="AD291" s="111">
        <v>33812457</v>
      </c>
      <c r="AE291" s="111">
        <v>2897</v>
      </c>
      <c r="AF291" s="111">
        <v>7054</v>
      </c>
      <c r="AG291" s="111">
        <v>5275128</v>
      </c>
      <c r="AH291" s="111">
        <v>4251</v>
      </c>
      <c r="AI291" s="111">
        <v>10076</v>
      </c>
      <c r="AJ291" s="111">
        <v>4319</v>
      </c>
      <c r="AK291" s="111">
        <v>476</v>
      </c>
      <c r="AL291" s="111">
        <v>892</v>
      </c>
      <c r="AM291" s="111">
        <v>5018</v>
      </c>
      <c r="AN291" s="111">
        <v>463</v>
      </c>
      <c r="AO291" s="111">
        <v>2488</v>
      </c>
      <c r="AP291" s="111">
        <v>678</v>
      </c>
      <c r="AQ291" s="111">
        <v>40478</v>
      </c>
      <c r="AR291" s="111">
        <v>6462</v>
      </c>
      <c r="AS291" s="111">
        <v>15179</v>
      </c>
      <c r="AT291" s="111">
        <v>62119</v>
      </c>
      <c r="AU291" s="111">
        <v>11957</v>
      </c>
      <c r="AV291" s="111">
        <v>8904</v>
      </c>
      <c r="AW291" s="111">
        <v>8393</v>
      </c>
      <c r="AX291" s="111">
        <v>6335</v>
      </c>
      <c r="AY291" s="111">
        <v>56995</v>
      </c>
      <c r="AZ291" s="111">
        <v>44552</v>
      </c>
      <c r="BA291" s="111">
        <v>24976</v>
      </c>
      <c r="BB291" s="111">
        <v>15721</v>
      </c>
      <c r="BC291" s="111">
        <v>2627</v>
      </c>
      <c r="BD291" s="111">
        <v>1379</v>
      </c>
      <c r="BE291" s="111">
        <v>0</v>
      </c>
      <c r="BF291" s="111">
        <v>0</v>
      </c>
      <c r="BG291" s="111">
        <v>0</v>
      </c>
      <c r="BH291" s="111">
        <v>0</v>
      </c>
      <c r="BI291" s="111">
        <v>3417</v>
      </c>
      <c r="BJ291" s="111">
        <v>95203</v>
      </c>
      <c r="BK291" s="111">
        <v>28</v>
      </c>
      <c r="BL291" s="111">
        <v>50</v>
      </c>
      <c r="BM291" s="111">
        <v>98</v>
      </c>
      <c r="BN291" s="111">
        <v>2495</v>
      </c>
      <c r="BO291" s="111">
        <v>165</v>
      </c>
      <c r="BP291" s="111">
        <v>44</v>
      </c>
      <c r="BQ291" s="111">
        <v>3004</v>
      </c>
      <c r="BR291" s="111">
        <v>10040283</v>
      </c>
      <c r="BS291" s="111">
        <v>4024</v>
      </c>
      <c r="BT291" s="111">
        <v>9126</v>
      </c>
      <c r="BU291" s="111">
        <v>638868</v>
      </c>
      <c r="BV291" s="111">
        <v>3872</v>
      </c>
      <c r="BW291" s="111">
        <v>7792</v>
      </c>
      <c r="BX291" s="111">
        <v>295309</v>
      </c>
      <c r="BY291" s="111">
        <v>6712</v>
      </c>
      <c r="BZ291" s="111">
        <v>11037</v>
      </c>
      <c r="CA291" s="111">
        <v>25682781</v>
      </c>
      <c r="CB291" s="111">
        <v>8550</v>
      </c>
      <c r="CC291" s="178">
        <v>19185</v>
      </c>
      <c r="CD291" s="126">
        <f t="shared" si="2233"/>
        <v>10</v>
      </c>
      <c r="CE291" s="166">
        <f t="shared" si="2234"/>
        <v>2018</v>
      </c>
      <c r="CF291" s="167">
        <f t="shared" si="2198"/>
        <v>43374</v>
      </c>
      <c r="CG291" s="168">
        <f t="shared" si="2199"/>
        <v>31</v>
      </c>
      <c r="CH291" s="126">
        <f t="shared" si="2235"/>
        <v>60787</v>
      </c>
      <c r="CI291" s="126">
        <f t="shared" si="2236"/>
        <v>60787</v>
      </c>
      <c r="CJ291" s="126">
        <f t="shared" si="2237"/>
        <v>2492267</v>
      </c>
      <c r="CK291" s="126">
        <f t="shared" si="2238"/>
        <v>3911895</v>
      </c>
      <c r="CL291" s="126">
        <f t="shared" si="2239"/>
        <v>4011280</v>
      </c>
      <c r="CM291" s="126">
        <f t="shared" si="2240"/>
        <v>95225592</v>
      </c>
      <c r="CN291" s="126">
        <f t="shared" si="2241"/>
        <v>82327234</v>
      </c>
      <c r="CO291" s="126">
        <f t="shared" si="2242"/>
        <v>12504316</v>
      </c>
      <c r="CP291" s="126">
        <f t="shared" si="2243"/>
        <v>0</v>
      </c>
      <c r="CQ291" s="126">
        <f t="shared" si="2244"/>
        <v>170850</v>
      </c>
      <c r="CR291" s="126">
        <f t="shared" si="2245"/>
        <v>22769370</v>
      </c>
      <c r="CS291" s="126">
        <f t="shared" si="2246"/>
        <v>1285680</v>
      </c>
      <c r="CT291" s="126">
        <f t="shared" si="2247"/>
        <v>485628</v>
      </c>
      <c r="CU291" s="126">
        <f t="shared" si="2248"/>
        <v>57631740</v>
      </c>
    </row>
    <row r="292" spans="1:99" x14ac:dyDescent="0.2">
      <c r="A292" s="123" t="str">
        <f t="shared" si="2232"/>
        <v>2018-19OCTOBERRX9</v>
      </c>
      <c r="B292" s="97" t="s">
        <v>821</v>
      </c>
      <c r="C292" s="35" t="s">
        <v>765</v>
      </c>
      <c r="D292" s="124" t="str">
        <f t="shared" si="2195"/>
        <v>Y55</v>
      </c>
      <c r="E292" s="124" t="str">
        <f t="shared" si="2196"/>
        <v>Midlands and East</v>
      </c>
      <c r="F292" s="109" t="s">
        <v>695</v>
      </c>
      <c r="G292" s="109" t="s">
        <v>696</v>
      </c>
      <c r="H292" s="111">
        <v>85337</v>
      </c>
      <c r="I292" s="111">
        <v>68170</v>
      </c>
      <c r="J292" s="111">
        <v>376485</v>
      </c>
      <c r="K292" s="111">
        <v>6</v>
      </c>
      <c r="L292" s="111">
        <v>2</v>
      </c>
      <c r="M292" s="111">
        <v>30</v>
      </c>
      <c r="N292" s="111">
        <v>76</v>
      </c>
      <c r="O292" s="111">
        <v>60732</v>
      </c>
      <c r="P292" s="111">
        <v>6020</v>
      </c>
      <c r="Q292" s="111">
        <v>3965</v>
      </c>
      <c r="R292" s="111">
        <v>34371</v>
      </c>
      <c r="S292" s="111">
        <v>12885</v>
      </c>
      <c r="T292" s="111">
        <v>198</v>
      </c>
      <c r="U292" s="111">
        <v>2753179</v>
      </c>
      <c r="V292" s="111">
        <v>457</v>
      </c>
      <c r="W292" s="111">
        <v>811</v>
      </c>
      <c r="X292" s="111">
        <v>4111554</v>
      </c>
      <c r="Y292" s="111">
        <v>1037</v>
      </c>
      <c r="Z292" s="111">
        <v>2413</v>
      </c>
      <c r="AA292" s="111">
        <v>61411575</v>
      </c>
      <c r="AB292" s="111">
        <v>1787</v>
      </c>
      <c r="AC292" s="111">
        <v>3712</v>
      </c>
      <c r="AD292" s="111">
        <v>53305684</v>
      </c>
      <c r="AE292" s="111">
        <v>4137</v>
      </c>
      <c r="AF292" s="111">
        <v>9950</v>
      </c>
      <c r="AG292" s="111">
        <v>701380</v>
      </c>
      <c r="AH292" s="111">
        <v>3542</v>
      </c>
      <c r="AI292" s="111">
        <v>8173</v>
      </c>
      <c r="AJ292" s="111">
        <v>4335</v>
      </c>
      <c r="AK292" s="111">
        <v>1838</v>
      </c>
      <c r="AL292" s="111">
        <v>873</v>
      </c>
      <c r="AM292" s="111">
        <v>10</v>
      </c>
      <c r="AN292" s="111">
        <v>844</v>
      </c>
      <c r="AO292" s="111">
        <v>780</v>
      </c>
      <c r="AP292" s="111">
        <v>2</v>
      </c>
      <c r="AQ292" s="111">
        <v>37211</v>
      </c>
      <c r="AR292" s="111">
        <v>2647</v>
      </c>
      <c r="AS292" s="111">
        <v>16539</v>
      </c>
      <c r="AT292" s="111">
        <v>56397</v>
      </c>
      <c r="AU292" s="111">
        <v>11168</v>
      </c>
      <c r="AV292" s="111">
        <v>8806</v>
      </c>
      <c r="AW292" s="111">
        <v>7658</v>
      </c>
      <c r="AX292" s="111">
        <v>6092</v>
      </c>
      <c r="AY292" s="111">
        <v>43786</v>
      </c>
      <c r="AZ292" s="111">
        <v>36770</v>
      </c>
      <c r="BA292" s="111">
        <v>16952</v>
      </c>
      <c r="BB292" s="111">
        <v>13417</v>
      </c>
      <c r="BC292" s="111">
        <v>225</v>
      </c>
      <c r="BD292" s="111">
        <v>188</v>
      </c>
      <c r="BE292" s="111">
        <v>298</v>
      </c>
      <c r="BF292" s="111">
        <v>90823</v>
      </c>
      <c r="BG292" s="111">
        <v>305</v>
      </c>
      <c r="BH292" s="111">
        <v>559</v>
      </c>
      <c r="BI292" s="111">
        <v>3188</v>
      </c>
      <c r="BJ292" s="111">
        <v>130476</v>
      </c>
      <c r="BK292" s="111">
        <v>41</v>
      </c>
      <c r="BL292" s="111">
        <v>81</v>
      </c>
      <c r="BM292" s="111">
        <v>0</v>
      </c>
      <c r="BN292" s="111">
        <v>375</v>
      </c>
      <c r="BO292" s="111">
        <v>433</v>
      </c>
      <c r="BP292" s="111">
        <v>1</v>
      </c>
      <c r="BQ292" s="111">
        <v>2114</v>
      </c>
      <c r="BR292" s="111">
        <v>1951640</v>
      </c>
      <c r="BS292" s="111">
        <v>5204</v>
      </c>
      <c r="BT292" s="111">
        <v>11189</v>
      </c>
      <c r="BU292" s="111">
        <v>2132506</v>
      </c>
      <c r="BV292" s="111">
        <v>4925</v>
      </c>
      <c r="BW292" s="111">
        <v>9425</v>
      </c>
      <c r="BX292" s="111">
        <v>9519</v>
      </c>
      <c r="BY292" s="111">
        <v>9519</v>
      </c>
      <c r="BZ292" s="111">
        <v>9519</v>
      </c>
      <c r="CA292" s="111">
        <v>17037261</v>
      </c>
      <c r="CB292" s="111">
        <v>8059</v>
      </c>
      <c r="CC292" s="178">
        <v>17023</v>
      </c>
      <c r="CD292" s="126">
        <f t="shared" si="2233"/>
        <v>10</v>
      </c>
      <c r="CE292" s="166">
        <f t="shared" si="2234"/>
        <v>2018</v>
      </c>
      <c r="CF292" s="167">
        <f t="shared" si="2198"/>
        <v>43374</v>
      </c>
      <c r="CG292" s="168">
        <f t="shared" si="2199"/>
        <v>31</v>
      </c>
      <c r="CH292" s="126">
        <f t="shared" si="2235"/>
        <v>136340</v>
      </c>
      <c r="CI292" s="126">
        <f t="shared" si="2236"/>
        <v>2045100</v>
      </c>
      <c r="CJ292" s="126">
        <f t="shared" si="2237"/>
        <v>5180920</v>
      </c>
      <c r="CK292" s="126">
        <f t="shared" si="2238"/>
        <v>4882220</v>
      </c>
      <c r="CL292" s="126">
        <f t="shared" si="2239"/>
        <v>9567545</v>
      </c>
      <c r="CM292" s="126">
        <f t="shared" si="2240"/>
        <v>127585152</v>
      </c>
      <c r="CN292" s="126">
        <f t="shared" si="2241"/>
        <v>128205750</v>
      </c>
      <c r="CO292" s="126">
        <f t="shared" si="2242"/>
        <v>1618254</v>
      </c>
      <c r="CP292" s="126">
        <f t="shared" si="2243"/>
        <v>166582</v>
      </c>
      <c r="CQ292" s="126">
        <f t="shared" si="2244"/>
        <v>258228</v>
      </c>
      <c r="CR292" s="126">
        <f t="shared" si="2245"/>
        <v>4195875</v>
      </c>
      <c r="CS292" s="126">
        <f t="shared" si="2246"/>
        <v>4081025</v>
      </c>
      <c r="CT292" s="126">
        <f t="shared" si="2247"/>
        <v>9519</v>
      </c>
      <c r="CU292" s="126">
        <f t="shared" si="2248"/>
        <v>35986622</v>
      </c>
    </row>
    <row r="293" spans="1:99" x14ac:dyDescent="0.2">
      <c r="A293" s="123" t="str">
        <f t="shared" si="2232"/>
        <v>2018-19OCTOBERRYA</v>
      </c>
      <c r="B293" s="97" t="s">
        <v>821</v>
      </c>
      <c r="C293" s="35" t="s">
        <v>765</v>
      </c>
      <c r="D293" s="124" t="str">
        <f t="shared" si="2195"/>
        <v>Y55</v>
      </c>
      <c r="E293" s="124" t="str">
        <f t="shared" si="2196"/>
        <v>Midlands and East</v>
      </c>
      <c r="F293" s="109" t="s">
        <v>697</v>
      </c>
      <c r="G293" s="109" t="s">
        <v>698</v>
      </c>
      <c r="H293" s="111">
        <v>108746</v>
      </c>
      <c r="I293" s="111">
        <v>78784</v>
      </c>
      <c r="J293" s="111">
        <v>310605</v>
      </c>
      <c r="K293" s="111">
        <v>4</v>
      </c>
      <c r="L293" s="111">
        <v>1</v>
      </c>
      <c r="M293" s="111">
        <v>22</v>
      </c>
      <c r="N293" s="111">
        <v>47</v>
      </c>
      <c r="O293" s="111">
        <v>87939</v>
      </c>
      <c r="P293" s="111">
        <v>5543</v>
      </c>
      <c r="Q293" s="111">
        <v>3582</v>
      </c>
      <c r="R293" s="111">
        <v>42033</v>
      </c>
      <c r="S293" s="111">
        <v>32210</v>
      </c>
      <c r="T293" s="111">
        <v>1577</v>
      </c>
      <c r="U293" s="111">
        <v>2278677</v>
      </c>
      <c r="V293" s="111">
        <v>411</v>
      </c>
      <c r="W293" s="111">
        <v>708</v>
      </c>
      <c r="X293" s="111">
        <v>1687162</v>
      </c>
      <c r="Y293" s="111">
        <v>471</v>
      </c>
      <c r="Z293" s="111">
        <v>823</v>
      </c>
      <c r="AA293" s="111">
        <v>30423201</v>
      </c>
      <c r="AB293" s="111">
        <v>724</v>
      </c>
      <c r="AC293" s="111">
        <v>1315</v>
      </c>
      <c r="AD293" s="111">
        <v>63611525</v>
      </c>
      <c r="AE293" s="111">
        <v>1975</v>
      </c>
      <c r="AF293" s="111">
        <v>4364</v>
      </c>
      <c r="AG293" s="111">
        <v>4901336</v>
      </c>
      <c r="AH293" s="111">
        <v>3108</v>
      </c>
      <c r="AI293" s="111">
        <v>7435</v>
      </c>
      <c r="AJ293" s="111">
        <v>2634</v>
      </c>
      <c r="AK293" s="111">
        <v>5</v>
      </c>
      <c r="AL293" s="111">
        <v>6</v>
      </c>
      <c r="AM293" s="111">
        <v>0</v>
      </c>
      <c r="AN293" s="111">
        <v>216</v>
      </c>
      <c r="AO293" s="111">
        <v>2407</v>
      </c>
      <c r="AP293" s="111">
        <v>1887</v>
      </c>
      <c r="AQ293" s="111">
        <v>50750</v>
      </c>
      <c r="AR293" s="111">
        <v>3316</v>
      </c>
      <c r="AS293" s="111">
        <v>31239</v>
      </c>
      <c r="AT293" s="111">
        <v>85305</v>
      </c>
      <c r="AU293" s="111">
        <v>10389</v>
      </c>
      <c r="AV293" s="111">
        <v>7666</v>
      </c>
      <c r="AW293" s="111">
        <v>6618</v>
      </c>
      <c r="AX293" s="111">
        <v>4986</v>
      </c>
      <c r="AY293" s="111">
        <v>53513</v>
      </c>
      <c r="AZ293" s="111">
        <v>44343</v>
      </c>
      <c r="BA293" s="111">
        <v>57276</v>
      </c>
      <c r="BB293" s="111">
        <v>33682</v>
      </c>
      <c r="BC293" s="111">
        <v>4009</v>
      </c>
      <c r="BD293" s="111">
        <v>1654</v>
      </c>
      <c r="BE293" s="111">
        <v>199</v>
      </c>
      <c r="BF293" s="111">
        <v>53721</v>
      </c>
      <c r="BG293" s="111">
        <v>270</v>
      </c>
      <c r="BH293" s="111">
        <v>523</v>
      </c>
      <c r="BI293" s="111">
        <v>3451</v>
      </c>
      <c r="BJ293" s="111">
        <v>99699</v>
      </c>
      <c r="BK293" s="111">
        <v>29</v>
      </c>
      <c r="BL293" s="111">
        <v>56</v>
      </c>
      <c r="BM293" s="111">
        <v>239</v>
      </c>
      <c r="BN293" s="111">
        <v>0</v>
      </c>
      <c r="BO293" s="111">
        <v>2172</v>
      </c>
      <c r="BP293" s="111">
        <v>0</v>
      </c>
      <c r="BQ293" s="111">
        <v>1531</v>
      </c>
      <c r="BR293" s="111">
        <v>0</v>
      </c>
      <c r="BS293" s="111">
        <v>0</v>
      </c>
      <c r="BT293" s="111">
        <v>0</v>
      </c>
      <c r="BU293" s="111">
        <v>13700896</v>
      </c>
      <c r="BV293" s="111">
        <v>6308</v>
      </c>
      <c r="BW293" s="111">
        <v>14363</v>
      </c>
      <c r="BX293" s="111">
        <v>0</v>
      </c>
      <c r="BY293" s="111">
        <v>0</v>
      </c>
      <c r="BZ293" s="111">
        <v>0</v>
      </c>
      <c r="CA293" s="111">
        <v>11977089</v>
      </c>
      <c r="CB293" s="111">
        <v>7823</v>
      </c>
      <c r="CC293" s="178">
        <v>18920</v>
      </c>
      <c r="CD293" s="126">
        <f t="shared" si="2233"/>
        <v>10</v>
      </c>
      <c r="CE293" s="166">
        <f t="shared" si="2234"/>
        <v>2018</v>
      </c>
      <c r="CF293" s="167">
        <f t="shared" si="2198"/>
        <v>43374</v>
      </c>
      <c r="CG293" s="168">
        <f t="shared" si="2199"/>
        <v>31</v>
      </c>
      <c r="CH293" s="126">
        <f t="shared" si="2235"/>
        <v>78784</v>
      </c>
      <c r="CI293" s="126">
        <f t="shared" si="2236"/>
        <v>1733248</v>
      </c>
      <c r="CJ293" s="126">
        <f t="shared" si="2237"/>
        <v>3702848</v>
      </c>
      <c r="CK293" s="126">
        <f t="shared" si="2238"/>
        <v>3924444</v>
      </c>
      <c r="CL293" s="126">
        <f t="shared" si="2239"/>
        <v>2947986</v>
      </c>
      <c r="CM293" s="126">
        <f t="shared" si="2240"/>
        <v>55273395</v>
      </c>
      <c r="CN293" s="126">
        <f t="shared" si="2241"/>
        <v>140564440</v>
      </c>
      <c r="CO293" s="126">
        <f t="shared" si="2242"/>
        <v>11724995</v>
      </c>
      <c r="CP293" s="126">
        <f t="shared" si="2243"/>
        <v>104077</v>
      </c>
      <c r="CQ293" s="126">
        <f t="shared" si="2244"/>
        <v>193256</v>
      </c>
      <c r="CR293" s="126">
        <f t="shared" si="2245"/>
        <v>0</v>
      </c>
      <c r="CS293" s="126">
        <f t="shared" si="2246"/>
        <v>31196436</v>
      </c>
      <c r="CT293" s="126">
        <f t="shared" si="2247"/>
        <v>0</v>
      </c>
      <c r="CU293" s="126">
        <f t="shared" si="2248"/>
        <v>28966520</v>
      </c>
    </row>
    <row r="294" spans="1:99" x14ac:dyDescent="0.2">
      <c r="A294" s="123" t="str">
        <f t="shared" si="2232"/>
        <v>2018-19OCTOBERRYC</v>
      </c>
      <c r="B294" s="97" t="s">
        <v>821</v>
      </c>
      <c r="C294" s="35" t="s">
        <v>765</v>
      </c>
      <c r="D294" s="124" t="str">
        <f t="shared" si="2195"/>
        <v>Y55</v>
      </c>
      <c r="E294" s="124" t="str">
        <f t="shared" si="2196"/>
        <v>Midlands and East</v>
      </c>
      <c r="F294" s="109" t="s">
        <v>699</v>
      </c>
      <c r="G294" s="109" t="s">
        <v>700</v>
      </c>
      <c r="H294" s="111">
        <v>104273</v>
      </c>
      <c r="I294" s="111">
        <v>66455</v>
      </c>
      <c r="J294" s="111">
        <v>489061</v>
      </c>
      <c r="K294" s="111">
        <v>7</v>
      </c>
      <c r="L294" s="111">
        <v>1</v>
      </c>
      <c r="M294" s="111">
        <v>47</v>
      </c>
      <c r="N294" s="111">
        <v>102</v>
      </c>
      <c r="O294" s="111">
        <v>70601</v>
      </c>
      <c r="P294" s="111">
        <v>6272</v>
      </c>
      <c r="Q294" s="111">
        <v>4189</v>
      </c>
      <c r="R294" s="111">
        <v>40097</v>
      </c>
      <c r="S294" s="111">
        <v>13187</v>
      </c>
      <c r="T294" s="111">
        <v>2289</v>
      </c>
      <c r="U294" s="111">
        <v>3064202</v>
      </c>
      <c r="V294" s="111">
        <v>489</v>
      </c>
      <c r="W294" s="111">
        <v>880</v>
      </c>
      <c r="X294" s="111">
        <v>3168071</v>
      </c>
      <c r="Y294" s="111">
        <v>756</v>
      </c>
      <c r="Z294" s="111">
        <v>1379</v>
      </c>
      <c r="AA294" s="111">
        <v>60102418</v>
      </c>
      <c r="AB294" s="111">
        <v>1499</v>
      </c>
      <c r="AC294" s="111">
        <v>3064</v>
      </c>
      <c r="AD294" s="111">
        <v>62476083</v>
      </c>
      <c r="AE294" s="111">
        <v>4738</v>
      </c>
      <c r="AF294" s="111">
        <v>11309</v>
      </c>
      <c r="AG294" s="111">
        <v>12560857</v>
      </c>
      <c r="AH294" s="111">
        <v>5487</v>
      </c>
      <c r="AI294" s="111">
        <v>13632</v>
      </c>
      <c r="AJ294" s="111">
        <v>4480</v>
      </c>
      <c r="AK294" s="111">
        <v>98</v>
      </c>
      <c r="AL294" s="111">
        <v>2949</v>
      </c>
      <c r="AM294" s="111">
        <v>521</v>
      </c>
      <c r="AN294" s="111">
        <v>46</v>
      </c>
      <c r="AO294" s="111">
        <v>1387</v>
      </c>
      <c r="AP294" s="111">
        <v>2208</v>
      </c>
      <c r="AQ294" s="111">
        <v>41778</v>
      </c>
      <c r="AR294" s="111">
        <v>2223</v>
      </c>
      <c r="AS294" s="111">
        <v>22120</v>
      </c>
      <c r="AT294" s="111">
        <v>66121</v>
      </c>
      <c r="AU294" s="111">
        <v>14712</v>
      </c>
      <c r="AV294" s="111">
        <v>10462</v>
      </c>
      <c r="AW294" s="111">
        <v>9660</v>
      </c>
      <c r="AX294" s="111">
        <v>7079</v>
      </c>
      <c r="AY294" s="111">
        <v>61864</v>
      </c>
      <c r="AZ294" s="111">
        <v>45606</v>
      </c>
      <c r="BA294" s="111">
        <v>25117</v>
      </c>
      <c r="BB294" s="111">
        <v>14278</v>
      </c>
      <c r="BC294" s="111">
        <v>4080</v>
      </c>
      <c r="BD294" s="111">
        <v>2463</v>
      </c>
      <c r="BE294" s="111">
        <v>489</v>
      </c>
      <c r="BF294" s="111">
        <v>129877</v>
      </c>
      <c r="BG294" s="111">
        <v>266</v>
      </c>
      <c r="BH294" s="111">
        <v>449</v>
      </c>
      <c r="BI294" s="111">
        <v>5924</v>
      </c>
      <c r="BJ294" s="111">
        <v>231301</v>
      </c>
      <c r="BK294" s="111">
        <v>39</v>
      </c>
      <c r="BL294" s="111">
        <v>71</v>
      </c>
      <c r="BM294" s="111">
        <v>33</v>
      </c>
      <c r="BN294" s="111">
        <v>894</v>
      </c>
      <c r="BO294" s="111">
        <v>666</v>
      </c>
      <c r="BP294" s="111">
        <v>58</v>
      </c>
      <c r="BQ294" s="111">
        <v>1160</v>
      </c>
      <c r="BR294" s="111">
        <v>7662152</v>
      </c>
      <c r="BS294" s="111">
        <v>8571</v>
      </c>
      <c r="BT294" s="111">
        <v>21224</v>
      </c>
      <c r="BU294" s="111">
        <v>6421110</v>
      </c>
      <c r="BV294" s="111">
        <v>9641</v>
      </c>
      <c r="BW294" s="111">
        <v>21888</v>
      </c>
      <c r="BX294" s="111">
        <v>931161</v>
      </c>
      <c r="BY294" s="111">
        <v>16055</v>
      </c>
      <c r="BZ294" s="111">
        <v>36742</v>
      </c>
      <c r="CA294" s="111">
        <v>13358514</v>
      </c>
      <c r="CB294" s="111">
        <v>11516</v>
      </c>
      <c r="CC294" s="178">
        <v>26881</v>
      </c>
      <c r="CD294" s="126">
        <f t="shared" si="2233"/>
        <v>10</v>
      </c>
      <c r="CE294" s="166">
        <f t="shared" si="2234"/>
        <v>2018</v>
      </c>
      <c r="CF294" s="167">
        <f t="shared" si="2198"/>
        <v>43374</v>
      </c>
      <c r="CG294" s="168">
        <f t="shared" si="2199"/>
        <v>31</v>
      </c>
      <c r="CH294" s="126">
        <f t="shared" si="2235"/>
        <v>66455</v>
      </c>
      <c r="CI294" s="126">
        <f t="shared" si="2236"/>
        <v>3123385</v>
      </c>
      <c r="CJ294" s="126">
        <f t="shared" si="2237"/>
        <v>6778410</v>
      </c>
      <c r="CK294" s="126">
        <f t="shared" si="2238"/>
        <v>5519360</v>
      </c>
      <c r="CL294" s="126">
        <f t="shared" si="2239"/>
        <v>5776631</v>
      </c>
      <c r="CM294" s="126">
        <f t="shared" si="2240"/>
        <v>122857208</v>
      </c>
      <c r="CN294" s="126">
        <f t="shared" si="2241"/>
        <v>149131783</v>
      </c>
      <c r="CO294" s="126">
        <f t="shared" si="2242"/>
        <v>31203648</v>
      </c>
      <c r="CP294" s="126">
        <f t="shared" si="2243"/>
        <v>219561</v>
      </c>
      <c r="CQ294" s="126">
        <f t="shared" si="2244"/>
        <v>420604</v>
      </c>
      <c r="CR294" s="126">
        <f t="shared" si="2245"/>
        <v>18974256</v>
      </c>
      <c r="CS294" s="126">
        <f t="shared" si="2246"/>
        <v>14577408</v>
      </c>
      <c r="CT294" s="126">
        <f t="shared" si="2247"/>
        <v>2131036</v>
      </c>
      <c r="CU294" s="126">
        <f t="shared" si="2248"/>
        <v>31181960</v>
      </c>
    </row>
    <row r="295" spans="1:99" x14ac:dyDescent="0.2">
      <c r="A295" s="123" t="str">
        <f t="shared" si="2232"/>
        <v>2018-19OCTOBERRYD</v>
      </c>
      <c r="B295" s="97" t="s">
        <v>821</v>
      </c>
      <c r="C295" s="35" t="s">
        <v>765</v>
      </c>
      <c r="D295" s="124" t="str">
        <f t="shared" si="2195"/>
        <v>Y58</v>
      </c>
      <c r="E295" s="124" t="str">
        <f t="shared" si="2196"/>
        <v>South East</v>
      </c>
      <c r="F295" s="109" t="s">
        <v>701</v>
      </c>
      <c r="G295" s="109" t="s">
        <v>702</v>
      </c>
      <c r="H295" s="111">
        <v>79576</v>
      </c>
      <c r="I295" s="111">
        <v>63761</v>
      </c>
      <c r="J295" s="111">
        <v>741002</v>
      </c>
      <c r="K295" s="111">
        <v>12</v>
      </c>
      <c r="L295" s="111">
        <v>3</v>
      </c>
      <c r="M295" s="111">
        <v>70</v>
      </c>
      <c r="N295" s="111">
        <v>154</v>
      </c>
      <c r="O295" s="111">
        <v>59471</v>
      </c>
      <c r="P295" s="111">
        <v>3458</v>
      </c>
      <c r="Q295" s="111">
        <v>2201</v>
      </c>
      <c r="R295" s="111">
        <v>29905</v>
      </c>
      <c r="S295" s="111">
        <v>19964</v>
      </c>
      <c r="T295" s="111">
        <v>781</v>
      </c>
      <c r="U295" s="111">
        <v>1556762</v>
      </c>
      <c r="V295" s="111">
        <v>450</v>
      </c>
      <c r="W295" s="111">
        <v>836</v>
      </c>
      <c r="X295" s="111">
        <v>1371569</v>
      </c>
      <c r="Y295" s="111">
        <v>623</v>
      </c>
      <c r="Z295" s="111">
        <v>1180</v>
      </c>
      <c r="AA295" s="111">
        <v>34820047</v>
      </c>
      <c r="AB295" s="111">
        <v>1164</v>
      </c>
      <c r="AC295" s="111">
        <v>2196</v>
      </c>
      <c r="AD295" s="111">
        <v>97728249</v>
      </c>
      <c r="AE295" s="111">
        <v>4895</v>
      </c>
      <c r="AF295" s="111">
        <v>11421</v>
      </c>
      <c r="AG295" s="111">
        <v>5579701</v>
      </c>
      <c r="AH295" s="111">
        <v>7144</v>
      </c>
      <c r="AI295" s="111">
        <v>16709</v>
      </c>
      <c r="AJ295" s="111">
        <v>3322</v>
      </c>
      <c r="AK295" s="111">
        <v>137</v>
      </c>
      <c r="AL295" s="111">
        <v>589</v>
      </c>
      <c r="AM295" s="111">
        <v>539</v>
      </c>
      <c r="AN295" s="111">
        <v>285</v>
      </c>
      <c r="AO295" s="111">
        <v>2311</v>
      </c>
      <c r="AP295" s="111">
        <v>472</v>
      </c>
      <c r="AQ295" s="111">
        <v>36754</v>
      </c>
      <c r="AR295" s="111">
        <v>116</v>
      </c>
      <c r="AS295" s="111">
        <v>19279</v>
      </c>
      <c r="AT295" s="111">
        <v>56149</v>
      </c>
      <c r="AU295" s="111">
        <v>8076</v>
      </c>
      <c r="AV295" s="111">
        <v>5918</v>
      </c>
      <c r="AW295" s="111">
        <v>5158</v>
      </c>
      <c r="AX295" s="111">
        <v>3840</v>
      </c>
      <c r="AY295" s="111">
        <v>42496</v>
      </c>
      <c r="AZ295" s="111">
        <v>33496</v>
      </c>
      <c r="BA295" s="111">
        <v>33957</v>
      </c>
      <c r="BB295" s="111">
        <v>21282</v>
      </c>
      <c r="BC295" s="111">
        <v>1432</v>
      </c>
      <c r="BD295" s="111">
        <v>823</v>
      </c>
      <c r="BE295" s="111">
        <v>318</v>
      </c>
      <c r="BF295" s="111">
        <v>96078</v>
      </c>
      <c r="BG295" s="111">
        <v>302</v>
      </c>
      <c r="BH295" s="111">
        <v>497</v>
      </c>
      <c r="BI295" s="111">
        <v>2632</v>
      </c>
      <c r="BJ295" s="111">
        <v>132897</v>
      </c>
      <c r="BK295" s="111">
        <v>50</v>
      </c>
      <c r="BL295" s="111">
        <v>81</v>
      </c>
      <c r="BM295" s="111">
        <v>0</v>
      </c>
      <c r="BN295" s="111">
        <v>208</v>
      </c>
      <c r="BO295" s="111">
        <v>1552</v>
      </c>
      <c r="BP295" s="111">
        <v>0</v>
      </c>
      <c r="BQ295" s="111">
        <v>281</v>
      </c>
      <c r="BR295" s="111">
        <v>1322899</v>
      </c>
      <c r="BS295" s="111">
        <v>6360</v>
      </c>
      <c r="BT295" s="111">
        <v>14574</v>
      </c>
      <c r="BU295" s="111">
        <v>12367068</v>
      </c>
      <c r="BV295" s="111">
        <v>7968</v>
      </c>
      <c r="BW295" s="111">
        <v>16966</v>
      </c>
      <c r="BX295" s="111">
        <v>0</v>
      </c>
      <c r="BY295" s="111">
        <v>0</v>
      </c>
      <c r="BZ295" s="111">
        <v>0</v>
      </c>
      <c r="CA295" s="111">
        <v>2799784</v>
      </c>
      <c r="CB295" s="111">
        <v>9964</v>
      </c>
      <c r="CC295" s="178">
        <v>21605</v>
      </c>
      <c r="CD295" s="126">
        <f t="shared" si="2233"/>
        <v>10</v>
      </c>
      <c r="CE295" s="166">
        <f t="shared" si="2234"/>
        <v>2018</v>
      </c>
      <c r="CF295" s="167">
        <f t="shared" si="2198"/>
        <v>43374</v>
      </c>
      <c r="CG295" s="168">
        <f t="shared" si="2199"/>
        <v>31</v>
      </c>
      <c r="CH295" s="126">
        <f t="shared" si="2235"/>
        <v>191283</v>
      </c>
      <c r="CI295" s="126">
        <f t="shared" si="2236"/>
        <v>4463270</v>
      </c>
      <c r="CJ295" s="126">
        <f t="shared" si="2237"/>
        <v>9819194</v>
      </c>
      <c r="CK295" s="126">
        <f t="shared" si="2238"/>
        <v>2890888</v>
      </c>
      <c r="CL295" s="126">
        <f t="shared" si="2239"/>
        <v>2597180</v>
      </c>
      <c r="CM295" s="126">
        <f t="shared" si="2240"/>
        <v>65671380</v>
      </c>
      <c r="CN295" s="126">
        <f t="shared" si="2241"/>
        <v>228008844</v>
      </c>
      <c r="CO295" s="126">
        <f t="shared" si="2242"/>
        <v>13049729</v>
      </c>
      <c r="CP295" s="126">
        <f t="shared" si="2243"/>
        <v>158046</v>
      </c>
      <c r="CQ295" s="126">
        <f t="shared" si="2244"/>
        <v>213192</v>
      </c>
      <c r="CR295" s="126">
        <f t="shared" si="2245"/>
        <v>3031392</v>
      </c>
      <c r="CS295" s="126">
        <f t="shared" si="2246"/>
        <v>26331232</v>
      </c>
      <c r="CT295" s="126">
        <f t="shared" si="2247"/>
        <v>0</v>
      </c>
      <c r="CU295" s="126">
        <f t="shared" si="2248"/>
        <v>6071005</v>
      </c>
    </row>
    <row r="296" spans="1:99" x14ac:dyDescent="0.2">
      <c r="A296" s="123" t="str">
        <f t="shared" si="2232"/>
        <v>2018-19OCTOBERRYE</v>
      </c>
      <c r="B296" s="97" t="s">
        <v>821</v>
      </c>
      <c r="C296" s="35" t="s">
        <v>765</v>
      </c>
      <c r="D296" s="124" t="str">
        <f t="shared" si="2195"/>
        <v>Y58</v>
      </c>
      <c r="E296" s="124" t="str">
        <f t="shared" si="2196"/>
        <v>South East</v>
      </c>
      <c r="F296" s="109" t="s">
        <v>703</v>
      </c>
      <c r="G296" s="109" t="s">
        <v>704</v>
      </c>
      <c r="H296" s="111">
        <v>65496</v>
      </c>
      <c r="I296" s="111">
        <v>40090</v>
      </c>
      <c r="J296" s="111">
        <v>317934</v>
      </c>
      <c r="K296" s="111">
        <v>8</v>
      </c>
      <c r="L296" s="111">
        <v>3</v>
      </c>
      <c r="M296" s="111">
        <v>39</v>
      </c>
      <c r="N296" s="111">
        <v>96</v>
      </c>
      <c r="O296" s="111">
        <v>46754</v>
      </c>
      <c r="P296" s="111">
        <v>2605</v>
      </c>
      <c r="Q296" s="111">
        <v>1589</v>
      </c>
      <c r="R296" s="111">
        <v>22298</v>
      </c>
      <c r="S296" s="111">
        <v>14619</v>
      </c>
      <c r="T296" s="111">
        <v>1050</v>
      </c>
      <c r="U296" s="111">
        <v>1074659</v>
      </c>
      <c r="V296" s="111">
        <v>413</v>
      </c>
      <c r="W296" s="111">
        <v>764</v>
      </c>
      <c r="X296" s="111">
        <v>965566</v>
      </c>
      <c r="Y296" s="111">
        <v>608</v>
      </c>
      <c r="Z296" s="111">
        <v>1132.8</v>
      </c>
      <c r="AA296" s="111">
        <v>21047107</v>
      </c>
      <c r="AB296" s="111">
        <v>944</v>
      </c>
      <c r="AC296" s="111">
        <v>1870</v>
      </c>
      <c r="AD296" s="111">
        <v>40971004</v>
      </c>
      <c r="AE296" s="111">
        <v>2803</v>
      </c>
      <c r="AF296" s="111">
        <v>6513.4</v>
      </c>
      <c r="AG296" s="111">
        <v>4423219</v>
      </c>
      <c r="AH296" s="111">
        <v>4213</v>
      </c>
      <c r="AI296" s="111">
        <v>9466.2000000000007</v>
      </c>
      <c r="AJ296" s="111">
        <v>2648</v>
      </c>
      <c r="AK296" s="111">
        <v>20</v>
      </c>
      <c r="AL296" s="111">
        <v>116</v>
      </c>
      <c r="AM296" s="111">
        <v>305</v>
      </c>
      <c r="AN296" s="111">
        <v>218</v>
      </c>
      <c r="AO296" s="111">
        <v>2294</v>
      </c>
      <c r="AP296" s="111">
        <v>0</v>
      </c>
      <c r="AQ296" s="111">
        <v>25619</v>
      </c>
      <c r="AR296" s="111">
        <v>3063</v>
      </c>
      <c r="AS296" s="111">
        <v>15424</v>
      </c>
      <c r="AT296" s="111">
        <v>44106</v>
      </c>
      <c r="AU296" s="111">
        <v>5095</v>
      </c>
      <c r="AV296" s="111">
        <v>3966</v>
      </c>
      <c r="AW296" s="111">
        <v>3116</v>
      </c>
      <c r="AX296" s="111">
        <v>2471</v>
      </c>
      <c r="AY296" s="111">
        <v>30451</v>
      </c>
      <c r="AZ296" s="111">
        <v>25361</v>
      </c>
      <c r="BA296" s="111">
        <v>20895</v>
      </c>
      <c r="BB296" s="111">
        <v>16426</v>
      </c>
      <c r="BC296" s="111">
        <v>1527</v>
      </c>
      <c r="BD296" s="111">
        <v>1167</v>
      </c>
      <c r="BE296" s="111">
        <v>167</v>
      </c>
      <c r="BF296" s="111">
        <v>60065</v>
      </c>
      <c r="BG296" s="111">
        <v>360</v>
      </c>
      <c r="BH296" s="111">
        <v>557.79999999999995</v>
      </c>
      <c r="BI296" s="111">
        <v>2084</v>
      </c>
      <c r="BJ296" s="111">
        <v>80104</v>
      </c>
      <c r="BK296" s="111">
        <v>38</v>
      </c>
      <c r="BL296" s="111">
        <v>76</v>
      </c>
      <c r="BM296" s="111">
        <v>0</v>
      </c>
      <c r="BN296" s="111">
        <v>1895</v>
      </c>
      <c r="BO296" s="111">
        <v>1276</v>
      </c>
      <c r="BP296" s="111">
        <v>0</v>
      </c>
      <c r="BQ296" s="111">
        <v>363</v>
      </c>
      <c r="BR296" s="111">
        <v>5032335</v>
      </c>
      <c r="BS296" s="111">
        <v>2656</v>
      </c>
      <c r="BT296" s="111">
        <v>4709</v>
      </c>
      <c r="BU296" s="111">
        <v>6491244</v>
      </c>
      <c r="BV296" s="111">
        <v>5087</v>
      </c>
      <c r="BW296" s="111">
        <v>9513</v>
      </c>
      <c r="BX296" s="111">
        <v>0</v>
      </c>
      <c r="BY296" s="111">
        <v>0</v>
      </c>
      <c r="BZ296" s="111">
        <v>0</v>
      </c>
      <c r="CA296" s="111">
        <v>2829901</v>
      </c>
      <c r="CB296" s="111">
        <v>7796</v>
      </c>
      <c r="CC296" s="178">
        <v>15365</v>
      </c>
      <c r="CD296" s="126">
        <f t="shared" si="2233"/>
        <v>10</v>
      </c>
      <c r="CE296" s="166">
        <f t="shared" si="2234"/>
        <v>2018</v>
      </c>
      <c r="CF296" s="167">
        <f t="shared" si="2198"/>
        <v>43374</v>
      </c>
      <c r="CG296" s="168">
        <f t="shared" si="2199"/>
        <v>31</v>
      </c>
      <c r="CH296" s="126">
        <f t="shared" si="2235"/>
        <v>120270</v>
      </c>
      <c r="CI296" s="126">
        <f t="shared" si="2236"/>
        <v>1563510</v>
      </c>
      <c r="CJ296" s="126">
        <f t="shared" si="2237"/>
        <v>3848640</v>
      </c>
      <c r="CK296" s="126">
        <f t="shared" si="2238"/>
        <v>1990220</v>
      </c>
      <c r="CL296" s="126">
        <f t="shared" si="2239"/>
        <v>1800019.2</v>
      </c>
      <c r="CM296" s="126">
        <f t="shared" si="2240"/>
        <v>41697260</v>
      </c>
      <c r="CN296" s="126">
        <f t="shared" si="2241"/>
        <v>95219394.599999994</v>
      </c>
      <c r="CO296" s="126">
        <f t="shared" si="2242"/>
        <v>9939510</v>
      </c>
      <c r="CP296" s="126">
        <f t="shared" si="2243"/>
        <v>93152.599999999991</v>
      </c>
      <c r="CQ296" s="126">
        <f t="shared" si="2244"/>
        <v>158384</v>
      </c>
      <c r="CR296" s="126">
        <f t="shared" si="2245"/>
        <v>8923555</v>
      </c>
      <c r="CS296" s="126">
        <f t="shared" si="2246"/>
        <v>12138588</v>
      </c>
      <c r="CT296" s="126">
        <f t="shared" si="2247"/>
        <v>0</v>
      </c>
      <c r="CU296" s="126">
        <f t="shared" si="2248"/>
        <v>5577495</v>
      </c>
    </row>
    <row r="297" spans="1:99" x14ac:dyDescent="0.2">
      <c r="A297" s="123" t="str">
        <f t="shared" si="2232"/>
        <v>2018-19OCTOBERRYF</v>
      </c>
      <c r="B297" s="97" t="s">
        <v>821</v>
      </c>
      <c r="C297" s="35" t="s">
        <v>765</v>
      </c>
      <c r="D297" s="124" t="str">
        <f t="shared" si="2195"/>
        <v>Y59</v>
      </c>
      <c r="E297" s="124" t="str">
        <f t="shared" si="2196"/>
        <v>South West</v>
      </c>
      <c r="F297" s="109" t="s">
        <v>705</v>
      </c>
      <c r="G297" s="109" t="s">
        <v>706</v>
      </c>
      <c r="H297" s="111">
        <v>105833</v>
      </c>
      <c r="I297" s="111">
        <v>79122</v>
      </c>
      <c r="J297" s="111">
        <v>377197</v>
      </c>
      <c r="K297" s="111">
        <v>5</v>
      </c>
      <c r="L297" s="111">
        <v>2</v>
      </c>
      <c r="M297" s="111">
        <v>19</v>
      </c>
      <c r="N297" s="111">
        <v>57</v>
      </c>
      <c r="O297" s="111">
        <v>71641</v>
      </c>
      <c r="P297" s="111">
        <v>4554</v>
      </c>
      <c r="Q297" s="111">
        <v>2855</v>
      </c>
      <c r="R297" s="111">
        <v>38797</v>
      </c>
      <c r="S297" s="111">
        <v>17883</v>
      </c>
      <c r="T297" s="111">
        <v>665</v>
      </c>
      <c r="U297" s="111">
        <v>1920246</v>
      </c>
      <c r="V297" s="111">
        <v>422</v>
      </c>
      <c r="W297" s="111">
        <v>761</v>
      </c>
      <c r="X297" s="111">
        <v>1931963</v>
      </c>
      <c r="Y297" s="111">
        <v>677</v>
      </c>
      <c r="Z297" s="111">
        <v>1251</v>
      </c>
      <c r="AA297" s="111">
        <v>63066115</v>
      </c>
      <c r="AB297" s="111">
        <v>1626</v>
      </c>
      <c r="AC297" s="111">
        <v>3392</v>
      </c>
      <c r="AD297" s="111">
        <v>76516939</v>
      </c>
      <c r="AE297" s="111">
        <v>4279</v>
      </c>
      <c r="AF297" s="111">
        <v>9839</v>
      </c>
      <c r="AG297" s="111">
        <v>5585838</v>
      </c>
      <c r="AH297" s="111">
        <v>8400</v>
      </c>
      <c r="AI297" s="111">
        <v>18556</v>
      </c>
      <c r="AJ297" s="111">
        <v>3990</v>
      </c>
      <c r="AK297" s="111">
        <v>349</v>
      </c>
      <c r="AL297" s="111">
        <v>1332</v>
      </c>
      <c r="AM297" s="111">
        <v>4975</v>
      </c>
      <c r="AN297" s="111">
        <v>552</v>
      </c>
      <c r="AO297" s="111">
        <v>1757</v>
      </c>
      <c r="AP297" s="111">
        <v>26</v>
      </c>
      <c r="AQ297" s="111">
        <v>38620</v>
      </c>
      <c r="AR297" s="111">
        <v>3579</v>
      </c>
      <c r="AS297" s="111">
        <v>25452</v>
      </c>
      <c r="AT297" s="111">
        <v>67651</v>
      </c>
      <c r="AU297" s="111">
        <v>10135</v>
      </c>
      <c r="AV297" s="111">
        <v>7879</v>
      </c>
      <c r="AW297" s="111">
        <v>6479</v>
      </c>
      <c r="AX297" s="111">
        <v>5101</v>
      </c>
      <c r="AY297" s="111">
        <v>52571</v>
      </c>
      <c r="AZ297" s="111">
        <v>44734</v>
      </c>
      <c r="BA297" s="111">
        <v>25106</v>
      </c>
      <c r="BB297" s="111">
        <v>19122</v>
      </c>
      <c r="BC297" s="111">
        <v>925</v>
      </c>
      <c r="BD297" s="111">
        <v>691</v>
      </c>
      <c r="BE297" s="111">
        <v>384</v>
      </c>
      <c r="BF297" s="111">
        <v>129482</v>
      </c>
      <c r="BG297" s="111">
        <v>337</v>
      </c>
      <c r="BH297" s="111">
        <v>616</v>
      </c>
      <c r="BI297" s="111">
        <v>2787</v>
      </c>
      <c r="BJ297" s="111">
        <v>132581</v>
      </c>
      <c r="BK297" s="111">
        <v>48</v>
      </c>
      <c r="BL297" s="111">
        <v>86</v>
      </c>
      <c r="BM297" s="111">
        <v>172</v>
      </c>
      <c r="BN297" s="111">
        <v>914</v>
      </c>
      <c r="BO297" s="111">
        <v>739</v>
      </c>
      <c r="BP297" s="111">
        <v>16</v>
      </c>
      <c r="BQ297" s="111">
        <v>1141</v>
      </c>
      <c r="BR297" s="111">
        <v>6077947</v>
      </c>
      <c r="BS297" s="111">
        <v>6650</v>
      </c>
      <c r="BT297" s="111">
        <v>14103</v>
      </c>
      <c r="BU297" s="111">
        <v>6103281</v>
      </c>
      <c r="BV297" s="111">
        <v>8259</v>
      </c>
      <c r="BW297" s="111">
        <v>17201</v>
      </c>
      <c r="BX297" s="111">
        <v>132943</v>
      </c>
      <c r="BY297" s="111">
        <v>8309</v>
      </c>
      <c r="BZ297" s="111">
        <v>22635</v>
      </c>
      <c r="CA297" s="111">
        <v>11334216</v>
      </c>
      <c r="CB297" s="111">
        <v>9934</v>
      </c>
      <c r="CC297" s="178">
        <v>21178</v>
      </c>
      <c r="CD297" s="126">
        <f t="shared" si="2233"/>
        <v>10</v>
      </c>
      <c r="CE297" s="166">
        <f t="shared" si="2234"/>
        <v>2018</v>
      </c>
      <c r="CF297" s="167">
        <f t="shared" si="2198"/>
        <v>43374</v>
      </c>
      <c r="CG297" s="168">
        <f t="shared" si="2199"/>
        <v>31</v>
      </c>
      <c r="CH297" s="126">
        <f t="shared" si="2235"/>
        <v>158244</v>
      </c>
      <c r="CI297" s="126">
        <f t="shared" si="2236"/>
        <v>1503318</v>
      </c>
      <c r="CJ297" s="126">
        <f t="shared" si="2237"/>
        <v>4509954</v>
      </c>
      <c r="CK297" s="126">
        <f t="shared" si="2238"/>
        <v>3465594</v>
      </c>
      <c r="CL297" s="126">
        <f t="shared" si="2239"/>
        <v>3571605</v>
      </c>
      <c r="CM297" s="126">
        <f t="shared" si="2240"/>
        <v>131599424</v>
      </c>
      <c r="CN297" s="126">
        <f t="shared" si="2241"/>
        <v>175950837</v>
      </c>
      <c r="CO297" s="126">
        <f t="shared" si="2242"/>
        <v>12339740</v>
      </c>
      <c r="CP297" s="126">
        <f t="shared" si="2243"/>
        <v>236544</v>
      </c>
      <c r="CQ297" s="126">
        <f t="shared" si="2244"/>
        <v>239682</v>
      </c>
      <c r="CR297" s="126">
        <f t="shared" si="2245"/>
        <v>12890142</v>
      </c>
      <c r="CS297" s="126">
        <f t="shared" si="2246"/>
        <v>12711539</v>
      </c>
      <c r="CT297" s="126">
        <f t="shared" si="2247"/>
        <v>362160</v>
      </c>
      <c r="CU297" s="126">
        <f t="shared" si="2248"/>
        <v>24164098</v>
      </c>
    </row>
    <row r="298" spans="1:99" x14ac:dyDescent="0.2">
      <c r="A298" s="123" t="str">
        <f t="shared" ref="A298:A308" si="2249">B298&amp;C298&amp;F298</f>
        <v>2018-19NOVEMBERR1F</v>
      </c>
      <c r="B298" s="97" t="s">
        <v>821</v>
      </c>
      <c r="C298" s="35" t="s">
        <v>771</v>
      </c>
      <c r="D298" s="124" t="str">
        <f t="shared" si="2195"/>
        <v>Y58</v>
      </c>
      <c r="E298" s="124" t="str">
        <f t="shared" si="2196"/>
        <v>South East</v>
      </c>
      <c r="F298" s="109" t="s">
        <v>682</v>
      </c>
      <c r="G298" s="109" t="s">
        <v>683</v>
      </c>
      <c r="H298" s="111">
        <v>2572</v>
      </c>
      <c r="I298" s="111">
        <v>1365</v>
      </c>
      <c r="J298" s="111">
        <v>12062</v>
      </c>
      <c r="K298" s="111">
        <v>9</v>
      </c>
      <c r="L298" s="111">
        <v>1</v>
      </c>
      <c r="M298" s="111">
        <v>55</v>
      </c>
      <c r="N298" s="111">
        <v>113</v>
      </c>
      <c r="O298" s="111">
        <v>1643</v>
      </c>
      <c r="P298" s="111">
        <v>71</v>
      </c>
      <c r="Q298" s="111">
        <v>51</v>
      </c>
      <c r="R298" s="111">
        <v>771</v>
      </c>
      <c r="S298" s="111">
        <v>548</v>
      </c>
      <c r="T298" s="111">
        <v>80</v>
      </c>
      <c r="U298" s="111">
        <v>48493</v>
      </c>
      <c r="V298" s="111">
        <v>683</v>
      </c>
      <c r="W298" s="111">
        <v>1240</v>
      </c>
      <c r="X298" s="111">
        <v>44044</v>
      </c>
      <c r="Y298" s="111">
        <v>864</v>
      </c>
      <c r="Z298" s="111">
        <v>1393</v>
      </c>
      <c r="AA298" s="111">
        <v>884032</v>
      </c>
      <c r="AB298" s="111">
        <v>1147</v>
      </c>
      <c r="AC298" s="111">
        <v>2317</v>
      </c>
      <c r="AD298" s="111">
        <v>2007331</v>
      </c>
      <c r="AE298" s="111">
        <v>3663</v>
      </c>
      <c r="AF298" s="111">
        <v>8907</v>
      </c>
      <c r="AG298" s="111">
        <v>520321</v>
      </c>
      <c r="AH298" s="111">
        <v>6504</v>
      </c>
      <c r="AI298" s="111">
        <v>14739</v>
      </c>
      <c r="AJ298" s="111">
        <v>70</v>
      </c>
      <c r="AK298" s="111">
        <v>0</v>
      </c>
      <c r="AL298" s="111">
        <v>2</v>
      </c>
      <c r="AM298" s="111">
        <v>4</v>
      </c>
      <c r="AN298" s="111">
        <v>2</v>
      </c>
      <c r="AO298" s="111">
        <v>66</v>
      </c>
      <c r="AP298" s="111">
        <v>0</v>
      </c>
      <c r="AQ298" s="111">
        <v>1085</v>
      </c>
      <c r="AR298" s="111">
        <v>17</v>
      </c>
      <c r="AS298" s="111">
        <v>471</v>
      </c>
      <c r="AT298" s="111">
        <v>1573</v>
      </c>
      <c r="AU298" s="111">
        <v>94</v>
      </c>
      <c r="AV298" s="111">
        <v>85</v>
      </c>
      <c r="AW298" s="111">
        <v>67</v>
      </c>
      <c r="AX298" s="111">
        <v>61</v>
      </c>
      <c r="AY298" s="111">
        <v>875</v>
      </c>
      <c r="AZ298" s="111">
        <v>812</v>
      </c>
      <c r="BA298" s="111">
        <v>646</v>
      </c>
      <c r="BB298" s="111">
        <v>573</v>
      </c>
      <c r="BC298" s="111">
        <v>97</v>
      </c>
      <c r="BD298" s="111">
        <v>82</v>
      </c>
      <c r="BE298" s="111">
        <v>11</v>
      </c>
      <c r="BF298" s="111">
        <v>5035</v>
      </c>
      <c r="BG298" s="111">
        <v>458</v>
      </c>
      <c r="BH298" s="111">
        <v>642</v>
      </c>
      <c r="BI298" s="111">
        <v>49</v>
      </c>
      <c r="BJ298" s="111">
        <v>5763</v>
      </c>
      <c r="BK298" s="111">
        <v>118</v>
      </c>
      <c r="BL298" s="111">
        <v>136</v>
      </c>
      <c r="BM298" s="111">
        <v>0</v>
      </c>
      <c r="BN298" s="111">
        <v>55</v>
      </c>
      <c r="BO298" s="111">
        <v>38</v>
      </c>
      <c r="BP298" s="111">
        <v>0</v>
      </c>
      <c r="BQ298" s="111">
        <v>13</v>
      </c>
      <c r="BR298" s="111">
        <v>231550</v>
      </c>
      <c r="BS298" s="111">
        <v>4210</v>
      </c>
      <c r="BT298" s="111">
        <v>8696</v>
      </c>
      <c r="BU298" s="111">
        <v>314275</v>
      </c>
      <c r="BV298" s="111">
        <v>8270</v>
      </c>
      <c r="BW298" s="111">
        <v>15993</v>
      </c>
      <c r="BX298" s="111">
        <v>0</v>
      </c>
      <c r="BY298" s="111">
        <v>0</v>
      </c>
      <c r="BZ298" s="111">
        <v>0</v>
      </c>
      <c r="CA298" s="111">
        <v>61447</v>
      </c>
      <c r="CB298" s="111">
        <v>4727</v>
      </c>
      <c r="CC298" s="111">
        <v>12000</v>
      </c>
      <c r="CD298" s="126">
        <f t="shared" ref="CD298:CD308" si="2250">MONTH(1&amp;C298)</f>
        <v>11</v>
      </c>
      <c r="CE298" s="166">
        <f t="shared" ref="CE298:CE308" si="2251">LEFT($B298,4)+IF(CD298&lt;4,1,0)</f>
        <v>2018</v>
      </c>
      <c r="CF298" s="167">
        <f t="shared" si="2198"/>
        <v>43405</v>
      </c>
      <c r="CG298" s="168">
        <f t="shared" si="2199"/>
        <v>30</v>
      </c>
      <c r="CH298" s="126">
        <f t="shared" ref="CH298:CH308" si="2252">$I298*L298</f>
        <v>1365</v>
      </c>
      <c r="CI298" s="126">
        <f t="shared" ref="CI298:CI308" si="2253">$I298*M298</f>
        <v>75075</v>
      </c>
      <c r="CJ298" s="126">
        <f t="shared" ref="CJ298:CJ308" si="2254">$I298*N298</f>
        <v>154245</v>
      </c>
      <c r="CK298" s="126">
        <f t="shared" ref="CK298:CK308" si="2255">P298*W298</f>
        <v>88040</v>
      </c>
      <c r="CL298" s="126">
        <f t="shared" ref="CL298:CL308" si="2256">Q298*Z298</f>
        <v>71043</v>
      </c>
      <c r="CM298" s="126">
        <f t="shared" ref="CM298:CM308" si="2257">R298*AC298</f>
        <v>1786407</v>
      </c>
      <c r="CN298" s="126">
        <f t="shared" ref="CN298:CN308" si="2258">S298*AF298</f>
        <v>4881036</v>
      </c>
      <c r="CO298" s="126">
        <f t="shared" ref="CO298:CO308" si="2259">T298*AI298</f>
        <v>1179120</v>
      </c>
      <c r="CP298" s="126">
        <f t="shared" ref="CP298:CP308" si="2260">BE298*BH298</f>
        <v>7062</v>
      </c>
      <c r="CQ298" s="126">
        <f t="shared" ref="CQ298:CQ308" si="2261">BI298*BL298</f>
        <v>6664</v>
      </c>
      <c r="CR298" s="126">
        <f t="shared" ref="CR298:CR308" si="2262">BN298*BT298</f>
        <v>478280</v>
      </c>
      <c r="CS298" s="126">
        <f t="shared" ref="CS298:CS308" si="2263">BO298*BW298</f>
        <v>607734</v>
      </c>
      <c r="CT298" s="126">
        <f t="shared" ref="CT298:CT308" si="2264">BP298*BZ298</f>
        <v>0</v>
      </c>
      <c r="CU298" s="126">
        <f t="shared" ref="CU298:CU308" si="2265">BQ298*CC298</f>
        <v>156000</v>
      </c>
    </row>
    <row r="299" spans="1:99" x14ac:dyDescent="0.2">
      <c r="A299" s="123" t="str">
        <f t="shared" si="2249"/>
        <v>2018-19NOVEMBERRRU</v>
      </c>
      <c r="B299" s="97" t="s">
        <v>821</v>
      </c>
      <c r="C299" s="35" t="s">
        <v>771</v>
      </c>
      <c r="D299" s="124" t="str">
        <f t="shared" si="2195"/>
        <v>Y56</v>
      </c>
      <c r="E299" s="124" t="str">
        <f t="shared" si="2196"/>
        <v>London</v>
      </c>
      <c r="F299" s="109" t="s">
        <v>685</v>
      </c>
      <c r="G299" s="109" t="s">
        <v>686</v>
      </c>
      <c r="H299" s="111">
        <v>162430</v>
      </c>
      <c r="I299" s="111">
        <v>131459</v>
      </c>
      <c r="J299" s="111">
        <v>672229</v>
      </c>
      <c r="K299" s="111">
        <v>5</v>
      </c>
      <c r="L299" s="111">
        <v>0</v>
      </c>
      <c r="M299" s="111">
        <v>39</v>
      </c>
      <c r="N299" s="111">
        <v>96</v>
      </c>
      <c r="O299" s="111">
        <v>99461</v>
      </c>
      <c r="P299" s="111">
        <v>11221</v>
      </c>
      <c r="Q299" s="111">
        <v>8412</v>
      </c>
      <c r="R299" s="111">
        <v>56995</v>
      </c>
      <c r="S299" s="111">
        <v>20613</v>
      </c>
      <c r="T299" s="111">
        <v>1522</v>
      </c>
      <c r="U299" s="111">
        <v>4223873</v>
      </c>
      <c r="V299" s="111">
        <v>376</v>
      </c>
      <c r="W299" s="111">
        <v>630</v>
      </c>
      <c r="X299" s="111">
        <v>5559212</v>
      </c>
      <c r="Y299" s="111">
        <v>661</v>
      </c>
      <c r="Z299" s="111">
        <v>1143</v>
      </c>
      <c r="AA299" s="111">
        <v>64168813</v>
      </c>
      <c r="AB299" s="111">
        <v>1126</v>
      </c>
      <c r="AC299" s="111">
        <v>2291</v>
      </c>
      <c r="AD299" s="111">
        <v>64946522</v>
      </c>
      <c r="AE299" s="111">
        <v>3151</v>
      </c>
      <c r="AF299" s="111">
        <v>7562</v>
      </c>
      <c r="AG299" s="111">
        <v>6998902</v>
      </c>
      <c r="AH299" s="111">
        <v>4598</v>
      </c>
      <c r="AI299" s="111">
        <v>10333</v>
      </c>
      <c r="AJ299" s="111">
        <v>3309</v>
      </c>
      <c r="AK299" s="111">
        <v>182</v>
      </c>
      <c r="AL299" s="111">
        <v>895</v>
      </c>
      <c r="AM299" s="111">
        <v>6205</v>
      </c>
      <c r="AN299" s="111">
        <v>226</v>
      </c>
      <c r="AO299" s="111">
        <v>2006</v>
      </c>
      <c r="AP299" s="111">
        <v>0</v>
      </c>
      <c r="AQ299" s="111">
        <v>63100</v>
      </c>
      <c r="AR299" s="111">
        <v>7086</v>
      </c>
      <c r="AS299" s="111">
        <v>25966</v>
      </c>
      <c r="AT299" s="111">
        <v>96152</v>
      </c>
      <c r="AU299" s="111">
        <v>29540</v>
      </c>
      <c r="AV299" s="111">
        <v>22659</v>
      </c>
      <c r="AW299" s="111">
        <v>21979</v>
      </c>
      <c r="AX299" s="111">
        <v>17118</v>
      </c>
      <c r="AY299" s="111">
        <v>86174</v>
      </c>
      <c r="AZ299" s="111">
        <v>65182</v>
      </c>
      <c r="BA299" s="111">
        <v>33727</v>
      </c>
      <c r="BB299" s="111">
        <v>23254</v>
      </c>
      <c r="BC299" s="111">
        <v>2173</v>
      </c>
      <c r="BD299" s="111">
        <v>1616</v>
      </c>
      <c r="BE299" s="111">
        <v>0</v>
      </c>
      <c r="BF299" s="111">
        <v>0</v>
      </c>
      <c r="BG299" s="111">
        <v>0</v>
      </c>
      <c r="BH299" s="111">
        <v>0</v>
      </c>
      <c r="BI299" s="111">
        <v>6512</v>
      </c>
      <c r="BJ299" s="111">
        <v>394087</v>
      </c>
      <c r="BK299" s="111">
        <v>61</v>
      </c>
      <c r="BL299" s="111">
        <v>120</v>
      </c>
      <c r="BM299" s="111">
        <v>1657</v>
      </c>
      <c r="BN299" s="111">
        <v>584</v>
      </c>
      <c r="BO299" s="111">
        <v>1302</v>
      </c>
      <c r="BP299" s="111">
        <v>43</v>
      </c>
      <c r="BQ299" s="111">
        <v>1288</v>
      </c>
      <c r="BR299" s="111">
        <v>3300858</v>
      </c>
      <c r="BS299" s="111">
        <v>5652</v>
      </c>
      <c r="BT299" s="111">
        <v>11833</v>
      </c>
      <c r="BU299" s="111">
        <v>9256776</v>
      </c>
      <c r="BV299" s="111">
        <v>7110</v>
      </c>
      <c r="BW299" s="111">
        <v>13303</v>
      </c>
      <c r="BX299" s="111">
        <v>307481</v>
      </c>
      <c r="BY299" s="111">
        <v>7151</v>
      </c>
      <c r="BZ299" s="111">
        <v>13295</v>
      </c>
      <c r="CA299" s="111">
        <v>11408633</v>
      </c>
      <c r="CB299" s="111">
        <v>8858</v>
      </c>
      <c r="CC299" s="111">
        <v>16262</v>
      </c>
      <c r="CD299" s="126">
        <f t="shared" si="2250"/>
        <v>11</v>
      </c>
      <c r="CE299" s="166">
        <f t="shared" si="2251"/>
        <v>2018</v>
      </c>
      <c r="CF299" s="167">
        <f t="shared" si="2198"/>
        <v>43405</v>
      </c>
      <c r="CG299" s="168">
        <f t="shared" si="2199"/>
        <v>30</v>
      </c>
      <c r="CH299" s="126">
        <f t="shared" si="2252"/>
        <v>0</v>
      </c>
      <c r="CI299" s="126">
        <f t="shared" si="2253"/>
        <v>5126901</v>
      </c>
      <c r="CJ299" s="126">
        <f t="shared" si="2254"/>
        <v>12620064</v>
      </c>
      <c r="CK299" s="126">
        <f t="shared" si="2255"/>
        <v>7069230</v>
      </c>
      <c r="CL299" s="126">
        <f t="shared" si="2256"/>
        <v>9614916</v>
      </c>
      <c r="CM299" s="126">
        <f t="shared" si="2257"/>
        <v>130575545</v>
      </c>
      <c r="CN299" s="126">
        <f t="shared" si="2258"/>
        <v>155875506</v>
      </c>
      <c r="CO299" s="126">
        <f t="shared" si="2259"/>
        <v>15726826</v>
      </c>
      <c r="CP299" s="126">
        <f t="shared" si="2260"/>
        <v>0</v>
      </c>
      <c r="CQ299" s="126">
        <f t="shared" si="2261"/>
        <v>781440</v>
      </c>
      <c r="CR299" s="126">
        <f t="shared" si="2262"/>
        <v>6910472</v>
      </c>
      <c r="CS299" s="126">
        <f t="shared" si="2263"/>
        <v>17320506</v>
      </c>
      <c r="CT299" s="126">
        <f t="shared" si="2264"/>
        <v>571685</v>
      </c>
      <c r="CU299" s="126">
        <f t="shared" si="2265"/>
        <v>20945456</v>
      </c>
    </row>
    <row r="300" spans="1:99" x14ac:dyDescent="0.2">
      <c r="A300" s="123" t="str">
        <f t="shared" si="2249"/>
        <v>2018-19NOVEMBERRX6</v>
      </c>
      <c r="B300" s="97" t="s">
        <v>821</v>
      </c>
      <c r="C300" s="35" t="s">
        <v>771</v>
      </c>
      <c r="D300" s="124" t="str">
        <f t="shared" si="2195"/>
        <v>Y54</v>
      </c>
      <c r="E300" s="124" t="str">
        <f t="shared" si="2196"/>
        <v>North</v>
      </c>
      <c r="F300" s="109" t="s">
        <v>688</v>
      </c>
      <c r="G300" s="109" t="s">
        <v>689</v>
      </c>
      <c r="H300" s="111">
        <v>46305</v>
      </c>
      <c r="I300" s="111">
        <v>29840</v>
      </c>
      <c r="J300" s="111">
        <v>102265</v>
      </c>
      <c r="K300" s="111">
        <v>3</v>
      </c>
      <c r="L300" s="111">
        <v>1</v>
      </c>
      <c r="M300" s="111">
        <v>14</v>
      </c>
      <c r="N300" s="111">
        <v>37</v>
      </c>
      <c r="O300" s="111">
        <v>33636</v>
      </c>
      <c r="P300" s="111">
        <v>2394</v>
      </c>
      <c r="Q300" s="111">
        <v>1579</v>
      </c>
      <c r="R300" s="111">
        <v>19162</v>
      </c>
      <c r="S300" s="111">
        <v>8441</v>
      </c>
      <c r="T300" s="111">
        <v>373</v>
      </c>
      <c r="U300" s="111">
        <v>893856</v>
      </c>
      <c r="V300" s="111">
        <v>373</v>
      </c>
      <c r="W300" s="111">
        <v>647</v>
      </c>
      <c r="X300" s="111">
        <v>730549</v>
      </c>
      <c r="Y300" s="111">
        <v>463</v>
      </c>
      <c r="Z300" s="111">
        <v>816</v>
      </c>
      <c r="AA300" s="111">
        <v>27245653</v>
      </c>
      <c r="AB300" s="111">
        <v>1422</v>
      </c>
      <c r="AC300" s="111">
        <v>2924</v>
      </c>
      <c r="AD300" s="111">
        <v>43876201</v>
      </c>
      <c r="AE300" s="111">
        <v>5198</v>
      </c>
      <c r="AF300" s="111">
        <v>11951</v>
      </c>
      <c r="AG300" s="111">
        <v>1880939</v>
      </c>
      <c r="AH300" s="111">
        <v>5043</v>
      </c>
      <c r="AI300" s="111">
        <v>13075</v>
      </c>
      <c r="AJ300" s="111">
        <v>1828</v>
      </c>
      <c r="AK300" s="111">
        <v>46</v>
      </c>
      <c r="AL300" s="111">
        <v>358</v>
      </c>
      <c r="AM300" s="111">
        <v>2721</v>
      </c>
      <c r="AN300" s="111">
        <v>140</v>
      </c>
      <c r="AO300" s="111">
        <v>1284</v>
      </c>
      <c r="AP300" s="111">
        <v>0</v>
      </c>
      <c r="AQ300" s="111">
        <v>19646</v>
      </c>
      <c r="AR300" s="111">
        <v>3382</v>
      </c>
      <c r="AS300" s="111">
        <v>8780</v>
      </c>
      <c r="AT300" s="111">
        <v>31808</v>
      </c>
      <c r="AU300" s="111">
        <v>4527</v>
      </c>
      <c r="AV300" s="111">
        <v>3766</v>
      </c>
      <c r="AW300" s="111">
        <v>3002</v>
      </c>
      <c r="AX300" s="111">
        <v>2517</v>
      </c>
      <c r="AY300" s="111">
        <v>25028</v>
      </c>
      <c r="AZ300" s="111">
        <v>21450</v>
      </c>
      <c r="BA300" s="111">
        <v>12501</v>
      </c>
      <c r="BB300" s="111">
        <v>8217</v>
      </c>
      <c r="BC300" s="111">
        <v>580</v>
      </c>
      <c r="BD300" s="111">
        <v>374</v>
      </c>
      <c r="BE300" s="111">
        <v>80</v>
      </c>
      <c r="BF300" s="111">
        <v>31827</v>
      </c>
      <c r="BG300" s="111">
        <v>398</v>
      </c>
      <c r="BH300" s="111">
        <v>654</v>
      </c>
      <c r="BI300" s="111">
        <v>1427</v>
      </c>
      <c r="BJ300" s="111">
        <v>39617</v>
      </c>
      <c r="BK300" s="111">
        <v>28</v>
      </c>
      <c r="BL300" s="111">
        <v>52</v>
      </c>
      <c r="BM300" s="111">
        <v>1322</v>
      </c>
      <c r="BN300" s="111">
        <v>0</v>
      </c>
      <c r="BO300" s="111">
        <v>1323</v>
      </c>
      <c r="BP300" s="111">
        <v>0</v>
      </c>
      <c r="BQ300" s="111">
        <v>68</v>
      </c>
      <c r="BR300" s="111">
        <v>0</v>
      </c>
      <c r="BS300" s="111">
        <v>0</v>
      </c>
      <c r="BT300" s="111">
        <v>0</v>
      </c>
      <c r="BU300" s="111">
        <v>10187490</v>
      </c>
      <c r="BV300" s="111">
        <v>7700</v>
      </c>
      <c r="BW300" s="111">
        <v>16161</v>
      </c>
      <c r="BX300" s="111">
        <v>0</v>
      </c>
      <c r="BY300" s="111">
        <v>0</v>
      </c>
      <c r="BZ300" s="111">
        <v>0</v>
      </c>
      <c r="CA300" s="111">
        <v>749062</v>
      </c>
      <c r="CB300" s="111">
        <v>11016</v>
      </c>
      <c r="CC300" s="111">
        <v>24261</v>
      </c>
      <c r="CD300" s="126">
        <f t="shared" si="2250"/>
        <v>11</v>
      </c>
      <c r="CE300" s="166">
        <f t="shared" si="2251"/>
        <v>2018</v>
      </c>
      <c r="CF300" s="167">
        <f t="shared" si="2198"/>
        <v>43405</v>
      </c>
      <c r="CG300" s="168">
        <f t="shared" si="2199"/>
        <v>30</v>
      </c>
      <c r="CH300" s="126">
        <f t="shared" si="2252"/>
        <v>29840</v>
      </c>
      <c r="CI300" s="126">
        <f t="shared" si="2253"/>
        <v>417760</v>
      </c>
      <c r="CJ300" s="126">
        <f t="shared" si="2254"/>
        <v>1104080</v>
      </c>
      <c r="CK300" s="126">
        <f t="shared" si="2255"/>
        <v>1548918</v>
      </c>
      <c r="CL300" s="126">
        <f t="shared" si="2256"/>
        <v>1288464</v>
      </c>
      <c r="CM300" s="126">
        <f t="shared" si="2257"/>
        <v>56029688</v>
      </c>
      <c r="CN300" s="126">
        <f t="shared" si="2258"/>
        <v>100878391</v>
      </c>
      <c r="CO300" s="126">
        <f t="shared" si="2259"/>
        <v>4876975</v>
      </c>
      <c r="CP300" s="126">
        <f t="shared" si="2260"/>
        <v>52320</v>
      </c>
      <c r="CQ300" s="126">
        <f t="shared" si="2261"/>
        <v>74204</v>
      </c>
      <c r="CR300" s="126">
        <f t="shared" si="2262"/>
        <v>0</v>
      </c>
      <c r="CS300" s="126">
        <f t="shared" si="2263"/>
        <v>21381003</v>
      </c>
      <c r="CT300" s="126">
        <f t="shared" si="2264"/>
        <v>0</v>
      </c>
      <c r="CU300" s="126">
        <f t="shared" si="2265"/>
        <v>1649748</v>
      </c>
    </row>
    <row r="301" spans="1:99" x14ac:dyDescent="0.2">
      <c r="A301" s="123" t="str">
        <f t="shared" si="2249"/>
        <v>2018-19NOVEMBERRX7</v>
      </c>
      <c r="B301" s="97" t="s">
        <v>821</v>
      </c>
      <c r="C301" s="35" t="s">
        <v>771</v>
      </c>
      <c r="D301" s="124" t="str">
        <f t="shared" si="2195"/>
        <v>Y54</v>
      </c>
      <c r="E301" s="124" t="str">
        <f t="shared" si="2196"/>
        <v>North</v>
      </c>
      <c r="F301" s="109" t="s">
        <v>690</v>
      </c>
      <c r="G301" s="109" t="s">
        <v>691</v>
      </c>
      <c r="H301" s="111">
        <v>136311</v>
      </c>
      <c r="I301" s="111">
        <v>103941</v>
      </c>
      <c r="J301" s="111">
        <v>1173027</v>
      </c>
      <c r="K301" s="111">
        <v>11</v>
      </c>
      <c r="L301" s="111">
        <v>1</v>
      </c>
      <c r="M301" s="111">
        <v>73</v>
      </c>
      <c r="N301" s="111">
        <v>128</v>
      </c>
      <c r="O301" s="111">
        <v>95117</v>
      </c>
      <c r="P301" s="111">
        <v>8365</v>
      </c>
      <c r="Q301" s="111">
        <v>5970</v>
      </c>
      <c r="R301" s="111">
        <v>50781</v>
      </c>
      <c r="S301" s="111">
        <v>21176</v>
      </c>
      <c r="T301" s="111">
        <v>3232</v>
      </c>
      <c r="U301" s="111">
        <v>3867919</v>
      </c>
      <c r="V301" s="111">
        <v>462</v>
      </c>
      <c r="W301" s="111">
        <v>772</v>
      </c>
      <c r="X301" s="111">
        <v>3743341</v>
      </c>
      <c r="Y301" s="111">
        <v>627</v>
      </c>
      <c r="Z301" s="111">
        <v>1079</v>
      </c>
      <c r="AA301" s="111">
        <v>70894641</v>
      </c>
      <c r="AB301" s="111">
        <v>1396</v>
      </c>
      <c r="AC301" s="111">
        <v>2990</v>
      </c>
      <c r="AD301" s="111">
        <v>86549143</v>
      </c>
      <c r="AE301" s="111">
        <v>4087</v>
      </c>
      <c r="AF301" s="111">
        <v>9777</v>
      </c>
      <c r="AG301" s="111">
        <v>17045787</v>
      </c>
      <c r="AH301" s="111">
        <v>5274</v>
      </c>
      <c r="AI301" s="111">
        <v>11339</v>
      </c>
      <c r="AJ301" s="111">
        <v>6836</v>
      </c>
      <c r="AK301" s="111">
        <v>559</v>
      </c>
      <c r="AL301" s="111">
        <v>3796</v>
      </c>
      <c r="AM301" s="111">
        <v>5441</v>
      </c>
      <c r="AN301" s="111">
        <v>321</v>
      </c>
      <c r="AO301" s="111">
        <v>2160</v>
      </c>
      <c r="AP301" s="111">
        <v>0</v>
      </c>
      <c r="AQ301" s="111">
        <v>58789</v>
      </c>
      <c r="AR301" s="111">
        <v>5869</v>
      </c>
      <c r="AS301" s="111">
        <v>23623</v>
      </c>
      <c r="AT301" s="111">
        <v>88281</v>
      </c>
      <c r="AU301" s="111">
        <v>17265</v>
      </c>
      <c r="AV301" s="111">
        <v>13766</v>
      </c>
      <c r="AW301" s="111">
        <v>12111</v>
      </c>
      <c r="AX301" s="111">
        <v>9797</v>
      </c>
      <c r="AY301" s="111">
        <v>64405</v>
      </c>
      <c r="AZ301" s="111">
        <v>54032</v>
      </c>
      <c r="BA301" s="111">
        <v>29490</v>
      </c>
      <c r="BB301" s="111">
        <v>22475</v>
      </c>
      <c r="BC301" s="111">
        <v>4129</v>
      </c>
      <c r="BD301" s="111">
        <v>3464</v>
      </c>
      <c r="BE301" s="111">
        <v>0</v>
      </c>
      <c r="BF301" s="111">
        <v>0</v>
      </c>
      <c r="BG301" s="111">
        <v>0</v>
      </c>
      <c r="BH301" s="111">
        <v>0</v>
      </c>
      <c r="BI301" s="111">
        <v>4717</v>
      </c>
      <c r="BJ301" s="111">
        <v>171837</v>
      </c>
      <c r="BK301" s="111">
        <v>36</v>
      </c>
      <c r="BL301" s="111">
        <v>74</v>
      </c>
      <c r="BM301" s="111">
        <v>263</v>
      </c>
      <c r="BN301" s="111">
        <v>1654</v>
      </c>
      <c r="BO301" s="111">
        <v>1025</v>
      </c>
      <c r="BP301" s="111">
        <v>118</v>
      </c>
      <c r="BQ301" s="111">
        <v>904</v>
      </c>
      <c r="BR301" s="111">
        <v>8774488</v>
      </c>
      <c r="BS301" s="111">
        <v>5305</v>
      </c>
      <c r="BT301" s="111">
        <v>11030</v>
      </c>
      <c r="BU301" s="111">
        <v>5984464</v>
      </c>
      <c r="BV301" s="111">
        <v>5839</v>
      </c>
      <c r="BW301" s="111">
        <v>12525</v>
      </c>
      <c r="BX301" s="111">
        <v>861522</v>
      </c>
      <c r="BY301" s="111">
        <v>7301</v>
      </c>
      <c r="BZ301" s="111">
        <v>15212</v>
      </c>
      <c r="CA301" s="111">
        <v>7629911</v>
      </c>
      <c r="CB301" s="111">
        <v>8440</v>
      </c>
      <c r="CC301" s="111">
        <v>18134</v>
      </c>
      <c r="CD301" s="126">
        <f t="shared" si="2250"/>
        <v>11</v>
      </c>
      <c r="CE301" s="166">
        <f t="shared" si="2251"/>
        <v>2018</v>
      </c>
      <c r="CF301" s="167">
        <f t="shared" si="2198"/>
        <v>43405</v>
      </c>
      <c r="CG301" s="168">
        <f t="shared" si="2199"/>
        <v>30</v>
      </c>
      <c r="CH301" s="126">
        <f t="shared" si="2252"/>
        <v>103941</v>
      </c>
      <c r="CI301" s="126">
        <f t="shared" si="2253"/>
        <v>7587693</v>
      </c>
      <c r="CJ301" s="126">
        <f t="shared" si="2254"/>
        <v>13304448</v>
      </c>
      <c r="CK301" s="126">
        <f t="shared" si="2255"/>
        <v>6457780</v>
      </c>
      <c r="CL301" s="126">
        <f t="shared" si="2256"/>
        <v>6441630</v>
      </c>
      <c r="CM301" s="126">
        <f t="shared" si="2257"/>
        <v>151835190</v>
      </c>
      <c r="CN301" s="126">
        <f t="shared" si="2258"/>
        <v>207037752</v>
      </c>
      <c r="CO301" s="126">
        <f t="shared" si="2259"/>
        <v>36647648</v>
      </c>
      <c r="CP301" s="126">
        <f t="shared" si="2260"/>
        <v>0</v>
      </c>
      <c r="CQ301" s="126">
        <f t="shared" si="2261"/>
        <v>349058</v>
      </c>
      <c r="CR301" s="126">
        <f t="shared" si="2262"/>
        <v>18243620</v>
      </c>
      <c r="CS301" s="126">
        <f t="shared" si="2263"/>
        <v>12838125</v>
      </c>
      <c r="CT301" s="126">
        <f t="shared" si="2264"/>
        <v>1795016</v>
      </c>
      <c r="CU301" s="126">
        <f t="shared" si="2265"/>
        <v>16393136</v>
      </c>
    </row>
    <row r="302" spans="1:99" x14ac:dyDescent="0.2">
      <c r="A302" s="123" t="str">
        <f t="shared" si="2249"/>
        <v>2018-19NOVEMBERRX8</v>
      </c>
      <c r="B302" s="97" t="s">
        <v>821</v>
      </c>
      <c r="C302" s="35" t="s">
        <v>771</v>
      </c>
      <c r="D302" s="124" t="str">
        <f t="shared" si="2195"/>
        <v>Y54</v>
      </c>
      <c r="E302" s="124" t="str">
        <f t="shared" si="2196"/>
        <v>North</v>
      </c>
      <c r="F302" s="109" t="s">
        <v>692</v>
      </c>
      <c r="G302" s="109" t="s">
        <v>693</v>
      </c>
      <c r="H302" s="111">
        <v>83477</v>
      </c>
      <c r="I302" s="111">
        <v>60180</v>
      </c>
      <c r="J302" s="111">
        <v>89004</v>
      </c>
      <c r="K302" s="111">
        <v>1</v>
      </c>
      <c r="L302" s="111">
        <v>1</v>
      </c>
      <c r="M302" s="111">
        <v>1</v>
      </c>
      <c r="N302" s="111">
        <v>27</v>
      </c>
      <c r="O302" s="111">
        <v>66859</v>
      </c>
      <c r="P302" s="111">
        <v>5121</v>
      </c>
      <c r="Q302" s="111">
        <v>3674</v>
      </c>
      <c r="R302" s="111">
        <v>38589</v>
      </c>
      <c r="S302" s="111">
        <v>11658</v>
      </c>
      <c r="T302" s="111">
        <v>1303</v>
      </c>
      <c r="U302" s="111">
        <v>2159028</v>
      </c>
      <c r="V302" s="111">
        <v>422</v>
      </c>
      <c r="W302" s="111">
        <v>733</v>
      </c>
      <c r="X302" s="111">
        <v>2056225</v>
      </c>
      <c r="Y302" s="111">
        <v>560</v>
      </c>
      <c r="Z302" s="111">
        <v>1028</v>
      </c>
      <c r="AA302" s="111">
        <v>47433400</v>
      </c>
      <c r="AB302" s="111">
        <v>1229</v>
      </c>
      <c r="AC302" s="111">
        <v>2556</v>
      </c>
      <c r="AD302" s="111">
        <v>34250092</v>
      </c>
      <c r="AE302" s="111">
        <v>2938</v>
      </c>
      <c r="AF302" s="111">
        <v>7105</v>
      </c>
      <c r="AG302" s="111">
        <v>5462334</v>
      </c>
      <c r="AH302" s="111">
        <v>4192</v>
      </c>
      <c r="AI302" s="111">
        <v>9821</v>
      </c>
      <c r="AJ302" s="111">
        <v>4237</v>
      </c>
      <c r="AK302" s="111">
        <v>523</v>
      </c>
      <c r="AL302" s="111">
        <v>870</v>
      </c>
      <c r="AM302" s="111">
        <v>4914</v>
      </c>
      <c r="AN302" s="111">
        <v>420</v>
      </c>
      <c r="AO302" s="111">
        <v>2424</v>
      </c>
      <c r="AP302" s="111">
        <v>830</v>
      </c>
      <c r="AQ302" s="111">
        <v>40686</v>
      </c>
      <c r="AR302" s="111">
        <v>6514</v>
      </c>
      <c r="AS302" s="111">
        <v>15422</v>
      </c>
      <c r="AT302" s="111">
        <v>62622</v>
      </c>
      <c r="AU302" s="111">
        <v>10765</v>
      </c>
      <c r="AV302" s="111">
        <v>8318</v>
      </c>
      <c r="AW302" s="111">
        <v>7554</v>
      </c>
      <c r="AX302" s="111">
        <v>5942</v>
      </c>
      <c r="AY302" s="111">
        <v>56366</v>
      </c>
      <c r="AZ302" s="111">
        <v>44160</v>
      </c>
      <c r="BA302" s="111">
        <v>24342</v>
      </c>
      <c r="BB302" s="111">
        <v>15591</v>
      </c>
      <c r="BC302" s="111">
        <v>1669</v>
      </c>
      <c r="BD302" s="111">
        <v>739</v>
      </c>
      <c r="BE302" s="111">
        <v>0</v>
      </c>
      <c r="BF302" s="111">
        <v>0</v>
      </c>
      <c r="BG302" s="111">
        <v>0</v>
      </c>
      <c r="BH302" s="111">
        <v>0</v>
      </c>
      <c r="BI302" s="111">
        <v>3154</v>
      </c>
      <c r="BJ302" s="111">
        <v>86538</v>
      </c>
      <c r="BK302" s="111">
        <v>27</v>
      </c>
      <c r="BL302" s="111">
        <v>47</v>
      </c>
      <c r="BM302" s="111">
        <v>92</v>
      </c>
      <c r="BN302" s="111">
        <v>2504</v>
      </c>
      <c r="BO302" s="111">
        <v>188</v>
      </c>
      <c r="BP302" s="111">
        <v>41</v>
      </c>
      <c r="BQ302" s="111">
        <v>3126</v>
      </c>
      <c r="BR302" s="111">
        <v>10642288</v>
      </c>
      <c r="BS302" s="111">
        <v>4250</v>
      </c>
      <c r="BT302" s="111">
        <v>9056</v>
      </c>
      <c r="BU302" s="111">
        <v>646060</v>
      </c>
      <c r="BV302" s="111">
        <v>3436</v>
      </c>
      <c r="BW302" s="111">
        <v>7364</v>
      </c>
      <c r="BX302" s="111">
        <v>256270</v>
      </c>
      <c r="BY302" s="111">
        <v>6250</v>
      </c>
      <c r="BZ302" s="111">
        <v>13885</v>
      </c>
      <c r="CA302" s="111">
        <v>27096555</v>
      </c>
      <c r="CB302" s="111">
        <v>8668</v>
      </c>
      <c r="CC302" s="111">
        <v>19789</v>
      </c>
      <c r="CD302" s="126">
        <f t="shared" si="2250"/>
        <v>11</v>
      </c>
      <c r="CE302" s="166">
        <f t="shared" si="2251"/>
        <v>2018</v>
      </c>
      <c r="CF302" s="167">
        <f t="shared" si="2198"/>
        <v>43405</v>
      </c>
      <c r="CG302" s="168">
        <f t="shared" si="2199"/>
        <v>30</v>
      </c>
      <c r="CH302" s="126">
        <f t="shared" si="2252"/>
        <v>60180</v>
      </c>
      <c r="CI302" s="126">
        <f t="shared" si="2253"/>
        <v>60180</v>
      </c>
      <c r="CJ302" s="126">
        <f t="shared" si="2254"/>
        <v>1624860</v>
      </c>
      <c r="CK302" s="126">
        <f t="shared" si="2255"/>
        <v>3753693</v>
      </c>
      <c r="CL302" s="126">
        <f t="shared" si="2256"/>
        <v>3776872</v>
      </c>
      <c r="CM302" s="126">
        <f t="shared" si="2257"/>
        <v>98633484</v>
      </c>
      <c r="CN302" s="126">
        <f t="shared" si="2258"/>
        <v>82830090</v>
      </c>
      <c r="CO302" s="126">
        <f t="shared" si="2259"/>
        <v>12796763</v>
      </c>
      <c r="CP302" s="126">
        <f t="shared" si="2260"/>
        <v>0</v>
      </c>
      <c r="CQ302" s="126">
        <f t="shared" si="2261"/>
        <v>148238</v>
      </c>
      <c r="CR302" s="126">
        <f t="shared" si="2262"/>
        <v>22676224</v>
      </c>
      <c r="CS302" s="126">
        <f t="shared" si="2263"/>
        <v>1384432</v>
      </c>
      <c r="CT302" s="126">
        <f t="shared" si="2264"/>
        <v>569285</v>
      </c>
      <c r="CU302" s="126">
        <f t="shared" si="2265"/>
        <v>61860414</v>
      </c>
    </row>
    <row r="303" spans="1:99" x14ac:dyDescent="0.2">
      <c r="A303" s="123" t="str">
        <f t="shared" si="2249"/>
        <v>2018-19NOVEMBERRX9</v>
      </c>
      <c r="B303" s="97" t="s">
        <v>821</v>
      </c>
      <c r="C303" s="35" t="s">
        <v>771</v>
      </c>
      <c r="D303" s="124" t="str">
        <f t="shared" si="2195"/>
        <v>Y55</v>
      </c>
      <c r="E303" s="124" t="str">
        <f t="shared" si="2196"/>
        <v>Midlands and East</v>
      </c>
      <c r="F303" s="109" t="s">
        <v>695</v>
      </c>
      <c r="G303" s="109" t="s">
        <v>696</v>
      </c>
      <c r="H303" s="111">
        <v>86375</v>
      </c>
      <c r="I303" s="111">
        <v>68002</v>
      </c>
      <c r="J303" s="111">
        <v>419365</v>
      </c>
      <c r="K303" s="111">
        <v>6</v>
      </c>
      <c r="L303" s="111">
        <v>2</v>
      </c>
      <c r="M303" s="111">
        <v>35</v>
      </c>
      <c r="N303" s="111">
        <v>81</v>
      </c>
      <c r="O303" s="111">
        <v>61768</v>
      </c>
      <c r="P303" s="111">
        <v>6307</v>
      </c>
      <c r="Q303" s="111">
        <v>4116</v>
      </c>
      <c r="R303" s="111">
        <v>34989</v>
      </c>
      <c r="S303" s="111">
        <v>11933</v>
      </c>
      <c r="T303" s="111">
        <v>200</v>
      </c>
      <c r="U303" s="111">
        <v>2976294</v>
      </c>
      <c r="V303" s="111">
        <v>472</v>
      </c>
      <c r="W303" s="111">
        <v>837</v>
      </c>
      <c r="X303" s="111">
        <v>4402066</v>
      </c>
      <c r="Y303" s="111">
        <v>1070</v>
      </c>
      <c r="Z303" s="111">
        <v>2445</v>
      </c>
      <c r="AA303" s="111">
        <v>65122432</v>
      </c>
      <c r="AB303" s="111">
        <v>1861</v>
      </c>
      <c r="AC303" s="111">
        <v>3882</v>
      </c>
      <c r="AD303" s="111">
        <v>53080738</v>
      </c>
      <c r="AE303" s="111">
        <v>4448</v>
      </c>
      <c r="AF303" s="111">
        <v>10519</v>
      </c>
      <c r="AG303" s="111">
        <v>768759</v>
      </c>
      <c r="AH303" s="111">
        <v>3844</v>
      </c>
      <c r="AI303" s="111">
        <v>9958</v>
      </c>
      <c r="AJ303" s="111">
        <v>5016</v>
      </c>
      <c r="AK303" s="111">
        <v>2389</v>
      </c>
      <c r="AL303" s="111">
        <v>1084</v>
      </c>
      <c r="AM303" s="111">
        <v>11</v>
      </c>
      <c r="AN303" s="111">
        <v>833</v>
      </c>
      <c r="AO303" s="111">
        <v>710</v>
      </c>
      <c r="AP303" s="111">
        <v>12</v>
      </c>
      <c r="AQ303" s="111">
        <v>37515</v>
      </c>
      <c r="AR303" s="111">
        <v>2848</v>
      </c>
      <c r="AS303" s="111">
        <v>16389</v>
      </c>
      <c r="AT303" s="111">
        <v>56752</v>
      </c>
      <c r="AU303" s="111">
        <v>11427</v>
      </c>
      <c r="AV303" s="111">
        <v>9205</v>
      </c>
      <c r="AW303" s="111">
        <v>7733</v>
      </c>
      <c r="AX303" s="111">
        <v>6306</v>
      </c>
      <c r="AY303" s="111">
        <v>44867</v>
      </c>
      <c r="AZ303" s="111">
        <v>37508</v>
      </c>
      <c r="BA303" s="111">
        <v>15688</v>
      </c>
      <c r="BB303" s="111">
        <v>12441</v>
      </c>
      <c r="BC303" s="111">
        <v>221</v>
      </c>
      <c r="BD303" s="111">
        <v>178</v>
      </c>
      <c r="BE303" s="111">
        <v>328</v>
      </c>
      <c r="BF303" s="111">
        <v>101110</v>
      </c>
      <c r="BG303" s="111">
        <v>308</v>
      </c>
      <c r="BH303" s="111">
        <v>531</v>
      </c>
      <c r="BI303" s="111">
        <v>3294</v>
      </c>
      <c r="BJ303" s="111">
        <v>136111</v>
      </c>
      <c r="BK303" s="111">
        <v>41</v>
      </c>
      <c r="BL303" s="111">
        <v>80</v>
      </c>
      <c r="BM303" s="111">
        <v>0</v>
      </c>
      <c r="BN303" s="111">
        <v>362</v>
      </c>
      <c r="BO303" s="111">
        <v>450</v>
      </c>
      <c r="BP303" s="111">
        <v>1</v>
      </c>
      <c r="BQ303" s="111">
        <v>2510</v>
      </c>
      <c r="BR303" s="111">
        <v>1938320</v>
      </c>
      <c r="BS303" s="111">
        <v>5354</v>
      </c>
      <c r="BT303" s="111">
        <v>11401</v>
      </c>
      <c r="BU303" s="111">
        <v>2409024</v>
      </c>
      <c r="BV303" s="111">
        <v>5353</v>
      </c>
      <c r="BW303" s="111">
        <v>10472</v>
      </c>
      <c r="BX303" s="111">
        <v>3118</v>
      </c>
      <c r="BY303" s="111">
        <v>3118</v>
      </c>
      <c r="BZ303" s="111">
        <v>3118</v>
      </c>
      <c r="CA303" s="111">
        <v>20696851</v>
      </c>
      <c r="CB303" s="111">
        <v>8246</v>
      </c>
      <c r="CC303" s="111">
        <v>16222</v>
      </c>
      <c r="CD303" s="126">
        <f t="shared" si="2250"/>
        <v>11</v>
      </c>
      <c r="CE303" s="166">
        <f t="shared" si="2251"/>
        <v>2018</v>
      </c>
      <c r="CF303" s="167">
        <f t="shared" si="2198"/>
        <v>43405</v>
      </c>
      <c r="CG303" s="168">
        <f t="shared" si="2199"/>
        <v>30</v>
      </c>
      <c r="CH303" s="126">
        <f t="shared" si="2252"/>
        <v>136004</v>
      </c>
      <c r="CI303" s="126">
        <f t="shared" si="2253"/>
        <v>2380070</v>
      </c>
      <c r="CJ303" s="126">
        <f t="shared" si="2254"/>
        <v>5508162</v>
      </c>
      <c r="CK303" s="126">
        <f t="shared" si="2255"/>
        <v>5278959</v>
      </c>
      <c r="CL303" s="126">
        <f t="shared" si="2256"/>
        <v>10063620</v>
      </c>
      <c r="CM303" s="126">
        <f t="shared" si="2257"/>
        <v>135827298</v>
      </c>
      <c r="CN303" s="126">
        <f t="shared" si="2258"/>
        <v>125523227</v>
      </c>
      <c r="CO303" s="126">
        <f t="shared" si="2259"/>
        <v>1991600</v>
      </c>
      <c r="CP303" s="126">
        <f t="shared" si="2260"/>
        <v>174168</v>
      </c>
      <c r="CQ303" s="126">
        <f t="shared" si="2261"/>
        <v>263520</v>
      </c>
      <c r="CR303" s="126">
        <f t="shared" si="2262"/>
        <v>4127162</v>
      </c>
      <c r="CS303" s="126">
        <f t="shared" si="2263"/>
        <v>4712400</v>
      </c>
      <c r="CT303" s="126">
        <f t="shared" si="2264"/>
        <v>3118</v>
      </c>
      <c r="CU303" s="126">
        <f t="shared" si="2265"/>
        <v>40717220</v>
      </c>
    </row>
    <row r="304" spans="1:99" x14ac:dyDescent="0.2">
      <c r="A304" s="123" t="str">
        <f t="shared" si="2249"/>
        <v>2018-19NOVEMBERRYA</v>
      </c>
      <c r="B304" s="97" t="s">
        <v>821</v>
      </c>
      <c r="C304" s="35" t="s">
        <v>771</v>
      </c>
      <c r="D304" s="124" t="str">
        <f t="shared" si="2195"/>
        <v>Y55</v>
      </c>
      <c r="E304" s="124" t="str">
        <f t="shared" si="2196"/>
        <v>Midlands and East</v>
      </c>
      <c r="F304" s="109" t="s">
        <v>697</v>
      </c>
      <c r="G304" s="109" t="s">
        <v>698</v>
      </c>
      <c r="H304" s="111">
        <v>111151</v>
      </c>
      <c r="I304" s="111">
        <v>80394</v>
      </c>
      <c r="J304" s="111">
        <v>320613</v>
      </c>
      <c r="K304" s="111">
        <v>4</v>
      </c>
      <c r="L304" s="111">
        <v>1</v>
      </c>
      <c r="M304" s="111">
        <v>22</v>
      </c>
      <c r="N304" s="111">
        <v>45</v>
      </c>
      <c r="O304" s="111">
        <v>88872</v>
      </c>
      <c r="P304" s="111">
        <v>5801</v>
      </c>
      <c r="Q304" s="111">
        <v>3748</v>
      </c>
      <c r="R304" s="111">
        <v>42818</v>
      </c>
      <c r="S304" s="111">
        <v>32543</v>
      </c>
      <c r="T304" s="111">
        <v>1376</v>
      </c>
      <c r="U304" s="111">
        <v>2393176</v>
      </c>
      <c r="V304" s="111">
        <v>413</v>
      </c>
      <c r="W304" s="111">
        <v>710</v>
      </c>
      <c r="X304" s="111">
        <v>1757278</v>
      </c>
      <c r="Y304" s="111">
        <v>469</v>
      </c>
      <c r="Z304" s="111">
        <v>837</v>
      </c>
      <c r="AA304" s="111">
        <v>32805326</v>
      </c>
      <c r="AB304" s="111">
        <v>766</v>
      </c>
      <c r="AC304" s="111">
        <v>1409</v>
      </c>
      <c r="AD304" s="111">
        <v>77133148</v>
      </c>
      <c r="AE304" s="111">
        <v>2370</v>
      </c>
      <c r="AF304" s="111">
        <v>5276</v>
      </c>
      <c r="AG304" s="111">
        <v>4776530</v>
      </c>
      <c r="AH304" s="111">
        <v>3471</v>
      </c>
      <c r="AI304" s="111">
        <v>8546</v>
      </c>
      <c r="AJ304" s="111">
        <v>2635</v>
      </c>
      <c r="AK304" s="111">
        <v>7</v>
      </c>
      <c r="AL304" s="111">
        <v>17</v>
      </c>
      <c r="AM304" s="111">
        <v>0</v>
      </c>
      <c r="AN304" s="111">
        <v>166</v>
      </c>
      <c r="AO304" s="111">
        <v>2445</v>
      </c>
      <c r="AP304" s="111">
        <v>2058</v>
      </c>
      <c r="AQ304" s="111">
        <v>51725</v>
      </c>
      <c r="AR304" s="111">
        <v>3229</v>
      </c>
      <c r="AS304" s="111">
        <v>31283</v>
      </c>
      <c r="AT304" s="111">
        <v>86237</v>
      </c>
      <c r="AU304" s="111">
        <v>10718</v>
      </c>
      <c r="AV304" s="111">
        <v>7891</v>
      </c>
      <c r="AW304" s="111">
        <v>6761</v>
      </c>
      <c r="AX304" s="111">
        <v>5080</v>
      </c>
      <c r="AY304" s="111">
        <v>54476</v>
      </c>
      <c r="AZ304" s="111">
        <v>45002</v>
      </c>
      <c r="BA304" s="111">
        <v>59249</v>
      </c>
      <c r="BB304" s="111">
        <v>33936</v>
      </c>
      <c r="BC304" s="111">
        <v>3570</v>
      </c>
      <c r="BD304" s="111">
        <v>1447</v>
      </c>
      <c r="BE304" s="111">
        <v>233</v>
      </c>
      <c r="BF304" s="111">
        <v>64883</v>
      </c>
      <c r="BG304" s="111">
        <v>278</v>
      </c>
      <c r="BH304" s="111">
        <v>489</v>
      </c>
      <c r="BI304" s="111">
        <v>3632</v>
      </c>
      <c r="BJ304" s="111">
        <v>103761</v>
      </c>
      <c r="BK304" s="111">
        <v>29</v>
      </c>
      <c r="BL304" s="111">
        <v>55</v>
      </c>
      <c r="BM304" s="111">
        <v>247</v>
      </c>
      <c r="BN304" s="111">
        <v>0</v>
      </c>
      <c r="BO304" s="111">
        <v>1874</v>
      </c>
      <c r="BP304" s="111">
        <v>0</v>
      </c>
      <c r="BQ304" s="111">
        <v>1578</v>
      </c>
      <c r="BR304" s="111">
        <v>0</v>
      </c>
      <c r="BS304" s="111">
        <v>0</v>
      </c>
      <c r="BT304" s="111">
        <v>0</v>
      </c>
      <c r="BU304" s="111">
        <v>11983624</v>
      </c>
      <c r="BV304" s="111">
        <v>6395</v>
      </c>
      <c r="BW304" s="111">
        <v>14137</v>
      </c>
      <c r="BX304" s="111">
        <v>0</v>
      </c>
      <c r="BY304" s="111">
        <v>0</v>
      </c>
      <c r="BZ304" s="111">
        <v>0</v>
      </c>
      <c r="CA304" s="111">
        <v>12547620</v>
      </c>
      <c r="CB304" s="111">
        <v>7952</v>
      </c>
      <c r="CC304" s="111">
        <v>18409</v>
      </c>
      <c r="CD304" s="126">
        <f t="shared" si="2250"/>
        <v>11</v>
      </c>
      <c r="CE304" s="166">
        <f t="shared" si="2251"/>
        <v>2018</v>
      </c>
      <c r="CF304" s="167">
        <f t="shared" si="2198"/>
        <v>43405</v>
      </c>
      <c r="CG304" s="168">
        <f t="shared" si="2199"/>
        <v>30</v>
      </c>
      <c r="CH304" s="126">
        <f t="shared" si="2252"/>
        <v>80394</v>
      </c>
      <c r="CI304" s="126">
        <f t="shared" si="2253"/>
        <v>1768668</v>
      </c>
      <c r="CJ304" s="126">
        <f t="shared" si="2254"/>
        <v>3617730</v>
      </c>
      <c r="CK304" s="126">
        <f t="shared" si="2255"/>
        <v>4118710</v>
      </c>
      <c r="CL304" s="126">
        <f t="shared" si="2256"/>
        <v>3137076</v>
      </c>
      <c r="CM304" s="126">
        <f t="shared" si="2257"/>
        <v>60330562</v>
      </c>
      <c r="CN304" s="126">
        <f t="shared" si="2258"/>
        <v>171696868</v>
      </c>
      <c r="CO304" s="126">
        <f t="shared" si="2259"/>
        <v>11759296</v>
      </c>
      <c r="CP304" s="126">
        <f t="shared" si="2260"/>
        <v>113937</v>
      </c>
      <c r="CQ304" s="126">
        <f t="shared" si="2261"/>
        <v>199760</v>
      </c>
      <c r="CR304" s="126">
        <f t="shared" si="2262"/>
        <v>0</v>
      </c>
      <c r="CS304" s="126">
        <f t="shared" si="2263"/>
        <v>26492738</v>
      </c>
      <c r="CT304" s="126">
        <f t="shared" si="2264"/>
        <v>0</v>
      </c>
      <c r="CU304" s="126">
        <f t="shared" si="2265"/>
        <v>29049402</v>
      </c>
    </row>
    <row r="305" spans="1:99" x14ac:dyDescent="0.2">
      <c r="A305" s="123" t="str">
        <f t="shared" si="2249"/>
        <v>2018-19NOVEMBERRYC</v>
      </c>
      <c r="B305" s="97" t="s">
        <v>821</v>
      </c>
      <c r="C305" s="35" t="s">
        <v>771</v>
      </c>
      <c r="D305" s="124" t="str">
        <f t="shared" si="2195"/>
        <v>Y55</v>
      </c>
      <c r="E305" s="124" t="str">
        <f t="shared" si="2196"/>
        <v>Midlands and East</v>
      </c>
      <c r="F305" s="109" t="s">
        <v>699</v>
      </c>
      <c r="G305" s="109" t="s">
        <v>700</v>
      </c>
      <c r="H305" s="111">
        <v>105722</v>
      </c>
      <c r="I305" s="111">
        <v>66764</v>
      </c>
      <c r="J305" s="111">
        <v>586487</v>
      </c>
      <c r="K305" s="111">
        <v>9</v>
      </c>
      <c r="L305" s="111">
        <v>1</v>
      </c>
      <c r="M305" s="111">
        <v>54</v>
      </c>
      <c r="N305" s="111">
        <v>110</v>
      </c>
      <c r="O305" s="111">
        <v>71639</v>
      </c>
      <c r="P305" s="111">
        <v>6380</v>
      </c>
      <c r="Q305" s="111">
        <v>4270</v>
      </c>
      <c r="R305" s="111">
        <v>41023</v>
      </c>
      <c r="S305" s="111">
        <v>13399</v>
      </c>
      <c r="T305" s="111">
        <v>2178</v>
      </c>
      <c r="U305" s="111">
        <v>3135686</v>
      </c>
      <c r="V305" s="111">
        <v>491</v>
      </c>
      <c r="W305" s="111">
        <v>876</v>
      </c>
      <c r="X305" s="111">
        <v>3280265</v>
      </c>
      <c r="Y305" s="111">
        <v>768</v>
      </c>
      <c r="Z305" s="111">
        <v>1394</v>
      </c>
      <c r="AA305" s="111">
        <v>63496652</v>
      </c>
      <c r="AB305" s="111">
        <v>1548</v>
      </c>
      <c r="AC305" s="111">
        <v>3140</v>
      </c>
      <c r="AD305" s="111">
        <v>68954599</v>
      </c>
      <c r="AE305" s="111">
        <v>5146</v>
      </c>
      <c r="AF305" s="111">
        <v>12423</v>
      </c>
      <c r="AG305" s="111">
        <v>13335250</v>
      </c>
      <c r="AH305" s="111">
        <v>6123</v>
      </c>
      <c r="AI305" s="111">
        <v>15107</v>
      </c>
      <c r="AJ305" s="111">
        <v>4661</v>
      </c>
      <c r="AK305" s="111">
        <v>80</v>
      </c>
      <c r="AL305" s="111">
        <v>3017</v>
      </c>
      <c r="AM305" s="111">
        <v>396</v>
      </c>
      <c r="AN305" s="111">
        <v>43</v>
      </c>
      <c r="AO305" s="111">
        <v>1521</v>
      </c>
      <c r="AP305" s="111">
        <v>2249</v>
      </c>
      <c r="AQ305" s="111">
        <v>42516</v>
      </c>
      <c r="AR305" s="111">
        <v>2101</v>
      </c>
      <c r="AS305" s="111">
        <v>22361</v>
      </c>
      <c r="AT305" s="111">
        <v>66978</v>
      </c>
      <c r="AU305" s="111">
        <v>14487</v>
      </c>
      <c r="AV305" s="111">
        <v>10453</v>
      </c>
      <c r="AW305" s="111">
        <v>9565</v>
      </c>
      <c r="AX305" s="111">
        <v>7041</v>
      </c>
      <c r="AY305" s="111">
        <v>63794</v>
      </c>
      <c r="AZ305" s="111">
        <v>46609</v>
      </c>
      <c r="BA305" s="111">
        <v>26241</v>
      </c>
      <c r="BB305" s="111">
        <v>14497</v>
      </c>
      <c r="BC305" s="111">
        <v>4024</v>
      </c>
      <c r="BD305" s="111">
        <v>2370</v>
      </c>
      <c r="BE305" s="111">
        <v>515</v>
      </c>
      <c r="BF305" s="111">
        <v>148683</v>
      </c>
      <c r="BG305" s="111">
        <v>289</v>
      </c>
      <c r="BH305" s="111">
        <v>493</v>
      </c>
      <c r="BI305" s="111">
        <v>5976</v>
      </c>
      <c r="BJ305" s="111">
        <v>241889</v>
      </c>
      <c r="BK305" s="111">
        <v>40</v>
      </c>
      <c r="BL305" s="111">
        <v>75</v>
      </c>
      <c r="BM305" s="111">
        <v>56</v>
      </c>
      <c r="BN305" s="111">
        <v>747</v>
      </c>
      <c r="BO305" s="111">
        <v>536</v>
      </c>
      <c r="BP305" s="111">
        <v>22</v>
      </c>
      <c r="BQ305" s="111">
        <v>1215</v>
      </c>
      <c r="BR305" s="111">
        <v>6624178</v>
      </c>
      <c r="BS305" s="111">
        <v>8868</v>
      </c>
      <c r="BT305" s="111">
        <v>20425</v>
      </c>
      <c r="BU305" s="111">
        <v>5657366</v>
      </c>
      <c r="BV305" s="111">
        <v>10555</v>
      </c>
      <c r="BW305" s="111">
        <v>24518</v>
      </c>
      <c r="BX305" s="111">
        <v>256537</v>
      </c>
      <c r="BY305" s="111">
        <v>11661</v>
      </c>
      <c r="BZ305" s="111">
        <v>22098</v>
      </c>
      <c r="CA305" s="111">
        <v>14770023</v>
      </c>
      <c r="CB305" s="111">
        <v>12156</v>
      </c>
      <c r="CC305" s="111">
        <v>28147</v>
      </c>
      <c r="CD305" s="126">
        <f t="shared" si="2250"/>
        <v>11</v>
      </c>
      <c r="CE305" s="166">
        <f t="shared" si="2251"/>
        <v>2018</v>
      </c>
      <c r="CF305" s="167">
        <f t="shared" si="2198"/>
        <v>43405</v>
      </c>
      <c r="CG305" s="168">
        <f t="shared" si="2199"/>
        <v>30</v>
      </c>
      <c r="CH305" s="126">
        <f t="shared" si="2252"/>
        <v>66764</v>
      </c>
      <c r="CI305" s="126">
        <f t="shared" si="2253"/>
        <v>3605256</v>
      </c>
      <c r="CJ305" s="126">
        <f t="shared" si="2254"/>
        <v>7344040</v>
      </c>
      <c r="CK305" s="126">
        <f t="shared" si="2255"/>
        <v>5588880</v>
      </c>
      <c r="CL305" s="126">
        <f t="shared" si="2256"/>
        <v>5952380</v>
      </c>
      <c r="CM305" s="126">
        <f t="shared" si="2257"/>
        <v>128812220</v>
      </c>
      <c r="CN305" s="126">
        <f t="shared" si="2258"/>
        <v>166455777</v>
      </c>
      <c r="CO305" s="126">
        <f t="shared" si="2259"/>
        <v>32903046</v>
      </c>
      <c r="CP305" s="126">
        <f t="shared" si="2260"/>
        <v>253895</v>
      </c>
      <c r="CQ305" s="126">
        <f t="shared" si="2261"/>
        <v>448200</v>
      </c>
      <c r="CR305" s="126">
        <f t="shared" si="2262"/>
        <v>15257475</v>
      </c>
      <c r="CS305" s="126">
        <f t="shared" si="2263"/>
        <v>13141648</v>
      </c>
      <c r="CT305" s="126">
        <f t="shared" si="2264"/>
        <v>486156</v>
      </c>
      <c r="CU305" s="126">
        <f t="shared" si="2265"/>
        <v>34198605</v>
      </c>
    </row>
    <row r="306" spans="1:99" x14ac:dyDescent="0.2">
      <c r="A306" s="123" t="str">
        <f t="shared" si="2249"/>
        <v>2018-19NOVEMBERRYD</v>
      </c>
      <c r="B306" s="97" t="s">
        <v>821</v>
      </c>
      <c r="C306" s="35" t="s">
        <v>771</v>
      </c>
      <c r="D306" s="124" t="str">
        <f t="shared" si="2195"/>
        <v>Y58</v>
      </c>
      <c r="E306" s="124" t="str">
        <f t="shared" si="2196"/>
        <v>South East</v>
      </c>
      <c r="F306" s="109" t="s">
        <v>701</v>
      </c>
      <c r="G306" s="109" t="s">
        <v>702</v>
      </c>
      <c r="H306" s="111">
        <v>80266</v>
      </c>
      <c r="I306" s="111">
        <v>63111</v>
      </c>
      <c r="J306" s="111">
        <v>514965</v>
      </c>
      <c r="K306" s="111">
        <v>8</v>
      </c>
      <c r="L306" s="111">
        <v>3</v>
      </c>
      <c r="M306" s="111">
        <v>43</v>
      </c>
      <c r="N306" s="111">
        <v>112</v>
      </c>
      <c r="O306" s="111">
        <v>60863</v>
      </c>
      <c r="P306" s="111">
        <v>3536</v>
      </c>
      <c r="Q306" s="111">
        <v>2183</v>
      </c>
      <c r="R306" s="111">
        <v>31036</v>
      </c>
      <c r="S306" s="111">
        <v>20242</v>
      </c>
      <c r="T306" s="111">
        <v>813</v>
      </c>
      <c r="U306" s="111">
        <v>1593410</v>
      </c>
      <c r="V306" s="111">
        <v>451</v>
      </c>
      <c r="W306" s="111">
        <v>839</v>
      </c>
      <c r="X306" s="111">
        <v>1287159</v>
      </c>
      <c r="Y306" s="111">
        <v>590</v>
      </c>
      <c r="Z306" s="111">
        <v>1115</v>
      </c>
      <c r="AA306" s="111">
        <v>36132189</v>
      </c>
      <c r="AB306" s="111">
        <v>1164</v>
      </c>
      <c r="AC306" s="111">
        <v>2204</v>
      </c>
      <c r="AD306" s="111">
        <v>100907072</v>
      </c>
      <c r="AE306" s="111">
        <v>4985</v>
      </c>
      <c r="AF306" s="111">
        <v>11629</v>
      </c>
      <c r="AG306" s="111">
        <v>5391531</v>
      </c>
      <c r="AH306" s="111">
        <v>6632</v>
      </c>
      <c r="AI306" s="111">
        <v>15149</v>
      </c>
      <c r="AJ306" s="111">
        <v>3308</v>
      </c>
      <c r="AK306" s="111">
        <v>85</v>
      </c>
      <c r="AL306" s="111">
        <v>634</v>
      </c>
      <c r="AM306" s="111">
        <v>555</v>
      </c>
      <c r="AN306" s="111">
        <v>279</v>
      </c>
      <c r="AO306" s="111">
        <v>2310</v>
      </c>
      <c r="AP306" s="111">
        <v>484</v>
      </c>
      <c r="AQ306" s="111">
        <v>37496</v>
      </c>
      <c r="AR306" s="111">
        <v>99</v>
      </c>
      <c r="AS306" s="111">
        <v>19960</v>
      </c>
      <c r="AT306" s="111">
        <v>57555</v>
      </c>
      <c r="AU306" s="111">
        <v>8362</v>
      </c>
      <c r="AV306" s="111">
        <v>6107</v>
      </c>
      <c r="AW306" s="111">
        <v>5108</v>
      </c>
      <c r="AX306" s="111">
        <v>3785</v>
      </c>
      <c r="AY306" s="111">
        <v>43470</v>
      </c>
      <c r="AZ306" s="111">
        <v>34502</v>
      </c>
      <c r="BA306" s="111">
        <v>34743</v>
      </c>
      <c r="BB306" s="111">
        <v>21568</v>
      </c>
      <c r="BC306" s="111">
        <v>1385</v>
      </c>
      <c r="BD306" s="111">
        <v>822</v>
      </c>
      <c r="BE306" s="111">
        <v>352</v>
      </c>
      <c r="BF306" s="111">
        <v>123482</v>
      </c>
      <c r="BG306" s="111">
        <v>351</v>
      </c>
      <c r="BH306" s="111">
        <v>557</v>
      </c>
      <c r="BI306" s="111">
        <v>2639</v>
      </c>
      <c r="BJ306" s="111">
        <v>122633</v>
      </c>
      <c r="BK306" s="111">
        <v>46</v>
      </c>
      <c r="BL306" s="111">
        <v>70</v>
      </c>
      <c r="BM306" s="111">
        <v>0</v>
      </c>
      <c r="BN306" s="111">
        <v>170</v>
      </c>
      <c r="BO306" s="111">
        <v>1500</v>
      </c>
      <c r="BP306" s="111">
        <v>0</v>
      </c>
      <c r="BQ306" s="111">
        <v>258</v>
      </c>
      <c r="BR306" s="111">
        <v>992523</v>
      </c>
      <c r="BS306" s="111">
        <v>5838</v>
      </c>
      <c r="BT306" s="111">
        <v>13386</v>
      </c>
      <c r="BU306" s="111">
        <v>11634653</v>
      </c>
      <c r="BV306" s="111">
        <v>7756</v>
      </c>
      <c r="BW306" s="111">
        <v>16752</v>
      </c>
      <c r="BX306" s="111">
        <v>0</v>
      </c>
      <c r="BY306" s="111">
        <v>0</v>
      </c>
      <c r="BZ306" s="111">
        <v>0</v>
      </c>
      <c r="CA306" s="111">
        <v>2947665</v>
      </c>
      <c r="CB306" s="111">
        <v>11425</v>
      </c>
      <c r="CC306" s="111">
        <v>22454</v>
      </c>
      <c r="CD306" s="126">
        <f t="shared" si="2250"/>
        <v>11</v>
      </c>
      <c r="CE306" s="166">
        <f t="shared" si="2251"/>
        <v>2018</v>
      </c>
      <c r="CF306" s="167">
        <f t="shared" si="2198"/>
        <v>43405</v>
      </c>
      <c r="CG306" s="168">
        <f t="shared" si="2199"/>
        <v>30</v>
      </c>
      <c r="CH306" s="126">
        <f t="shared" si="2252"/>
        <v>189333</v>
      </c>
      <c r="CI306" s="126">
        <f t="shared" si="2253"/>
        <v>2713773</v>
      </c>
      <c r="CJ306" s="126">
        <f t="shared" si="2254"/>
        <v>7068432</v>
      </c>
      <c r="CK306" s="126">
        <f t="shared" si="2255"/>
        <v>2966704</v>
      </c>
      <c r="CL306" s="126">
        <f t="shared" si="2256"/>
        <v>2434045</v>
      </c>
      <c r="CM306" s="126">
        <f t="shared" si="2257"/>
        <v>68403344</v>
      </c>
      <c r="CN306" s="126">
        <f t="shared" si="2258"/>
        <v>235394218</v>
      </c>
      <c r="CO306" s="126">
        <f t="shared" si="2259"/>
        <v>12316137</v>
      </c>
      <c r="CP306" s="126">
        <f t="shared" si="2260"/>
        <v>196064</v>
      </c>
      <c r="CQ306" s="126">
        <f t="shared" si="2261"/>
        <v>184730</v>
      </c>
      <c r="CR306" s="126">
        <f t="shared" si="2262"/>
        <v>2275620</v>
      </c>
      <c r="CS306" s="126">
        <f t="shared" si="2263"/>
        <v>25128000</v>
      </c>
      <c r="CT306" s="126">
        <f t="shared" si="2264"/>
        <v>0</v>
      </c>
      <c r="CU306" s="126">
        <f t="shared" si="2265"/>
        <v>5793132</v>
      </c>
    </row>
    <row r="307" spans="1:99" x14ac:dyDescent="0.2">
      <c r="A307" s="123" t="str">
        <f t="shared" si="2249"/>
        <v>2018-19NOVEMBERRYE</v>
      </c>
      <c r="B307" s="97" t="s">
        <v>821</v>
      </c>
      <c r="C307" s="35" t="s">
        <v>771</v>
      </c>
      <c r="D307" s="124" t="str">
        <f t="shared" si="2195"/>
        <v>Y58</v>
      </c>
      <c r="E307" s="124" t="str">
        <f t="shared" si="2196"/>
        <v>South East</v>
      </c>
      <c r="F307" s="109" t="s">
        <v>703</v>
      </c>
      <c r="G307" s="109" t="s">
        <v>704</v>
      </c>
      <c r="H307" s="111">
        <v>66142</v>
      </c>
      <c r="I307" s="111">
        <v>39799</v>
      </c>
      <c r="J307" s="111">
        <v>268649</v>
      </c>
      <c r="K307" s="111">
        <v>7</v>
      </c>
      <c r="L307" s="111">
        <v>3</v>
      </c>
      <c r="M307" s="111">
        <v>26</v>
      </c>
      <c r="N307" s="111">
        <v>83</v>
      </c>
      <c r="O307" s="111">
        <v>47309</v>
      </c>
      <c r="P307" s="111">
        <v>2726</v>
      </c>
      <c r="Q307" s="111">
        <v>1645</v>
      </c>
      <c r="R307" s="111">
        <v>23384</v>
      </c>
      <c r="S307" s="111">
        <v>14101</v>
      </c>
      <c r="T307" s="111">
        <v>928</v>
      </c>
      <c r="U307" s="111">
        <v>1134314</v>
      </c>
      <c r="V307" s="111">
        <v>416</v>
      </c>
      <c r="W307" s="111">
        <v>769.5</v>
      </c>
      <c r="X307" s="111">
        <v>991522</v>
      </c>
      <c r="Y307" s="111">
        <v>603</v>
      </c>
      <c r="Z307" s="111">
        <v>1127.5999999999999</v>
      </c>
      <c r="AA307" s="111">
        <v>23752430</v>
      </c>
      <c r="AB307" s="111">
        <v>1016</v>
      </c>
      <c r="AC307" s="111">
        <v>2046.2</v>
      </c>
      <c r="AD307" s="111">
        <v>43785642</v>
      </c>
      <c r="AE307" s="111">
        <v>3105</v>
      </c>
      <c r="AF307" s="111">
        <v>7280</v>
      </c>
      <c r="AG307" s="111">
        <v>4153960</v>
      </c>
      <c r="AH307" s="111">
        <v>4476</v>
      </c>
      <c r="AI307" s="111">
        <v>10227.700000000001</v>
      </c>
      <c r="AJ307" s="111">
        <v>2579</v>
      </c>
      <c r="AK307" s="111">
        <v>16</v>
      </c>
      <c r="AL307" s="111">
        <v>156</v>
      </c>
      <c r="AM307" s="111">
        <v>359</v>
      </c>
      <c r="AN307" s="111">
        <v>162</v>
      </c>
      <c r="AO307" s="111">
        <v>2245</v>
      </c>
      <c r="AP307" s="111">
        <v>0</v>
      </c>
      <c r="AQ307" s="111">
        <v>25795</v>
      </c>
      <c r="AR307" s="111">
        <v>3190</v>
      </c>
      <c r="AS307" s="111">
        <v>15745</v>
      </c>
      <c r="AT307" s="111">
        <v>44730</v>
      </c>
      <c r="AU307" s="111">
        <v>5294</v>
      </c>
      <c r="AV307" s="111">
        <v>4109</v>
      </c>
      <c r="AW307" s="111">
        <v>3252</v>
      </c>
      <c r="AX307" s="111">
        <v>2553</v>
      </c>
      <c r="AY307" s="111">
        <v>31617</v>
      </c>
      <c r="AZ307" s="111">
        <v>26057</v>
      </c>
      <c r="BA307" s="111">
        <v>19976</v>
      </c>
      <c r="BB307" s="111">
        <v>15598</v>
      </c>
      <c r="BC307" s="111">
        <v>1307</v>
      </c>
      <c r="BD307" s="111">
        <v>1001</v>
      </c>
      <c r="BE307" s="111">
        <v>201</v>
      </c>
      <c r="BF307" s="111">
        <v>63339</v>
      </c>
      <c r="BG307" s="111">
        <v>315</v>
      </c>
      <c r="BH307" s="111">
        <v>535</v>
      </c>
      <c r="BI307" s="111">
        <v>2168</v>
      </c>
      <c r="BJ307" s="111">
        <v>84760</v>
      </c>
      <c r="BK307" s="111">
        <v>39</v>
      </c>
      <c r="BL307" s="111">
        <v>79</v>
      </c>
      <c r="BM307" s="111">
        <v>1</v>
      </c>
      <c r="BN307" s="111">
        <v>1927</v>
      </c>
      <c r="BO307" s="111">
        <v>1329</v>
      </c>
      <c r="BP307" s="111">
        <v>0</v>
      </c>
      <c r="BQ307" s="111">
        <v>345</v>
      </c>
      <c r="BR307" s="111">
        <v>5547611</v>
      </c>
      <c r="BS307" s="111">
        <v>2879</v>
      </c>
      <c r="BT307" s="111">
        <v>5091.8</v>
      </c>
      <c r="BU307" s="111">
        <v>7677728</v>
      </c>
      <c r="BV307" s="111">
        <v>5777</v>
      </c>
      <c r="BW307" s="111">
        <v>10276.4</v>
      </c>
      <c r="BX307" s="111">
        <v>0</v>
      </c>
      <c r="BY307" s="111">
        <v>0</v>
      </c>
      <c r="BZ307" s="111">
        <v>0</v>
      </c>
      <c r="CA307" s="111">
        <v>3055620</v>
      </c>
      <c r="CB307" s="111">
        <v>8857</v>
      </c>
      <c r="CC307" s="111">
        <v>17357.400000000001</v>
      </c>
      <c r="CD307" s="126">
        <f t="shared" si="2250"/>
        <v>11</v>
      </c>
      <c r="CE307" s="166">
        <f t="shared" si="2251"/>
        <v>2018</v>
      </c>
      <c r="CF307" s="167">
        <f t="shared" si="2198"/>
        <v>43405</v>
      </c>
      <c r="CG307" s="168">
        <f t="shared" si="2199"/>
        <v>30</v>
      </c>
      <c r="CH307" s="126">
        <f t="shared" si="2252"/>
        <v>119397</v>
      </c>
      <c r="CI307" s="126">
        <f t="shared" si="2253"/>
        <v>1034774</v>
      </c>
      <c r="CJ307" s="126">
        <f t="shared" si="2254"/>
        <v>3303317</v>
      </c>
      <c r="CK307" s="126">
        <f t="shared" si="2255"/>
        <v>2097657</v>
      </c>
      <c r="CL307" s="126">
        <f t="shared" si="2256"/>
        <v>1854901.9999999998</v>
      </c>
      <c r="CM307" s="126">
        <f t="shared" si="2257"/>
        <v>47848340.800000004</v>
      </c>
      <c r="CN307" s="126">
        <f t="shared" si="2258"/>
        <v>102655280</v>
      </c>
      <c r="CO307" s="126">
        <f t="shared" si="2259"/>
        <v>9491305.6000000015</v>
      </c>
      <c r="CP307" s="126">
        <f t="shared" si="2260"/>
        <v>107535</v>
      </c>
      <c r="CQ307" s="126">
        <f t="shared" si="2261"/>
        <v>171272</v>
      </c>
      <c r="CR307" s="126">
        <f t="shared" si="2262"/>
        <v>9811898.5999999996</v>
      </c>
      <c r="CS307" s="126">
        <f t="shared" si="2263"/>
        <v>13657335.6</v>
      </c>
      <c r="CT307" s="126">
        <f t="shared" si="2264"/>
        <v>0</v>
      </c>
      <c r="CU307" s="126">
        <f t="shared" si="2265"/>
        <v>5988303.0000000009</v>
      </c>
    </row>
    <row r="308" spans="1:99" x14ac:dyDescent="0.2">
      <c r="A308" s="123" t="str">
        <f t="shared" si="2249"/>
        <v>2018-19NOVEMBERRYF</v>
      </c>
      <c r="B308" s="97" t="s">
        <v>821</v>
      </c>
      <c r="C308" s="35" t="s">
        <v>771</v>
      </c>
      <c r="D308" s="124" t="str">
        <f t="shared" si="2195"/>
        <v>Y59</v>
      </c>
      <c r="E308" s="124" t="str">
        <f t="shared" si="2196"/>
        <v>South West</v>
      </c>
      <c r="F308" s="109" t="s">
        <v>705</v>
      </c>
      <c r="G308" s="109" t="s">
        <v>706</v>
      </c>
      <c r="H308" s="111">
        <v>107352</v>
      </c>
      <c r="I308" s="111">
        <v>79619</v>
      </c>
      <c r="J308" s="111">
        <v>345654</v>
      </c>
      <c r="K308" s="111">
        <v>4</v>
      </c>
      <c r="L308" s="111">
        <v>2</v>
      </c>
      <c r="M308" s="111">
        <v>15</v>
      </c>
      <c r="N308" s="111">
        <v>51</v>
      </c>
      <c r="O308" s="111">
        <v>72114</v>
      </c>
      <c r="P308" s="111">
        <v>4439</v>
      </c>
      <c r="Q308" s="111">
        <v>2786</v>
      </c>
      <c r="R308" s="111">
        <v>39948</v>
      </c>
      <c r="S308" s="111">
        <v>17515</v>
      </c>
      <c r="T308" s="111">
        <v>636</v>
      </c>
      <c r="U308" s="111">
        <v>1855769</v>
      </c>
      <c r="V308" s="111">
        <v>418</v>
      </c>
      <c r="W308" s="111">
        <v>764</v>
      </c>
      <c r="X308" s="111">
        <v>1925782</v>
      </c>
      <c r="Y308" s="111">
        <v>691</v>
      </c>
      <c r="Z308" s="111">
        <v>1286</v>
      </c>
      <c r="AA308" s="111">
        <v>67532214</v>
      </c>
      <c r="AB308" s="111">
        <v>1691</v>
      </c>
      <c r="AC308" s="111">
        <v>3555</v>
      </c>
      <c r="AD308" s="111">
        <v>78062848</v>
      </c>
      <c r="AE308" s="111">
        <v>4457</v>
      </c>
      <c r="AF308" s="111">
        <v>10318</v>
      </c>
      <c r="AG308" s="111">
        <v>4615262</v>
      </c>
      <c r="AH308" s="111">
        <v>7257</v>
      </c>
      <c r="AI308" s="111">
        <v>15460</v>
      </c>
      <c r="AJ308" s="111">
        <v>4155</v>
      </c>
      <c r="AK308" s="111">
        <v>463</v>
      </c>
      <c r="AL308" s="111">
        <v>1543</v>
      </c>
      <c r="AM308" s="111">
        <v>5052</v>
      </c>
      <c r="AN308" s="111">
        <v>517</v>
      </c>
      <c r="AO308" s="111">
        <v>1632</v>
      </c>
      <c r="AP308" s="111">
        <v>21</v>
      </c>
      <c r="AQ308" s="111">
        <v>38731</v>
      </c>
      <c r="AR308" s="111">
        <v>3529</v>
      </c>
      <c r="AS308" s="111">
        <v>25699</v>
      </c>
      <c r="AT308" s="111">
        <v>67959</v>
      </c>
      <c r="AU308" s="111">
        <v>10135</v>
      </c>
      <c r="AV308" s="111">
        <v>7776</v>
      </c>
      <c r="AW308" s="111">
        <v>6378</v>
      </c>
      <c r="AX308" s="111">
        <v>4946</v>
      </c>
      <c r="AY308" s="111">
        <v>54625</v>
      </c>
      <c r="AZ308" s="111">
        <v>46123</v>
      </c>
      <c r="BA308" s="111">
        <v>25069</v>
      </c>
      <c r="BB308" s="111">
        <v>18726</v>
      </c>
      <c r="BC308" s="111">
        <v>858</v>
      </c>
      <c r="BD308" s="111">
        <v>671</v>
      </c>
      <c r="BE308" s="111">
        <v>392</v>
      </c>
      <c r="BF308" s="111">
        <v>130746</v>
      </c>
      <c r="BG308" s="111">
        <v>334</v>
      </c>
      <c r="BH308" s="111">
        <v>583</v>
      </c>
      <c r="BI308" s="111">
        <v>2690</v>
      </c>
      <c r="BJ308" s="111">
        <v>121881</v>
      </c>
      <c r="BK308" s="111">
        <v>45</v>
      </c>
      <c r="BL308" s="111">
        <v>81</v>
      </c>
      <c r="BM308" s="111">
        <v>149</v>
      </c>
      <c r="BN308" s="111">
        <v>864</v>
      </c>
      <c r="BO308" s="111">
        <v>652</v>
      </c>
      <c r="BP308" s="111">
        <v>12</v>
      </c>
      <c r="BQ308" s="111">
        <v>1177</v>
      </c>
      <c r="BR308" s="111">
        <v>5539114</v>
      </c>
      <c r="BS308" s="111">
        <v>6411</v>
      </c>
      <c r="BT308" s="111">
        <v>13359</v>
      </c>
      <c r="BU308" s="111">
        <v>5221585</v>
      </c>
      <c r="BV308" s="111">
        <v>8009</v>
      </c>
      <c r="BW308" s="111">
        <v>15578</v>
      </c>
      <c r="BX308" s="111">
        <v>158206</v>
      </c>
      <c r="BY308" s="111">
        <v>13184</v>
      </c>
      <c r="BZ308" s="111">
        <v>18984</v>
      </c>
      <c r="CA308" s="111">
        <v>12183270</v>
      </c>
      <c r="CB308" s="111">
        <v>10351</v>
      </c>
      <c r="CC308" s="111">
        <v>20688</v>
      </c>
      <c r="CD308" s="126">
        <f t="shared" si="2250"/>
        <v>11</v>
      </c>
      <c r="CE308" s="166">
        <f t="shared" si="2251"/>
        <v>2018</v>
      </c>
      <c r="CF308" s="167">
        <f t="shared" si="2198"/>
        <v>43405</v>
      </c>
      <c r="CG308" s="168">
        <f t="shared" si="2199"/>
        <v>30</v>
      </c>
      <c r="CH308" s="126">
        <f t="shared" si="2252"/>
        <v>159238</v>
      </c>
      <c r="CI308" s="126">
        <f t="shared" si="2253"/>
        <v>1194285</v>
      </c>
      <c r="CJ308" s="126">
        <f t="shared" si="2254"/>
        <v>4060569</v>
      </c>
      <c r="CK308" s="126">
        <f t="shared" si="2255"/>
        <v>3391396</v>
      </c>
      <c r="CL308" s="126">
        <f t="shared" si="2256"/>
        <v>3582796</v>
      </c>
      <c r="CM308" s="126">
        <f t="shared" si="2257"/>
        <v>142015140</v>
      </c>
      <c r="CN308" s="126">
        <f t="shared" si="2258"/>
        <v>180719770</v>
      </c>
      <c r="CO308" s="126">
        <f t="shared" si="2259"/>
        <v>9832560</v>
      </c>
      <c r="CP308" s="126">
        <f t="shared" si="2260"/>
        <v>228536</v>
      </c>
      <c r="CQ308" s="126">
        <f t="shared" si="2261"/>
        <v>217890</v>
      </c>
      <c r="CR308" s="126">
        <f t="shared" si="2262"/>
        <v>11542176</v>
      </c>
      <c r="CS308" s="126">
        <f t="shared" si="2263"/>
        <v>10156856</v>
      </c>
      <c r="CT308" s="126">
        <f t="shared" si="2264"/>
        <v>227808</v>
      </c>
      <c r="CU308" s="126">
        <f t="shared" si="2265"/>
        <v>24349776</v>
      </c>
    </row>
    <row r="309" spans="1:99" x14ac:dyDescent="0.2">
      <c r="A309" s="123" t="str">
        <f t="shared" ref="A309:A319" si="2266">B309&amp;C309&amp;F309</f>
        <v>2018-19DECEMBERR1F</v>
      </c>
      <c r="B309" s="97" t="s">
        <v>821</v>
      </c>
      <c r="C309" s="35" t="s">
        <v>776</v>
      </c>
      <c r="D309" s="124" t="str">
        <f t="shared" si="2195"/>
        <v>Y58</v>
      </c>
      <c r="E309" s="124" t="str">
        <f t="shared" si="2196"/>
        <v>South East</v>
      </c>
      <c r="F309" s="109" t="s">
        <v>682</v>
      </c>
      <c r="G309" s="109" t="s">
        <v>683</v>
      </c>
      <c r="H309" s="111">
        <v>2783</v>
      </c>
      <c r="I309" s="111">
        <v>1444</v>
      </c>
      <c r="J309" s="111">
        <v>14222</v>
      </c>
      <c r="K309" s="111">
        <v>10</v>
      </c>
      <c r="L309" s="111">
        <v>1</v>
      </c>
      <c r="M309" s="111">
        <v>51</v>
      </c>
      <c r="N309" s="111">
        <v>159</v>
      </c>
      <c r="O309" s="111">
        <v>1756</v>
      </c>
      <c r="P309" s="111">
        <v>71</v>
      </c>
      <c r="Q309" s="111">
        <v>44</v>
      </c>
      <c r="R309" s="111">
        <v>716</v>
      </c>
      <c r="S309" s="111">
        <v>705</v>
      </c>
      <c r="T309" s="111">
        <v>79</v>
      </c>
      <c r="U309" s="111">
        <v>41167</v>
      </c>
      <c r="V309" s="111">
        <v>580</v>
      </c>
      <c r="W309" s="111">
        <v>1114</v>
      </c>
      <c r="X309" s="111">
        <v>28249</v>
      </c>
      <c r="Y309" s="111">
        <v>642</v>
      </c>
      <c r="Z309" s="111">
        <v>1234</v>
      </c>
      <c r="AA309" s="111">
        <v>789190</v>
      </c>
      <c r="AB309" s="111">
        <v>1102</v>
      </c>
      <c r="AC309" s="111">
        <v>2197</v>
      </c>
      <c r="AD309" s="111">
        <v>2625950</v>
      </c>
      <c r="AE309" s="111">
        <v>3725</v>
      </c>
      <c r="AF309" s="111">
        <v>8570</v>
      </c>
      <c r="AG309" s="111">
        <v>500781</v>
      </c>
      <c r="AH309" s="111">
        <v>6339</v>
      </c>
      <c r="AI309" s="111">
        <v>14673</v>
      </c>
      <c r="AJ309" s="111">
        <v>82</v>
      </c>
      <c r="AK309" s="111">
        <v>0</v>
      </c>
      <c r="AL309" s="111">
        <v>10</v>
      </c>
      <c r="AM309" s="111">
        <v>7</v>
      </c>
      <c r="AN309" s="111">
        <v>1</v>
      </c>
      <c r="AO309" s="111">
        <v>71</v>
      </c>
      <c r="AP309" s="111">
        <v>0</v>
      </c>
      <c r="AQ309" s="111">
        <v>1075</v>
      </c>
      <c r="AR309" s="111">
        <v>24</v>
      </c>
      <c r="AS309" s="111">
        <v>575</v>
      </c>
      <c r="AT309" s="111">
        <v>1674</v>
      </c>
      <c r="AU309" s="111">
        <v>99</v>
      </c>
      <c r="AV309" s="111">
        <v>90</v>
      </c>
      <c r="AW309" s="111">
        <v>61</v>
      </c>
      <c r="AX309" s="111">
        <v>55</v>
      </c>
      <c r="AY309" s="111">
        <v>802</v>
      </c>
      <c r="AZ309" s="111">
        <v>741</v>
      </c>
      <c r="BA309" s="111">
        <v>859</v>
      </c>
      <c r="BB309" s="111">
        <v>735</v>
      </c>
      <c r="BC309" s="111">
        <v>95</v>
      </c>
      <c r="BD309" s="111">
        <v>86</v>
      </c>
      <c r="BE309" s="111">
        <v>5</v>
      </c>
      <c r="BF309" s="111">
        <v>2917</v>
      </c>
      <c r="BG309" s="111">
        <v>583</v>
      </c>
      <c r="BH309" s="111">
        <v>1214</v>
      </c>
      <c r="BI309" s="111">
        <v>56</v>
      </c>
      <c r="BJ309" s="111">
        <v>5178</v>
      </c>
      <c r="BK309" s="111">
        <v>92</v>
      </c>
      <c r="BL309" s="111">
        <v>105</v>
      </c>
      <c r="BM309" s="111">
        <v>2</v>
      </c>
      <c r="BN309" s="111">
        <v>58</v>
      </c>
      <c r="BO309" s="111">
        <v>33</v>
      </c>
      <c r="BP309" s="111">
        <v>0</v>
      </c>
      <c r="BQ309" s="111">
        <v>13</v>
      </c>
      <c r="BR309" s="111">
        <v>245111</v>
      </c>
      <c r="BS309" s="111">
        <v>4226</v>
      </c>
      <c r="BT309" s="111">
        <v>7959</v>
      </c>
      <c r="BU309" s="111">
        <v>245091</v>
      </c>
      <c r="BV309" s="111">
        <v>7427</v>
      </c>
      <c r="BW309" s="111">
        <v>13728</v>
      </c>
      <c r="BX309" s="111">
        <v>0</v>
      </c>
      <c r="BY309" s="111">
        <v>0</v>
      </c>
      <c r="BZ309" s="111">
        <v>0</v>
      </c>
      <c r="CA309" s="111">
        <v>179869</v>
      </c>
      <c r="CB309" s="111">
        <v>13836</v>
      </c>
      <c r="CC309" s="111">
        <v>31584</v>
      </c>
      <c r="CD309" s="126">
        <f t="shared" ref="CD309:CD319" si="2267">MONTH(1&amp;C309)</f>
        <v>12</v>
      </c>
      <c r="CE309" s="166">
        <f t="shared" ref="CE309:CE319" si="2268">LEFT($B309,4)+IF(CD309&lt;4,1,0)</f>
        <v>2018</v>
      </c>
      <c r="CF309" s="167">
        <f t="shared" si="2198"/>
        <v>43435</v>
      </c>
      <c r="CG309" s="168">
        <f t="shared" si="2199"/>
        <v>31</v>
      </c>
      <c r="CH309" s="126">
        <f t="shared" ref="CH309:CH319" si="2269">$I309*L309</f>
        <v>1444</v>
      </c>
      <c r="CI309" s="126">
        <f t="shared" ref="CI309:CI319" si="2270">$I309*M309</f>
        <v>73644</v>
      </c>
      <c r="CJ309" s="126">
        <f t="shared" ref="CJ309:CJ319" si="2271">$I309*N309</f>
        <v>229596</v>
      </c>
      <c r="CK309" s="126">
        <f t="shared" ref="CK309:CK319" si="2272">P309*W309</f>
        <v>79094</v>
      </c>
      <c r="CL309" s="126">
        <f t="shared" ref="CL309:CL319" si="2273">Q309*Z309</f>
        <v>54296</v>
      </c>
      <c r="CM309" s="126">
        <f t="shared" ref="CM309:CM319" si="2274">R309*AC309</f>
        <v>1573052</v>
      </c>
      <c r="CN309" s="126">
        <f t="shared" ref="CN309:CN319" si="2275">S309*AF309</f>
        <v>6041850</v>
      </c>
      <c r="CO309" s="126">
        <f t="shared" ref="CO309:CO319" si="2276">T309*AI309</f>
        <v>1159167</v>
      </c>
      <c r="CP309" s="126">
        <f t="shared" ref="CP309:CP319" si="2277">BE309*BH309</f>
        <v>6070</v>
      </c>
      <c r="CQ309" s="126">
        <f t="shared" ref="CQ309:CQ319" si="2278">BI309*BL309</f>
        <v>5880</v>
      </c>
      <c r="CR309" s="126">
        <f t="shared" ref="CR309:CR319" si="2279">BN309*BT309</f>
        <v>461622</v>
      </c>
      <c r="CS309" s="126">
        <f t="shared" ref="CS309:CS319" si="2280">BO309*BW309</f>
        <v>453024</v>
      </c>
      <c r="CT309" s="126">
        <f t="shared" ref="CT309:CT319" si="2281">BP309*BZ309</f>
        <v>0</v>
      </c>
      <c r="CU309" s="126">
        <f t="shared" ref="CU309:CU319" si="2282">BQ309*CC309</f>
        <v>410592</v>
      </c>
    </row>
    <row r="310" spans="1:99" x14ac:dyDescent="0.2">
      <c r="A310" s="123" t="str">
        <f t="shared" si="2266"/>
        <v>2018-19DECEMBERRRU</v>
      </c>
      <c r="B310" s="97" t="s">
        <v>821</v>
      </c>
      <c r="C310" s="35" t="s">
        <v>776</v>
      </c>
      <c r="D310" s="124" t="str">
        <f t="shared" si="2195"/>
        <v>Y56</v>
      </c>
      <c r="E310" s="124" t="str">
        <f t="shared" si="2196"/>
        <v>London</v>
      </c>
      <c r="F310" s="109" t="s">
        <v>685</v>
      </c>
      <c r="G310" s="109" t="s">
        <v>686</v>
      </c>
      <c r="H310" s="111">
        <v>173868</v>
      </c>
      <c r="I310" s="111">
        <v>139478</v>
      </c>
      <c r="J310" s="111">
        <v>655401</v>
      </c>
      <c r="K310" s="111">
        <v>5</v>
      </c>
      <c r="L310" s="111">
        <v>0</v>
      </c>
      <c r="M310" s="111">
        <v>34</v>
      </c>
      <c r="N310" s="111">
        <v>97</v>
      </c>
      <c r="O310" s="111">
        <v>104478</v>
      </c>
      <c r="P310" s="111">
        <v>12118</v>
      </c>
      <c r="Q310" s="111">
        <v>9092</v>
      </c>
      <c r="R310" s="111">
        <v>60639</v>
      </c>
      <c r="S310" s="111">
        <v>20606</v>
      </c>
      <c r="T310" s="111">
        <v>1636</v>
      </c>
      <c r="U310" s="111">
        <v>4569828</v>
      </c>
      <c r="V310" s="111">
        <v>377</v>
      </c>
      <c r="W310" s="111">
        <v>629</v>
      </c>
      <c r="X310" s="111">
        <v>6017408</v>
      </c>
      <c r="Y310" s="111">
        <v>662</v>
      </c>
      <c r="Z310" s="111">
        <v>1145</v>
      </c>
      <c r="AA310" s="111">
        <v>75154988</v>
      </c>
      <c r="AB310" s="111">
        <v>1239</v>
      </c>
      <c r="AC310" s="111">
        <v>2600</v>
      </c>
      <c r="AD310" s="111">
        <v>74705163</v>
      </c>
      <c r="AE310" s="111">
        <v>3625</v>
      </c>
      <c r="AF310" s="111">
        <v>8871</v>
      </c>
      <c r="AG310" s="111">
        <v>7434372</v>
      </c>
      <c r="AH310" s="111">
        <v>4544</v>
      </c>
      <c r="AI310" s="111">
        <v>10356</v>
      </c>
      <c r="AJ310" s="111">
        <v>3578</v>
      </c>
      <c r="AK310" s="111">
        <v>243</v>
      </c>
      <c r="AL310" s="111">
        <v>999</v>
      </c>
      <c r="AM310" s="111">
        <v>6943</v>
      </c>
      <c r="AN310" s="111">
        <v>244</v>
      </c>
      <c r="AO310" s="111">
        <v>2092</v>
      </c>
      <c r="AP310" s="111">
        <v>0</v>
      </c>
      <c r="AQ310" s="111">
        <v>65041</v>
      </c>
      <c r="AR310" s="111">
        <v>7235</v>
      </c>
      <c r="AS310" s="111">
        <v>28624</v>
      </c>
      <c r="AT310" s="111">
        <v>100900</v>
      </c>
      <c r="AU310" s="111">
        <v>31672</v>
      </c>
      <c r="AV310" s="111">
        <v>24225</v>
      </c>
      <c r="AW310" s="111">
        <v>23563</v>
      </c>
      <c r="AX310" s="111">
        <v>18313</v>
      </c>
      <c r="AY310" s="111">
        <v>92941</v>
      </c>
      <c r="AZ310" s="111">
        <v>69288</v>
      </c>
      <c r="BA310" s="111">
        <v>33487</v>
      </c>
      <c r="BB310" s="111">
        <v>23230</v>
      </c>
      <c r="BC310" s="111">
        <v>2217</v>
      </c>
      <c r="BD310" s="111">
        <v>1734</v>
      </c>
      <c r="BE310" s="111">
        <v>0</v>
      </c>
      <c r="BF310" s="111">
        <v>0</v>
      </c>
      <c r="BG310" s="111">
        <v>0</v>
      </c>
      <c r="BH310" s="111">
        <v>0</v>
      </c>
      <c r="BI310" s="111">
        <v>7148</v>
      </c>
      <c r="BJ310" s="111">
        <v>429229</v>
      </c>
      <c r="BK310" s="111">
        <v>60</v>
      </c>
      <c r="BL310" s="111">
        <v>118</v>
      </c>
      <c r="BM310" s="111">
        <v>1529</v>
      </c>
      <c r="BN310" s="111">
        <v>543</v>
      </c>
      <c r="BO310" s="111">
        <v>1359</v>
      </c>
      <c r="BP310" s="111">
        <v>37</v>
      </c>
      <c r="BQ310" s="111">
        <v>1336</v>
      </c>
      <c r="BR310" s="111">
        <v>3297818</v>
      </c>
      <c r="BS310" s="111">
        <v>6073</v>
      </c>
      <c r="BT310" s="111">
        <v>12826</v>
      </c>
      <c r="BU310" s="111">
        <v>10391791</v>
      </c>
      <c r="BV310" s="111">
        <v>7647</v>
      </c>
      <c r="BW310" s="111">
        <v>14907</v>
      </c>
      <c r="BX310" s="111">
        <v>345433</v>
      </c>
      <c r="BY310" s="111">
        <v>9336</v>
      </c>
      <c r="BZ310" s="111">
        <v>17240</v>
      </c>
      <c r="CA310" s="111">
        <v>12485822</v>
      </c>
      <c r="CB310" s="111">
        <v>9346</v>
      </c>
      <c r="CC310" s="111">
        <v>16818</v>
      </c>
      <c r="CD310" s="126">
        <f t="shared" si="2267"/>
        <v>12</v>
      </c>
      <c r="CE310" s="166">
        <f t="shared" si="2268"/>
        <v>2018</v>
      </c>
      <c r="CF310" s="167">
        <f t="shared" si="2198"/>
        <v>43435</v>
      </c>
      <c r="CG310" s="168">
        <f t="shared" si="2199"/>
        <v>31</v>
      </c>
      <c r="CH310" s="126">
        <f t="shared" si="2269"/>
        <v>0</v>
      </c>
      <c r="CI310" s="126">
        <f t="shared" si="2270"/>
        <v>4742252</v>
      </c>
      <c r="CJ310" s="126">
        <f t="shared" si="2271"/>
        <v>13529366</v>
      </c>
      <c r="CK310" s="126">
        <f t="shared" si="2272"/>
        <v>7622222</v>
      </c>
      <c r="CL310" s="126">
        <f t="shared" si="2273"/>
        <v>10410340</v>
      </c>
      <c r="CM310" s="126">
        <f t="shared" si="2274"/>
        <v>157661400</v>
      </c>
      <c r="CN310" s="126">
        <f t="shared" si="2275"/>
        <v>182795826</v>
      </c>
      <c r="CO310" s="126">
        <f t="shared" si="2276"/>
        <v>16942416</v>
      </c>
      <c r="CP310" s="126">
        <f t="shared" si="2277"/>
        <v>0</v>
      </c>
      <c r="CQ310" s="126">
        <f t="shared" si="2278"/>
        <v>843464</v>
      </c>
      <c r="CR310" s="126">
        <f t="shared" si="2279"/>
        <v>6964518</v>
      </c>
      <c r="CS310" s="126">
        <f t="shared" si="2280"/>
        <v>20258613</v>
      </c>
      <c r="CT310" s="126">
        <f t="shared" si="2281"/>
        <v>637880</v>
      </c>
      <c r="CU310" s="126">
        <f t="shared" si="2282"/>
        <v>22468848</v>
      </c>
    </row>
    <row r="311" spans="1:99" x14ac:dyDescent="0.2">
      <c r="A311" s="123" t="str">
        <f t="shared" si="2266"/>
        <v>2018-19DECEMBERRX6</v>
      </c>
      <c r="B311" s="97" t="s">
        <v>821</v>
      </c>
      <c r="C311" s="35" t="s">
        <v>776</v>
      </c>
      <c r="D311" s="124" t="str">
        <f t="shared" si="2195"/>
        <v>Y54</v>
      </c>
      <c r="E311" s="124" t="str">
        <f t="shared" si="2196"/>
        <v>North</v>
      </c>
      <c r="F311" s="109" t="s">
        <v>688</v>
      </c>
      <c r="G311" s="109" t="s">
        <v>689</v>
      </c>
      <c r="H311" s="111">
        <v>50595</v>
      </c>
      <c r="I311" s="111">
        <v>32672</v>
      </c>
      <c r="J311" s="111">
        <v>120379</v>
      </c>
      <c r="K311" s="111">
        <v>4</v>
      </c>
      <c r="L311" s="111">
        <v>1</v>
      </c>
      <c r="M311" s="111">
        <v>13</v>
      </c>
      <c r="N311" s="111">
        <v>42</v>
      </c>
      <c r="O311" s="111">
        <v>35689</v>
      </c>
      <c r="P311" s="111">
        <v>2654</v>
      </c>
      <c r="Q311" s="111">
        <v>1658</v>
      </c>
      <c r="R311" s="111">
        <v>20918</v>
      </c>
      <c r="S311" s="111">
        <v>8317</v>
      </c>
      <c r="T311" s="111">
        <v>463</v>
      </c>
      <c r="U311" s="111">
        <v>1033386</v>
      </c>
      <c r="V311" s="111">
        <v>389</v>
      </c>
      <c r="W311" s="111">
        <v>677</v>
      </c>
      <c r="X311" s="111">
        <v>766934</v>
      </c>
      <c r="Y311" s="111">
        <v>463</v>
      </c>
      <c r="Z311" s="111">
        <v>836</v>
      </c>
      <c r="AA311" s="111">
        <v>33373422</v>
      </c>
      <c r="AB311" s="111">
        <v>1595</v>
      </c>
      <c r="AC311" s="111">
        <v>3290</v>
      </c>
      <c r="AD311" s="111">
        <v>50360435</v>
      </c>
      <c r="AE311" s="111">
        <v>6055</v>
      </c>
      <c r="AF311" s="111">
        <v>13999</v>
      </c>
      <c r="AG311" s="111">
        <v>2419102</v>
      </c>
      <c r="AH311" s="111">
        <v>5225</v>
      </c>
      <c r="AI311" s="111">
        <v>13449</v>
      </c>
      <c r="AJ311" s="111">
        <v>1962</v>
      </c>
      <c r="AK311" s="111">
        <v>64</v>
      </c>
      <c r="AL311" s="111">
        <v>446</v>
      </c>
      <c r="AM311" s="111">
        <v>2798</v>
      </c>
      <c r="AN311" s="111">
        <v>116</v>
      </c>
      <c r="AO311" s="111">
        <v>1336</v>
      </c>
      <c r="AP311" s="111">
        <v>0</v>
      </c>
      <c r="AQ311" s="111">
        <v>20980</v>
      </c>
      <c r="AR311" s="111">
        <v>3228</v>
      </c>
      <c r="AS311" s="111">
        <v>9519</v>
      </c>
      <c r="AT311" s="111">
        <v>33727</v>
      </c>
      <c r="AU311" s="111">
        <v>5078</v>
      </c>
      <c r="AV311" s="111">
        <v>4202</v>
      </c>
      <c r="AW311" s="111">
        <v>3147</v>
      </c>
      <c r="AX311" s="111">
        <v>2650</v>
      </c>
      <c r="AY311" s="111">
        <v>26785</v>
      </c>
      <c r="AZ311" s="111">
        <v>22986</v>
      </c>
      <c r="BA311" s="111">
        <v>12072</v>
      </c>
      <c r="BB311" s="111">
        <v>8163</v>
      </c>
      <c r="BC311" s="111">
        <v>689</v>
      </c>
      <c r="BD311" s="111">
        <v>446</v>
      </c>
      <c r="BE311" s="111">
        <v>99</v>
      </c>
      <c r="BF311" s="111">
        <v>41867</v>
      </c>
      <c r="BG311" s="111">
        <v>423</v>
      </c>
      <c r="BH311" s="111">
        <v>658</v>
      </c>
      <c r="BI311" s="111">
        <v>1637</v>
      </c>
      <c r="BJ311" s="111">
        <v>47414</v>
      </c>
      <c r="BK311" s="111">
        <v>29</v>
      </c>
      <c r="BL311" s="111">
        <v>56</v>
      </c>
      <c r="BM311" s="111">
        <v>1355</v>
      </c>
      <c r="BN311" s="111">
        <v>0</v>
      </c>
      <c r="BO311" s="111">
        <v>1262</v>
      </c>
      <c r="BP311" s="111">
        <v>0</v>
      </c>
      <c r="BQ311" s="111">
        <v>70</v>
      </c>
      <c r="BR311" s="111">
        <v>0</v>
      </c>
      <c r="BS311" s="111">
        <v>0</v>
      </c>
      <c r="BT311" s="111">
        <v>0</v>
      </c>
      <c r="BU311" s="111">
        <v>9788236</v>
      </c>
      <c r="BV311" s="111">
        <v>7756</v>
      </c>
      <c r="BW311" s="111">
        <v>16852</v>
      </c>
      <c r="BX311" s="111">
        <v>0</v>
      </c>
      <c r="BY311" s="111">
        <v>0</v>
      </c>
      <c r="BZ311" s="111">
        <v>0</v>
      </c>
      <c r="CA311" s="111">
        <v>1018322</v>
      </c>
      <c r="CB311" s="111">
        <v>14547</v>
      </c>
      <c r="CC311" s="111">
        <v>30407</v>
      </c>
      <c r="CD311" s="126">
        <f t="shared" si="2267"/>
        <v>12</v>
      </c>
      <c r="CE311" s="166">
        <f t="shared" si="2268"/>
        <v>2018</v>
      </c>
      <c r="CF311" s="167">
        <f t="shared" si="2198"/>
        <v>43435</v>
      </c>
      <c r="CG311" s="168">
        <f t="shared" si="2199"/>
        <v>31</v>
      </c>
      <c r="CH311" s="126">
        <f t="shared" si="2269"/>
        <v>32672</v>
      </c>
      <c r="CI311" s="126">
        <f t="shared" si="2270"/>
        <v>424736</v>
      </c>
      <c r="CJ311" s="126">
        <f t="shared" si="2271"/>
        <v>1372224</v>
      </c>
      <c r="CK311" s="126">
        <f t="shared" si="2272"/>
        <v>1796758</v>
      </c>
      <c r="CL311" s="126">
        <f t="shared" si="2273"/>
        <v>1386088</v>
      </c>
      <c r="CM311" s="126">
        <f t="shared" si="2274"/>
        <v>68820220</v>
      </c>
      <c r="CN311" s="126">
        <f t="shared" si="2275"/>
        <v>116429683</v>
      </c>
      <c r="CO311" s="126">
        <f t="shared" si="2276"/>
        <v>6226887</v>
      </c>
      <c r="CP311" s="126">
        <f t="shared" si="2277"/>
        <v>65142</v>
      </c>
      <c r="CQ311" s="126">
        <f t="shared" si="2278"/>
        <v>91672</v>
      </c>
      <c r="CR311" s="126">
        <f t="shared" si="2279"/>
        <v>0</v>
      </c>
      <c r="CS311" s="126">
        <f t="shared" si="2280"/>
        <v>21267224</v>
      </c>
      <c r="CT311" s="126">
        <f t="shared" si="2281"/>
        <v>0</v>
      </c>
      <c r="CU311" s="126">
        <f t="shared" si="2282"/>
        <v>2128490</v>
      </c>
    </row>
    <row r="312" spans="1:99" x14ac:dyDescent="0.2">
      <c r="A312" s="123" t="str">
        <f t="shared" si="2266"/>
        <v>2018-19DECEMBERRX7</v>
      </c>
      <c r="B312" s="97" t="s">
        <v>821</v>
      </c>
      <c r="C312" s="35" t="s">
        <v>776</v>
      </c>
      <c r="D312" s="124" t="str">
        <f t="shared" si="2195"/>
        <v>Y54</v>
      </c>
      <c r="E312" s="124" t="str">
        <f t="shared" si="2196"/>
        <v>North</v>
      </c>
      <c r="F312" s="109" t="s">
        <v>690</v>
      </c>
      <c r="G312" s="109" t="s">
        <v>691</v>
      </c>
      <c r="H312" s="111">
        <v>136894</v>
      </c>
      <c r="I312" s="111">
        <v>109551</v>
      </c>
      <c r="J312" s="111">
        <v>1152801</v>
      </c>
      <c r="K312" s="111">
        <v>11</v>
      </c>
      <c r="L312" s="111">
        <v>1</v>
      </c>
      <c r="M312" s="111">
        <v>70</v>
      </c>
      <c r="N312" s="111">
        <v>125</v>
      </c>
      <c r="O312" s="111">
        <v>101415</v>
      </c>
      <c r="P312" s="111">
        <v>9277</v>
      </c>
      <c r="Q312" s="111">
        <v>6733</v>
      </c>
      <c r="R312" s="111">
        <v>53147</v>
      </c>
      <c r="S312" s="111">
        <v>21787</v>
      </c>
      <c r="T312" s="111">
        <v>4305</v>
      </c>
      <c r="U312" s="111">
        <v>4277047</v>
      </c>
      <c r="V312" s="111">
        <v>461</v>
      </c>
      <c r="W312" s="111">
        <v>775</v>
      </c>
      <c r="X312" s="111">
        <v>4237139</v>
      </c>
      <c r="Y312" s="111">
        <v>629</v>
      </c>
      <c r="Z312" s="111">
        <v>1072</v>
      </c>
      <c r="AA312" s="111">
        <v>79269794</v>
      </c>
      <c r="AB312" s="111">
        <v>1492</v>
      </c>
      <c r="AC312" s="111">
        <v>3224</v>
      </c>
      <c r="AD312" s="111">
        <v>92856967</v>
      </c>
      <c r="AE312" s="111">
        <v>4262</v>
      </c>
      <c r="AF312" s="111">
        <v>10233</v>
      </c>
      <c r="AG312" s="111">
        <v>25312586</v>
      </c>
      <c r="AH312" s="111">
        <v>5880</v>
      </c>
      <c r="AI312" s="111">
        <v>12286</v>
      </c>
      <c r="AJ312" s="111">
        <v>7559</v>
      </c>
      <c r="AK312" s="111">
        <v>531</v>
      </c>
      <c r="AL312" s="111">
        <v>4408</v>
      </c>
      <c r="AM312" s="111">
        <v>5875</v>
      </c>
      <c r="AN312" s="111">
        <v>338</v>
      </c>
      <c r="AO312" s="111">
        <v>2282</v>
      </c>
      <c r="AP312" s="111">
        <v>0</v>
      </c>
      <c r="AQ312" s="111">
        <v>61342</v>
      </c>
      <c r="AR312" s="111">
        <v>5906</v>
      </c>
      <c r="AS312" s="111">
        <v>26608</v>
      </c>
      <c r="AT312" s="111">
        <v>93856</v>
      </c>
      <c r="AU312" s="111">
        <v>19062</v>
      </c>
      <c r="AV312" s="111">
        <v>15125</v>
      </c>
      <c r="AW312" s="111">
        <v>13630</v>
      </c>
      <c r="AX312" s="111">
        <v>10973</v>
      </c>
      <c r="AY312" s="111">
        <v>67922</v>
      </c>
      <c r="AZ312" s="111">
        <v>56687</v>
      </c>
      <c r="BA312" s="111">
        <v>33904</v>
      </c>
      <c r="BB312" s="111">
        <v>26070</v>
      </c>
      <c r="BC312" s="111">
        <v>7456</v>
      </c>
      <c r="BD312" s="111">
        <v>6332</v>
      </c>
      <c r="BE312" s="111">
        <v>0</v>
      </c>
      <c r="BF312" s="111">
        <v>0</v>
      </c>
      <c r="BG312" s="111">
        <v>0</v>
      </c>
      <c r="BH312" s="111">
        <v>0</v>
      </c>
      <c r="BI312" s="111">
        <v>5234</v>
      </c>
      <c r="BJ312" s="111">
        <v>191953</v>
      </c>
      <c r="BK312" s="111">
        <v>37</v>
      </c>
      <c r="BL312" s="111">
        <v>73</v>
      </c>
      <c r="BM312" s="111">
        <v>332</v>
      </c>
      <c r="BN312" s="111">
        <v>1641</v>
      </c>
      <c r="BO312" s="111">
        <v>1036</v>
      </c>
      <c r="BP312" s="111">
        <v>114</v>
      </c>
      <c r="BQ312" s="111">
        <v>1502</v>
      </c>
      <c r="BR312" s="111">
        <v>7484502</v>
      </c>
      <c r="BS312" s="111">
        <v>4561</v>
      </c>
      <c r="BT312" s="111">
        <v>9607</v>
      </c>
      <c r="BU312" s="111">
        <v>4786124</v>
      </c>
      <c r="BV312" s="111">
        <v>4620</v>
      </c>
      <c r="BW312" s="111">
        <v>10263</v>
      </c>
      <c r="BX312" s="111">
        <v>871889</v>
      </c>
      <c r="BY312" s="111">
        <v>7648</v>
      </c>
      <c r="BZ312" s="111">
        <v>14394</v>
      </c>
      <c r="CA312" s="111">
        <v>9933536</v>
      </c>
      <c r="CB312" s="111">
        <v>6614</v>
      </c>
      <c r="CC312" s="111">
        <v>14108</v>
      </c>
      <c r="CD312" s="126">
        <f t="shared" si="2267"/>
        <v>12</v>
      </c>
      <c r="CE312" s="166">
        <f t="shared" si="2268"/>
        <v>2018</v>
      </c>
      <c r="CF312" s="167">
        <f t="shared" si="2198"/>
        <v>43435</v>
      </c>
      <c r="CG312" s="168">
        <f t="shared" si="2199"/>
        <v>31</v>
      </c>
      <c r="CH312" s="126">
        <f t="shared" si="2269"/>
        <v>109551</v>
      </c>
      <c r="CI312" s="126">
        <f t="shared" si="2270"/>
        <v>7668570</v>
      </c>
      <c r="CJ312" s="126">
        <f t="shared" si="2271"/>
        <v>13693875</v>
      </c>
      <c r="CK312" s="126">
        <f t="shared" si="2272"/>
        <v>7189675</v>
      </c>
      <c r="CL312" s="126">
        <f t="shared" si="2273"/>
        <v>7217776</v>
      </c>
      <c r="CM312" s="126">
        <f t="shared" si="2274"/>
        <v>171345928</v>
      </c>
      <c r="CN312" s="126">
        <f t="shared" si="2275"/>
        <v>222946371</v>
      </c>
      <c r="CO312" s="126">
        <f t="shared" si="2276"/>
        <v>52891230</v>
      </c>
      <c r="CP312" s="126">
        <f t="shared" si="2277"/>
        <v>0</v>
      </c>
      <c r="CQ312" s="126">
        <f t="shared" si="2278"/>
        <v>382082</v>
      </c>
      <c r="CR312" s="126">
        <f t="shared" si="2279"/>
        <v>15765087</v>
      </c>
      <c r="CS312" s="126">
        <f t="shared" si="2280"/>
        <v>10632468</v>
      </c>
      <c r="CT312" s="126">
        <f t="shared" si="2281"/>
        <v>1640916</v>
      </c>
      <c r="CU312" s="126">
        <f t="shared" si="2282"/>
        <v>21190216</v>
      </c>
    </row>
    <row r="313" spans="1:99" x14ac:dyDescent="0.2">
      <c r="A313" s="123" t="str">
        <f t="shared" si="2266"/>
        <v>2018-19DECEMBERRX8</v>
      </c>
      <c r="B313" s="97" t="s">
        <v>821</v>
      </c>
      <c r="C313" s="35" t="s">
        <v>776</v>
      </c>
      <c r="D313" s="124" t="str">
        <f t="shared" si="2195"/>
        <v>Y54</v>
      </c>
      <c r="E313" s="124" t="str">
        <f t="shared" si="2196"/>
        <v>North</v>
      </c>
      <c r="F313" s="109" t="s">
        <v>692</v>
      </c>
      <c r="G313" s="109" t="s">
        <v>693</v>
      </c>
      <c r="H313" s="111">
        <v>91083</v>
      </c>
      <c r="I313" s="111">
        <v>64782</v>
      </c>
      <c r="J313" s="111">
        <v>97395</v>
      </c>
      <c r="K313" s="111">
        <v>2</v>
      </c>
      <c r="L313" s="111">
        <v>1</v>
      </c>
      <c r="M313" s="111">
        <v>1</v>
      </c>
      <c r="N313" s="111">
        <v>25</v>
      </c>
      <c r="O313" s="111">
        <v>71943</v>
      </c>
      <c r="P313" s="111">
        <v>5668</v>
      </c>
      <c r="Q313" s="111">
        <v>4035</v>
      </c>
      <c r="R313" s="111">
        <v>41729</v>
      </c>
      <c r="S313" s="111">
        <v>12314</v>
      </c>
      <c r="T313" s="111">
        <v>1504</v>
      </c>
      <c r="U313" s="111">
        <v>2400286</v>
      </c>
      <c r="V313" s="111">
        <v>423</v>
      </c>
      <c r="W313" s="111">
        <v>735</v>
      </c>
      <c r="X313" s="111">
        <v>2188376</v>
      </c>
      <c r="Y313" s="111">
        <v>542</v>
      </c>
      <c r="Z313" s="111">
        <v>993</v>
      </c>
      <c r="AA313" s="111">
        <v>52721270</v>
      </c>
      <c r="AB313" s="111">
        <v>1263</v>
      </c>
      <c r="AC313" s="111">
        <v>2657</v>
      </c>
      <c r="AD313" s="111">
        <v>40624591</v>
      </c>
      <c r="AE313" s="111">
        <v>3299</v>
      </c>
      <c r="AF313" s="111">
        <v>8122</v>
      </c>
      <c r="AG313" s="111">
        <v>6196271</v>
      </c>
      <c r="AH313" s="111">
        <v>4120</v>
      </c>
      <c r="AI313" s="111">
        <v>9787</v>
      </c>
      <c r="AJ313" s="111">
        <v>4882</v>
      </c>
      <c r="AK313" s="111">
        <v>689</v>
      </c>
      <c r="AL313" s="111">
        <v>1168</v>
      </c>
      <c r="AM313" s="111">
        <v>4679</v>
      </c>
      <c r="AN313" s="111">
        <v>475</v>
      </c>
      <c r="AO313" s="111">
        <v>2550</v>
      </c>
      <c r="AP313" s="111">
        <v>2519</v>
      </c>
      <c r="AQ313" s="111">
        <v>43798</v>
      </c>
      <c r="AR313" s="111">
        <v>6286</v>
      </c>
      <c r="AS313" s="111">
        <v>16977</v>
      </c>
      <c r="AT313" s="111">
        <v>67061</v>
      </c>
      <c r="AU313" s="111">
        <v>11769</v>
      </c>
      <c r="AV313" s="111">
        <v>8945</v>
      </c>
      <c r="AW313" s="111">
        <v>8171</v>
      </c>
      <c r="AX313" s="111">
        <v>6300</v>
      </c>
      <c r="AY313" s="111">
        <v>61022</v>
      </c>
      <c r="AZ313" s="111">
        <v>46831</v>
      </c>
      <c r="BA313" s="111">
        <v>22654</v>
      </c>
      <c r="BB313" s="111">
        <v>13643</v>
      </c>
      <c r="BC313" s="111">
        <v>3128</v>
      </c>
      <c r="BD313" s="111">
        <v>1609</v>
      </c>
      <c r="BE313" s="111">
        <v>0</v>
      </c>
      <c r="BF313" s="111">
        <v>0</v>
      </c>
      <c r="BG313" s="111">
        <v>0</v>
      </c>
      <c r="BH313" s="111">
        <v>0</v>
      </c>
      <c r="BI313" s="111">
        <v>3782</v>
      </c>
      <c r="BJ313" s="111">
        <v>101463</v>
      </c>
      <c r="BK313" s="111">
        <v>27</v>
      </c>
      <c r="BL313" s="111">
        <v>46</v>
      </c>
      <c r="BM313" s="111">
        <v>88</v>
      </c>
      <c r="BN313" s="111">
        <v>2579</v>
      </c>
      <c r="BO313" s="111">
        <v>177</v>
      </c>
      <c r="BP313" s="111">
        <v>41</v>
      </c>
      <c r="BQ313" s="111">
        <v>2961</v>
      </c>
      <c r="BR313" s="111">
        <v>10321808</v>
      </c>
      <c r="BS313" s="111">
        <v>4002</v>
      </c>
      <c r="BT313" s="111">
        <v>8910</v>
      </c>
      <c r="BU313" s="111">
        <v>715858</v>
      </c>
      <c r="BV313" s="111">
        <v>4044</v>
      </c>
      <c r="BW313" s="111">
        <v>8119</v>
      </c>
      <c r="BX313" s="111">
        <v>244963</v>
      </c>
      <c r="BY313" s="111">
        <v>5975</v>
      </c>
      <c r="BZ313" s="111">
        <v>10216</v>
      </c>
      <c r="CA313" s="111">
        <v>22365833</v>
      </c>
      <c r="CB313" s="111">
        <v>7553</v>
      </c>
      <c r="CC313" s="111">
        <v>17521</v>
      </c>
      <c r="CD313" s="126">
        <f t="shared" si="2267"/>
        <v>12</v>
      </c>
      <c r="CE313" s="166">
        <f t="shared" si="2268"/>
        <v>2018</v>
      </c>
      <c r="CF313" s="167">
        <f t="shared" si="2198"/>
        <v>43435</v>
      </c>
      <c r="CG313" s="168">
        <f t="shared" si="2199"/>
        <v>31</v>
      </c>
      <c r="CH313" s="126">
        <f t="shared" si="2269"/>
        <v>64782</v>
      </c>
      <c r="CI313" s="126">
        <f t="shared" si="2270"/>
        <v>64782</v>
      </c>
      <c r="CJ313" s="126">
        <f t="shared" si="2271"/>
        <v>1619550</v>
      </c>
      <c r="CK313" s="126">
        <f t="shared" si="2272"/>
        <v>4165980</v>
      </c>
      <c r="CL313" s="126">
        <f t="shared" si="2273"/>
        <v>4006755</v>
      </c>
      <c r="CM313" s="126">
        <f t="shared" si="2274"/>
        <v>110873953</v>
      </c>
      <c r="CN313" s="126">
        <f t="shared" si="2275"/>
        <v>100014308</v>
      </c>
      <c r="CO313" s="126">
        <f t="shared" si="2276"/>
        <v>14719648</v>
      </c>
      <c r="CP313" s="126">
        <f t="shared" si="2277"/>
        <v>0</v>
      </c>
      <c r="CQ313" s="126">
        <f t="shared" si="2278"/>
        <v>173972</v>
      </c>
      <c r="CR313" s="126">
        <f t="shared" si="2279"/>
        <v>22978890</v>
      </c>
      <c r="CS313" s="126">
        <f t="shared" si="2280"/>
        <v>1437063</v>
      </c>
      <c r="CT313" s="126">
        <f t="shared" si="2281"/>
        <v>418856</v>
      </c>
      <c r="CU313" s="126">
        <f t="shared" si="2282"/>
        <v>51879681</v>
      </c>
    </row>
    <row r="314" spans="1:99" x14ac:dyDescent="0.2">
      <c r="A314" s="123" t="str">
        <f t="shared" si="2266"/>
        <v>2018-19DECEMBERRX9</v>
      </c>
      <c r="B314" s="97" t="s">
        <v>821</v>
      </c>
      <c r="C314" s="35" t="s">
        <v>776</v>
      </c>
      <c r="D314" s="124" t="str">
        <f t="shared" si="2195"/>
        <v>Y55</v>
      </c>
      <c r="E314" s="124" t="str">
        <f t="shared" si="2196"/>
        <v>Midlands and East</v>
      </c>
      <c r="F314" s="109" t="s">
        <v>695</v>
      </c>
      <c r="G314" s="109" t="s">
        <v>696</v>
      </c>
      <c r="H314" s="111">
        <v>94263</v>
      </c>
      <c r="I314" s="111">
        <v>73698</v>
      </c>
      <c r="J314" s="111">
        <v>390168</v>
      </c>
      <c r="K314" s="111">
        <v>5</v>
      </c>
      <c r="L314" s="111">
        <v>2</v>
      </c>
      <c r="M314" s="111">
        <v>28</v>
      </c>
      <c r="N314" s="111">
        <v>78</v>
      </c>
      <c r="O314" s="111">
        <v>65873</v>
      </c>
      <c r="P314" s="111">
        <v>6402</v>
      </c>
      <c r="Q314" s="111">
        <v>4238</v>
      </c>
      <c r="R314" s="111">
        <v>40123</v>
      </c>
      <c r="S314" s="111">
        <v>10552</v>
      </c>
      <c r="T314" s="111">
        <v>201</v>
      </c>
      <c r="U314" s="111">
        <v>2975508</v>
      </c>
      <c r="V314" s="111">
        <v>465</v>
      </c>
      <c r="W314" s="111">
        <v>830</v>
      </c>
      <c r="X314" s="111">
        <v>4457053</v>
      </c>
      <c r="Y314" s="111">
        <v>1052</v>
      </c>
      <c r="Z314" s="111">
        <v>2470</v>
      </c>
      <c r="AA314" s="111">
        <v>75429197</v>
      </c>
      <c r="AB314" s="111">
        <v>1880</v>
      </c>
      <c r="AC314" s="111">
        <v>3991</v>
      </c>
      <c r="AD314" s="111">
        <v>58170645</v>
      </c>
      <c r="AE314" s="111">
        <v>5513</v>
      </c>
      <c r="AF314" s="111">
        <v>13149</v>
      </c>
      <c r="AG314" s="111">
        <v>799874</v>
      </c>
      <c r="AH314" s="111">
        <v>3979</v>
      </c>
      <c r="AI314" s="111">
        <v>10227</v>
      </c>
      <c r="AJ314" s="111">
        <v>5525</v>
      </c>
      <c r="AK314" s="111">
        <v>2654</v>
      </c>
      <c r="AL314" s="111">
        <v>1138</v>
      </c>
      <c r="AM314" s="111">
        <v>13</v>
      </c>
      <c r="AN314" s="111">
        <v>981</v>
      </c>
      <c r="AO314" s="111">
        <v>752</v>
      </c>
      <c r="AP314" s="111">
        <v>6</v>
      </c>
      <c r="AQ314" s="111">
        <v>39643</v>
      </c>
      <c r="AR314" s="111">
        <v>2844</v>
      </c>
      <c r="AS314" s="111">
        <v>17861</v>
      </c>
      <c r="AT314" s="111">
        <v>60348</v>
      </c>
      <c r="AU314" s="111">
        <v>11826</v>
      </c>
      <c r="AV314" s="111">
        <v>9374</v>
      </c>
      <c r="AW314" s="111">
        <v>8101</v>
      </c>
      <c r="AX314" s="111">
        <v>6489</v>
      </c>
      <c r="AY314" s="111">
        <v>51962</v>
      </c>
      <c r="AZ314" s="111">
        <v>43316</v>
      </c>
      <c r="BA314" s="111">
        <v>13978</v>
      </c>
      <c r="BB314" s="111">
        <v>11077</v>
      </c>
      <c r="BC314" s="111">
        <v>203</v>
      </c>
      <c r="BD314" s="111">
        <v>173</v>
      </c>
      <c r="BE314" s="111">
        <v>325</v>
      </c>
      <c r="BF314" s="111">
        <v>88297</v>
      </c>
      <c r="BG314" s="111">
        <v>272</v>
      </c>
      <c r="BH314" s="111">
        <v>458</v>
      </c>
      <c r="BI314" s="111">
        <v>3294</v>
      </c>
      <c r="BJ314" s="111">
        <v>129204</v>
      </c>
      <c r="BK314" s="111">
        <v>39</v>
      </c>
      <c r="BL314" s="111">
        <v>74</v>
      </c>
      <c r="BM314" s="111">
        <v>0</v>
      </c>
      <c r="BN314" s="111">
        <v>302</v>
      </c>
      <c r="BO314" s="111">
        <v>275</v>
      </c>
      <c r="BP314" s="111">
        <v>5</v>
      </c>
      <c r="BQ314" s="111">
        <v>2488</v>
      </c>
      <c r="BR314" s="111">
        <v>1467261</v>
      </c>
      <c r="BS314" s="111">
        <v>4858</v>
      </c>
      <c r="BT314" s="111">
        <v>10795</v>
      </c>
      <c r="BU314" s="111">
        <v>1582237</v>
      </c>
      <c r="BV314" s="111">
        <v>5754</v>
      </c>
      <c r="BW314" s="111">
        <v>11267</v>
      </c>
      <c r="BX314" s="111">
        <v>68883</v>
      </c>
      <c r="BY314" s="111">
        <v>13777</v>
      </c>
      <c r="BZ314" s="111">
        <v>25520</v>
      </c>
      <c r="CA314" s="111">
        <v>20592685</v>
      </c>
      <c r="CB314" s="111">
        <v>8277</v>
      </c>
      <c r="CC314" s="111">
        <v>16889</v>
      </c>
      <c r="CD314" s="126">
        <f t="shared" si="2267"/>
        <v>12</v>
      </c>
      <c r="CE314" s="166">
        <f t="shared" si="2268"/>
        <v>2018</v>
      </c>
      <c r="CF314" s="167">
        <f t="shared" si="2198"/>
        <v>43435</v>
      </c>
      <c r="CG314" s="168">
        <f t="shared" si="2199"/>
        <v>31</v>
      </c>
      <c r="CH314" s="126">
        <f t="shared" si="2269"/>
        <v>147396</v>
      </c>
      <c r="CI314" s="126">
        <f t="shared" si="2270"/>
        <v>2063544</v>
      </c>
      <c r="CJ314" s="126">
        <f t="shared" si="2271"/>
        <v>5748444</v>
      </c>
      <c r="CK314" s="126">
        <f t="shared" si="2272"/>
        <v>5313660</v>
      </c>
      <c r="CL314" s="126">
        <f t="shared" si="2273"/>
        <v>10467860</v>
      </c>
      <c r="CM314" s="126">
        <f t="shared" si="2274"/>
        <v>160130893</v>
      </c>
      <c r="CN314" s="126">
        <f t="shared" si="2275"/>
        <v>138748248</v>
      </c>
      <c r="CO314" s="126">
        <f t="shared" si="2276"/>
        <v>2055627</v>
      </c>
      <c r="CP314" s="126">
        <f t="shared" si="2277"/>
        <v>148850</v>
      </c>
      <c r="CQ314" s="126">
        <f t="shared" si="2278"/>
        <v>243756</v>
      </c>
      <c r="CR314" s="126">
        <f t="shared" si="2279"/>
        <v>3260090</v>
      </c>
      <c r="CS314" s="126">
        <f t="shared" si="2280"/>
        <v>3098425</v>
      </c>
      <c r="CT314" s="126">
        <f t="shared" si="2281"/>
        <v>127600</v>
      </c>
      <c r="CU314" s="126">
        <f t="shared" si="2282"/>
        <v>42019832</v>
      </c>
    </row>
    <row r="315" spans="1:99" x14ac:dyDescent="0.2">
      <c r="A315" s="123" t="str">
        <f t="shared" si="2266"/>
        <v>2018-19DECEMBERRYA</v>
      </c>
      <c r="B315" s="97" t="s">
        <v>821</v>
      </c>
      <c r="C315" s="35" t="s">
        <v>776</v>
      </c>
      <c r="D315" s="124" t="str">
        <f t="shared" si="2195"/>
        <v>Y55</v>
      </c>
      <c r="E315" s="124" t="str">
        <f t="shared" si="2196"/>
        <v>Midlands and East</v>
      </c>
      <c r="F315" s="109" t="s">
        <v>697</v>
      </c>
      <c r="G315" s="109" t="s">
        <v>698</v>
      </c>
      <c r="H315" s="111">
        <v>116488</v>
      </c>
      <c r="I315" s="111">
        <v>84935</v>
      </c>
      <c r="J315" s="111">
        <v>262562</v>
      </c>
      <c r="K315" s="111">
        <v>3</v>
      </c>
      <c r="L315" s="111">
        <v>1</v>
      </c>
      <c r="M315" s="111">
        <v>15</v>
      </c>
      <c r="N315" s="111">
        <v>41</v>
      </c>
      <c r="O315" s="111">
        <v>94479</v>
      </c>
      <c r="P315" s="111">
        <v>5861</v>
      </c>
      <c r="Q315" s="111">
        <v>3782</v>
      </c>
      <c r="R315" s="111">
        <v>45875</v>
      </c>
      <c r="S315" s="111">
        <v>34498</v>
      </c>
      <c r="T315" s="111">
        <v>1558</v>
      </c>
      <c r="U315" s="111">
        <v>2389506</v>
      </c>
      <c r="V315" s="111">
        <v>408</v>
      </c>
      <c r="W315" s="111">
        <v>709</v>
      </c>
      <c r="X315" s="111">
        <v>1759176</v>
      </c>
      <c r="Y315" s="111">
        <v>465</v>
      </c>
      <c r="Z315" s="111">
        <v>813</v>
      </c>
      <c r="AA315" s="111">
        <v>34363360</v>
      </c>
      <c r="AB315" s="111">
        <v>749</v>
      </c>
      <c r="AC315" s="111">
        <v>1377</v>
      </c>
      <c r="AD315" s="111">
        <v>75036929</v>
      </c>
      <c r="AE315" s="111">
        <v>2175</v>
      </c>
      <c r="AF315" s="111">
        <v>4980</v>
      </c>
      <c r="AG315" s="111">
        <v>4831442</v>
      </c>
      <c r="AH315" s="111">
        <v>3101</v>
      </c>
      <c r="AI315" s="111">
        <v>7276</v>
      </c>
      <c r="AJ315" s="111">
        <v>3034</v>
      </c>
      <c r="AK315" s="111">
        <v>12</v>
      </c>
      <c r="AL315" s="111">
        <v>16</v>
      </c>
      <c r="AM315" s="111">
        <v>0</v>
      </c>
      <c r="AN315" s="111">
        <v>196</v>
      </c>
      <c r="AO315" s="111">
        <v>2810</v>
      </c>
      <c r="AP315" s="111">
        <v>2196</v>
      </c>
      <c r="AQ315" s="111">
        <v>54664</v>
      </c>
      <c r="AR315" s="111">
        <v>3227</v>
      </c>
      <c r="AS315" s="111">
        <v>33554</v>
      </c>
      <c r="AT315" s="111">
        <v>91445</v>
      </c>
      <c r="AU315" s="111">
        <v>11143</v>
      </c>
      <c r="AV315" s="111">
        <v>8146</v>
      </c>
      <c r="AW315" s="111">
        <v>7042</v>
      </c>
      <c r="AX315" s="111">
        <v>5224</v>
      </c>
      <c r="AY315" s="111">
        <v>58365</v>
      </c>
      <c r="AZ315" s="111">
        <v>48159</v>
      </c>
      <c r="BA315" s="111">
        <v>61235</v>
      </c>
      <c r="BB315" s="111">
        <v>35899</v>
      </c>
      <c r="BC315" s="111">
        <v>4006</v>
      </c>
      <c r="BD315" s="111">
        <v>1661</v>
      </c>
      <c r="BE315" s="111">
        <v>252</v>
      </c>
      <c r="BF315" s="111">
        <v>71643</v>
      </c>
      <c r="BG315" s="111">
        <v>284</v>
      </c>
      <c r="BH315" s="111">
        <v>519</v>
      </c>
      <c r="BI315" s="111">
        <v>3737</v>
      </c>
      <c r="BJ315" s="111">
        <v>99466</v>
      </c>
      <c r="BK315" s="111">
        <v>27</v>
      </c>
      <c r="BL315" s="111">
        <v>52</v>
      </c>
      <c r="BM315" s="111">
        <v>300</v>
      </c>
      <c r="BN315" s="111">
        <v>0</v>
      </c>
      <c r="BO315" s="111">
        <v>1804</v>
      </c>
      <c r="BP315" s="111">
        <v>0</v>
      </c>
      <c r="BQ315" s="111">
        <v>1552</v>
      </c>
      <c r="BR315" s="111">
        <v>0</v>
      </c>
      <c r="BS315" s="111">
        <v>0</v>
      </c>
      <c r="BT315" s="111">
        <v>0</v>
      </c>
      <c r="BU315" s="111">
        <v>9914614</v>
      </c>
      <c r="BV315" s="111">
        <v>5496</v>
      </c>
      <c r="BW315" s="111">
        <v>12569</v>
      </c>
      <c r="BX315" s="111">
        <v>0</v>
      </c>
      <c r="BY315" s="111">
        <v>0</v>
      </c>
      <c r="BZ315" s="111">
        <v>0</v>
      </c>
      <c r="CA315" s="111">
        <v>10803145</v>
      </c>
      <c r="CB315" s="111">
        <v>6961</v>
      </c>
      <c r="CC315" s="111">
        <v>15975</v>
      </c>
      <c r="CD315" s="126">
        <f t="shared" si="2267"/>
        <v>12</v>
      </c>
      <c r="CE315" s="166">
        <f t="shared" si="2268"/>
        <v>2018</v>
      </c>
      <c r="CF315" s="167">
        <f t="shared" si="2198"/>
        <v>43435</v>
      </c>
      <c r="CG315" s="168">
        <f t="shared" si="2199"/>
        <v>31</v>
      </c>
      <c r="CH315" s="126">
        <f t="shared" si="2269"/>
        <v>84935</v>
      </c>
      <c r="CI315" s="126">
        <f t="shared" si="2270"/>
        <v>1274025</v>
      </c>
      <c r="CJ315" s="126">
        <f t="shared" si="2271"/>
        <v>3482335</v>
      </c>
      <c r="CK315" s="126">
        <f t="shared" si="2272"/>
        <v>4155449</v>
      </c>
      <c r="CL315" s="126">
        <f t="shared" si="2273"/>
        <v>3074766</v>
      </c>
      <c r="CM315" s="126">
        <f t="shared" si="2274"/>
        <v>63169875</v>
      </c>
      <c r="CN315" s="126">
        <f t="shared" si="2275"/>
        <v>171800040</v>
      </c>
      <c r="CO315" s="126">
        <f t="shared" si="2276"/>
        <v>11336008</v>
      </c>
      <c r="CP315" s="126">
        <f t="shared" si="2277"/>
        <v>130788</v>
      </c>
      <c r="CQ315" s="126">
        <f t="shared" si="2278"/>
        <v>194324</v>
      </c>
      <c r="CR315" s="126">
        <f t="shared" si="2279"/>
        <v>0</v>
      </c>
      <c r="CS315" s="126">
        <f t="shared" si="2280"/>
        <v>22674476</v>
      </c>
      <c r="CT315" s="126">
        <f t="shared" si="2281"/>
        <v>0</v>
      </c>
      <c r="CU315" s="126">
        <f t="shared" si="2282"/>
        <v>24793200</v>
      </c>
    </row>
    <row r="316" spans="1:99" x14ac:dyDescent="0.2">
      <c r="A316" s="123" t="str">
        <f t="shared" si="2266"/>
        <v>2018-19DECEMBERRYC</v>
      </c>
      <c r="B316" s="97" t="s">
        <v>821</v>
      </c>
      <c r="C316" s="35" t="s">
        <v>776</v>
      </c>
      <c r="D316" s="124" t="str">
        <f t="shared" si="2195"/>
        <v>Y55</v>
      </c>
      <c r="E316" s="124" t="str">
        <f t="shared" si="2196"/>
        <v>Midlands and East</v>
      </c>
      <c r="F316" s="109" t="s">
        <v>699</v>
      </c>
      <c r="G316" s="109" t="s">
        <v>700</v>
      </c>
      <c r="H316" s="111">
        <v>108961</v>
      </c>
      <c r="I316" s="111">
        <v>67015</v>
      </c>
      <c r="J316" s="111">
        <v>210963</v>
      </c>
      <c r="K316" s="111">
        <v>3</v>
      </c>
      <c r="L316" s="111">
        <v>1</v>
      </c>
      <c r="M316" s="111">
        <v>7</v>
      </c>
      <c r="N316" s="111">
        <v>52</v>
      </c>
      <c r="O316" s="111">
        <v>78246</v>
      </c>
      <c r="P316" s="111">
        <v>6871</v>
      </c>
      <c r="Q316" s="111">
        <v>4618</v>
      </c>
      <c r="R316" s="111">
        <v>44091</v>
      </c>
      <c r="S316" s="111">
        <v>14832</v>
      </c>
      <c r="T316" s="111">
        <v>2342</v>
      </c>
      <c r="U316" s="111">
        <v>3101560</v>
      </c>
      <c r="V316" s="111">
        <v>451</v>
      </c>
      <c r="W316" s="111">
        <v>822</v>
      </c>
      <c r="X316" s="111">
        <v>3200986</v>
      </c>
      <c r="Y316" s="111">
        <v>693</v>
      </c>
      <c r="Z316" s="111">
        <v>1253</v>
      </c>
      <c r="AA316" s="111">
        <v>59703261</v>
      </c>
      <c r="AB316" s="111">
        <v>1354</v>
      </c>
      <c r="AC316" s="111">
        <v>2773</v>
      </c>
      <c r="AD316" s="111">
        <v>59100428</v>
      </c>
      <c r="AE316" s="111">
        <v>3985</v>
      </c>
      <c r="AF316" s="111">
        <v>9515</v>
      </c>
      <c r="AG316" s="111">
        <v>10627958</v>
      </c>
      <c r="AH316" s="111">
        <v>4538</v>
      </c>
      <c r="AI316" s="111">
        <v>11177</v>
      </c>
      <c r="AJ316" s="111">
        <v>5478</v>
      </c>
      <c r="AK316" s="111">
        <v>98</v>
      </c>
      <c r="AL316" s="111">
        <v>3672</v>
      </c>
      <c r="AM316" s="111">
        <v>607</v>
      </c>
      <c r="AN316" s="111">
        <v>50</v>
      </c>
      <c r="AO316" s="111">
        <v>1658</v>
      </c>
      <c r="AP316" s="111">
        <v>1976</v>
      </c>
      <c r="AQ316" s="111">
        <v>45741</v>
      </c>
      <c r="AR316" s="111">
        <v>2109</v>
      </c>
      <c r="AS316" s="111">
        <v>24918</v>
      </c>
      <c r="AT316" s="111">
        <v>72768</v>
      </c>
      <c r="AU316" s="111">
        <v>15984</v>
      </c>
      <c r="AV316" s="111">
        <v>11439</v>
      </c>
      <c r="AW316" s="111">
        <v>10608</v>
      </c>
      <c r="AX316" s="111">
        <v>7757</v>
      </c>
      <c r="AY316" s="111">
        <v>67337</v>
      </c>
      <c r="AZ316" s="111">
        <v>50191</v>
      </c>
      <c r="BA316" s="111">
        <v>27783</v>
      </c>
      <c r="BB316" s="111">
        <v>16107</v>
      </c>
      <c r="BC316" s="111">
        <v>4248</v>
      </c>
      <c r="BD316" s="111">
        <v>2547</v>
      </c>
      <c r="BE316" s="111">
        <v>509</v>
      </c>
      <c r="BF316" s="111">
        <v>156764</v>
      </c>
      <c r="BG316" s="111">
        <v>308</v>
      </c>
      <c r="BH316" s="111">
        <v>495</v>
      </c>
      <c r="BI316" s="111">
        <v>6402</v>
      </c>
      <c r="BJ316" s="111">
        <v>218612</v>
      </c>
      <c r="BK316" s="111">
        <v>34</v>
      </c>
      <c r="BL316" s="111">
        <v>59</v>
      </c>
      <c r="BM316" s="111">
        <v>33</v>
      </c>
      <c r="BN316" s="111">
        <v>891</v>
      </c>
      <c r="BO316" s="111">
        <v>565</v>
      </c>
      <c r="BP316" s="111">
        <v>50</v>
      </c>
      <c r="BQ316" s="111">
        <v>1255</v>
      </c>
      <c r="BR316" s="111">
        <v>5704956</v>
      </c>
      <c r="BS316" s="111">
        <v>6403</v>
      </c>
      <c r="BT316" s="111">
        <v>14170</v>
      </c>
      <c r="BU316" s="111">
        <v>3910326</v>
      </c>
      <c r="BV316" s="111">
        <v>6921</v>
      </c>
      <c r="BW316" s="111">
        <v>16040</v>
      </c>
      <c r="BX316" s="111">
        <v>407357</v>
      </c>
      <c r="BY316" s="111">
        <v>8147</v>
      </c>
      <c r="BZ316" s="111">
        <v>22098</v>
      </c>
      <c r="CA316" s="111">
        <v>10430505</v>
      </c>
      <c r="CB316" s="111">
        <v>8311</v>
      </c>
      <c r="CC316" s="111">
        <v>20429</v>
      </c>
      <c r="CD316" s="126">
        <f t="shared" si="2267"/>
        <v>12</v>
      </c>
      <c r="CE316" s="166">
        <f t="shared" si="2268"/>
        <v>2018</v>
      </c>
      <c r="CF316" s="167">
        <f t="shared" si="2198"/>
        <v>43435</v>
      </c>
      <c r="CG316" s="168">
        <f t="shared" si="2199"/>
        <v>31</v>
      </c>
      <c r="CH316" s="126">
        <f t="shared" si="2269"/>
        <v>67015</v>
      </c>
      <c r="CI316" s="126">
        <f t="shared" si="2270"/>
        <v>469105</v>
      </c>
      <c r="CJ316" s="126">
        <f t="shared" si="2271"/>
        <v>3484780</v>
      </c>
      <c r="CK316" s="126">
        <f t="shared" si="2272"/>
        <v>5647962</v>
      </c>
      <c r="CL316" s="126">
        <f t="shared" si="2273"/>
        <v>5786354</v>
      </c>
      <c r="CM316" s="126">
        <f t="shared" si="2274"/>
        <v>122264343</v>
      </c>
      <c r="CN316" s="126">
        <f t="shared" si="2275"/>
        <v>141126480</v>
      </c>
      <c r="CO316" s="126">
        <f t="shared" si="2276"/>
        <v>26176534</v>
      </c>
      <c r="CP316" s="126">
        <f t="shared" si="2277"/>
        <v>251955</v>
      </c>
      <c r="CQ316" s="126">
        <f t="shared" si="2278"/>
        <v>377718</v>
      </c>
      <c r="CR316" s="126">
        <f t="shared" si="2279"/>
        <v>12625470</v>
      </c>
      <c r="CS316" s="126">
        <f t="shared" si="2280"/>
        <v>9062600</v>
      </c>
      <c r="CT316" s="126">
        <f t="shared" si="2281"/>
        <v>1104900</v>
      </c>
      <c r="CU316" s="126">
        <f t="shared" si="2282"/>
        <v>25638395</v>
      </c>
    </row>
    <row r="317" spans="1:99" x14ac:dyDescent="0.2">
      <c r="A317" s="123" t="str">
        <f t="shared" si="2266"/>
        <v>2018-19DECEMBERRYD</v>
      </c>
      <c r="B317" s="97" t="s">
        <v>821</v>
      </c>
      <c r="C317" s="35" t="s">
        <v>776</v>
      </c>
      <c r="D317" s="124" t="str">
        <f t="shared" si="2195"/>
        <v>Y58</v>
      </c>
      <c r="E317" s="124" t="str">
        <f t="shared" si="2196"/>
        <v>South East</v>
      </c>
      <c r="F317" s="109" t="s">
        <v>701</v>
      </c>
      <c r="G317" s="109" t="s">
        <v>702</v>
      </c>
      <c r="H317" s="111">
        <v>86476</v>
      </c>
      <c r="I317" s="111">
        <v>68228</v>
      </c>
      <c r="J317" s="111">
        <v>802932</v>
      </c>
      <c r="K317" s="111">
        <v>12</v>
      </c>
      <c r="L317" s="111">
        <v>2</v>
      </c>
      <c r="M317" s="111">
        <v>75</v>
      </c>
      <c r="N317" s="111">
        <v>160</v>
      </c>
      <c r="O317" s="111">
        <v>63656</v>
      </c>
      <c r="P317" s="111">
        <v>3957</v>
      </c>
      <c r="Q317" s="111">
        <v>2480</v>
      </c>
      <c r="R317" s="111">
        <v>33915</v>
      </c>
      <c r="S317" s="111">
        <v>19393</v>
      </c>
      <c r="T317" s="111">
        <v>759</v>
      </c>
      <c r="U317" s="111">
        <v>1836164</v>
      </c>
      <c r="V317" s="111">
        <v>464</v>
      </c>
      <c r="W317" s="111">
        <v>853</v>
      </c>
      <c r="X317" s="111">
        <v>1490427</v>
      </c>
      <c r="Y317" s="111">
        <v>601</v>
      </c>
      <c r="Z317" s="111">
        <v>1124</v>
      </c>
      <c r="AA317" s="111">
        <v>41517274</v>
      </c>
      <c r="AB317" s="111">
        <v>1224</v>
      </c>
      <c r="AC317" s="111">
        <v>2339</v>
      </c>
      <c r="AD317" s="111">
        <v>119404903</v>
      </c>
      <c r="AE317" s="111">
        <v>6157</v>
      </c>
      <c r="AF317" s="111">
        <v>14250</v>
      </c>
      <c r="AG317" s="111">
        <v>5850899</v>
      </c>
      <c r="AH317" s="111">
        <v>7709</v>
      </c>
      <c r="AI317" s="111">
        <v>16858</v>
      </c>
      <c r="AJ317" s="111">
        <v>3852</v>
      </c>
      <c r="AK317" s="111">
        <v>130</v>
      </c>
      <c r="AL317" s="111">
        <v>784</v>
      </c>
      <c r="AM317" s="111">
        <v>739</v>
      </c>
      <c r="AN317" s="111">
        <v>262</v>
      </c>
      <c r="AO317" s="111">
        <v>2676</v>
      </c>
      <c r="AP317" s="111">
        <v>628</v>
      </c>
      <c r="AQ317" s="111">
        <v>38891</v>
      </c>
      <c r="AR317" s="111">
        <v>107</v>
      </c>
      <c r="AS317" s="111">
        <v>20806</v>
      </c>
      <c r="AT317" s="111">
        <v>59804</v>
      </c>
      <c r="AU317" s="111">
        <v>9107</v>
      </c>
      <c r="AV317" s="111">
        <v>6738</v>
      </c>
      <c r="AW317" s="111">
        <v>5656</v>
      </c>
      <c r="AX317" s="111">
        <v>4255</v>
      </c>
      <c r="AY317" s="111">
        <v>46858</v>
      </c>
      <c r="AZ317" s="111">
        <v>37189</v>
      </c>
      <c r="BA317" s="111">
        <v>33412</v>
      </c>
      <c r="BB317" s="111">
        <v>20589</v>
      </c>
      <c r="BC317" s="111">
        <v>1262</v>
      </c>
      <c r="BD317" s="111">
        <v>760</v>
      </c>
      <c r="BE317" s="111">
        <v>403</v>
      </c>
      <c r="BF317" s="111">
        <v>116328</v>
      </c>
      <c r="BG317" s="111">
        <v>289</v>
      </c>
      <c r="BH317" s="111">
        <v>464</v>
      </c>
      <c r="BI317" s="111">
        <v>2922</v>
      </c>
      <c r="BJ317" s="111">
        <v>153061</v>
      </c>
      <c r="BK317" s="111">
        <v>52</v>
      </c>
      <c r="BL317" s="111">
        <v>71</v>
      </c>
      <c r="BM317" s="111">
        <v>0</v>
      </c>
      <c r="BN317" s="111">
        <v>124</v>
      </c>
      <c r="BO317" s="111">
        <v>1388</v>
      </c>
      <c r="BP317" s="111">
        <v>0</v>
      </c>
      <c r="BQ317" s="111">
        <v>268</v>
      </c>
      <c r="BR317" s="111">
        <v>906328</v>
      </c>
      <c r="BS317" s="111">
        <v>7309</v>
      </c>
      <c r="BT317" s="111">
        <v>15675</v>
      </c>
      <c r="BU317" s="111">
        <v>11871254</v>
      </c>
      <c r="BV317" s="111">
        <v>8553</v>
      </c>
      <c r="BW317" s="111">
        <v>17465</v>
      </c>
      <c r="BX317" s="111">
        <v>0</v>
      </c>
      <c r="BY317" s="111">
        <v>0</v>
      </c>
      <c r="BZ317" s="111">
        <v>0</v>
      </c>
      <c r="CA317" s="111">
        <v>3272272</v>
      </c>
      <c r="CB317" s="111">
        <v>12210</v>
      </c>
      <c r="CC317" s="111">
        <v>24726</v>
      </c>
      <c r="CD317" s="126">
        <f t="shared" si="2267"/>
        <v>12</v>
      </c>
      <c r="CE317" s="166">
        <f t="shared" si="2268"/>
        <v>2018</v>
      </c>
      <c r="CF317" s="167">
        <f t="shared" si="2198"/>
        <v>43435</v>
      </c>
      <c r="CG317" s="168">
        <f t="shared" si="2199"/>
        <v>31</v>
      </c>
      <c r="CH317" s="126">
        <f t="shared" si="2269"/>
        <v>136456</v>
      </c>
      <c r="CI317" s="126">
        <f t="shared" si="2270"/>
        <v>5117100</v>
      </c>
      <c r="CJ317" s="126">
        <f t="shared" si="2271"/>
        <v>10916480</v>
      </c>
      <c r="CK317" s="126">
        <f t="shared" si="2272"/>
        <v>3375321</v>
      </c>
      <c r="CL317" s="126">
        <f t="shared" si="2273"/>
        <v>2787520</v>
      </c>
      <c r="CM317" s="126">
        <f t="shared" si="2274"/>
        <v>79327185</v>
      </c>
      <c r="CN317" s="126">
        <f t="shared" si="2275"/>
        <v>276350250</v>
      </c>
      <c r="CO317" s="126">
        <f t="shared" si="2276"/>
        <v>12795222</v>
      </c>
      <c r="CP317" s="126">
        <f t="shared" si="2277"/>
        <v>186992</v>
      </c>
      <c r="CQ317" s="126">
        <f t="shared" si="2278"/>
        <v>207462</v>
      </c>
      <c r="CR317" s="126">
        <f t="shared" si="2279"/>
        <v>1943700</v>
      </c>
      <c r="CS317" s="126">
        <f t="shared" si="2280"/>
        <v>24241420</v>
      </c>
      <c r="CT317" s="126">
        <f t="shared" si="2281"/>
        <v>0</v>
      </c>
      <c r="CU317" s="126">
        <f t="shared" si="2282"/>
        <v>6626568</v>
      </c>
    </row>
    <row r="318" spans="1:99" x14ac:dyDescent="0.2">
      <c r="A318" s="123" t="str">
        <f t="shared" si="2266"/>
        <v>2018-19DECEMBERRYE</v>
      </c>
      <c r="B318" s="97" t="s">
        <v>821</v>
      </c>
      <c r="C318" s="35" t="s">
        <v>776</v>
      </c>
      <c r="D318" s="124" t="str">
        <f t="shared" si="2195"/>
        <v>Y58</v>
      </c>
      <c r="E318" s="124" t="str">
        <f t="shared" si="2196"/>
        <v>South East</v>
      </c>
      <c r="F318" s="109" t="s">
        <v>703</v>
      </c>
      <c r="G318" s="109" t="s">
        <v>704</v>
      </c>
      <c r="H318" s="111">
        <v>70617</v>
      </c>
      <c r="I318" s="111">
        <v>42086</v>
      </c>
      <c r="J318" s="111">
        <v>268491</v>
      </c>
      <c r="K318" s="111">
        <v>6</v>
      </c>
      <c r="L318" s="111">
        <v>3</v>
      </c>
      <c r="M318" s="111">
        <v>20</v>
      </c>
      <c r="N318" s="111">
        <v>86</v>
      </c>
      <c r="O318" s="111">
        <v>49083</v>
      </c>
      <c r="P318" s="111">
        <v>2679</v>
      </c>
      <c r="Q318" s="111">
        <v>1643</v>
      </c>
      <c r="R318" s="111">
        <v>24616</v>
      </c>
      <c r="S318" s="111">
        <v>14408</v>
      </c>
      <c r="T318" s="111">
        <v>854</v>
      </c>
      <c r="U318" s="111">
        <v>1110994</v>
      </c>
      <c r="V318" s="111">
        <v>415</v>
      </c>
      <c r="W318" s="111">
        <v>745.60000000000105</v>
      </c>
      <c r="X318" s="111">
        <v>982009</v>
      </c>
      <c r="Y318" s="111">
        <v>598</v>
      </c>
      <c r="Z318" s="111">
        <v>1125.5999999999999</v>
      </c>
      <c r="AA318" s="111">
        <v>25418813</v>
      </c>
      <c r="AB318" s="111">
        <v>1033</v>
      </c>
      <c r="AC318" s="111">
        <v>2094</v>
      </c>
      <c r="AD318" s="111">
        <v>47000425</v>
      </c>
      <c r="AE318" s="111">
        <v>3262</v>
      </c>
      <c r="AF318" s="111">
        <v>7855.9</v>
      </c>
      <c r="AG318" s="111">
        <v>3883384</v>
      </c>
      <c r="AH318" s="111">
        <v>4547</v>
      </c>
      <c r="AI318" s="111">
        <v>10619.1</v>
      </c>
      <c r="AJ318" s="111">
        <v>3016</v>
      </c>
      <c r="AK318" s="111">
        <v>17</v>
      </c>
      <c r="AL318" s="111">
        <v>166</v>
      </c>
      <c r="AM318" s="111">
        <v>343</v>
      </c>
      <c r="AN318" s="111">
        <v>187</v>
      </c>
      <c r="AO318" s="111">
        <v>2646</v>
      </c>
      <c r="AP318" s="111">
        <v>0</v>
      </c>
      <c r="AQ318" s="111">
        <v>26538</v>
      </c>
      <c r="AR318" s="111">
        <v>3133</v>
      </c>
      <c r="AS318" s="111">
        <v>16396</v>
      </c>
      <c r="AT318" s="111">
        <v>46067</v>
      </c>
      <c r="AU318" s="111">
        <v>5359</v>
      </c>
      <c r="AV318" s="111">
        <v>4109</v>
      </c>
      <c r="AW318" s="111">
        <v>3270</v>
      </c>
      <c r="AX318" s="111">
        <v>2552</v>
      </c>
      <c r="AY318" s="111">
        <v>33420</v>
      </c>
      <c r="AZ318" s="111">
        <v>27408</v>
      </c>
      <c r="BA318" s="111">
        <v>20817</v>
      </c>
      <c r="BB318" s="111">
        <v>16232</v>
      </c>
      <c r="BC318" s="111">
        <v>1277</v>
      </c>
      <c r="BD318" s="111">
        <v>952</v>
      </c>
      <c r="BE318" s="111">
        <v>210</v>
      </c>
      <c r="BF318" s="111">
        <v>66141</v>
      </c>
      <c r="BG318" s="111">
        <v>315</v>
      </c>
      <c r="BH318" s="111">
        <v>528.29999999999995</v>
      </c>
      <c r="BI318" s="111">
        <v>2165</v>
      </c>
      <c r="BJ318" s="111">
        <v>83891</v>
      </c>
      <c r="BK318" s="111">
        <v>39</v>
      </c>
      <c r="BL318" s="111">
        <v>77</v>
      </c>
      <c r="BM318" s="111">
        <v>0</v>
      </c>
      <c r="BN318" s="111">
        <v>2039</v>
      </c>
      <c r="BO318" s="111">
        <v>1222</v>
      </c>
      <c r="BP318" s="111">
        <v>0</v>
      </c>
      <c r="BQ318" s="111">
        <v>343</v>
      </c>
      <c r="BR318" s="111">
        <v>5777483</v>
      </c>
      <c r="BS318" s="111">
        <v>2833</v>
      </c>
      <c r="BT318" s="111">
        <v>5116.3999999999996</v>
      </c>
      <c r="BU318" s="111">
        <v>6825175</v>
      </c>
      <c r="BV318" s="111">
        <v>5585</v>
      </c>
      <c r="BW318" s="111">
        <v>10180</v>
      </c>
      <c r="BX318" s="111">
        <v>0</v>
      </c>
      <c r="BY318" s="111">
        <v>0</v>
      </c>
      <c r="BZ318" s="111">
        <v>0</v>
      </c>
      <c r="CA318" s="111">
        <v>2695948</v>
      </c>
      <c r="CB318" s="111">
        <v>7860</v>
      </c>
      <c r="CC318" s="111">
        <v>16606.2</v>
      </c>
      <c r="CD318" s="126">
        <f t="shared" si="2267"/>
        <v>12</v>
      </c>
      <c r="CE318" s="166">
        <f t="shared" si="2268"/>
        <v>2018</v>
      </c>
      <c r="CF318" s="167">
        <f t="shared" si="2198"/>
        <v>43435</v>
      </c>
      <c r="CG318" s="168">
        <f t="shared" si="2199"/>
        <v>31</v>
      </c>
      <c r="CH318" s="126">
        <f t="shared" si="2269"/>
        <v>126258</v>
      </c>
      <c r="CI318" s="126">
        <f t="shared" si="2270"/>
        <v>841720</v>
      </c>
      <c r="CJ318" s="126">
        <f t="shared" si="2271"/>
        <v>3619396</v>
      </c>
      <c r="CK318" s="126">
        <f t="shared" si="2272"/>
        <v>1997462.4000000027</v>
      </c>
      <c r="CL318" s="126">
        <f t="shared" si="2273"/>
        <v>1849360.7999999998</v>
      </c>
      <c r="CM318" s="126">
        <f t="shared" si="2274"/>
        <v>51545904</v>
      </c>
      <c r="CN318" s="126">
        <f t="shared" si="2275"/>
        <v>113187807.19999999</v>
      </c>
      <c r="CO318" s="126">
        <f t="shared" si="2276"/>
        <v>9068711.4000000004</v>
      </c>
      <c r="CP318" s="126">
        <f t="shared" si="2277"/>
        <v>110942.99999999999</v>
      </c>
      <c r="CQ318" s="126">
        <f t="shared" si="2278"/>
        <v>166705</v>
      </c>
      <c r="CR318" s="126">
        <f t="shared" si="2279"/>
        <v>10432339.6</v>
      </c>
      <c r="CS318" s="126">
        <f t="shared" si="2280"/>
        <v>12439960</v>
      </c>
      <c r="CT318" s="126">
        <f t="shared" si="2281"/>
        <v>0</v>
      </c>
      <c r="CU318" s="126">
        <f t="shared" si="2282"/>
        <v>5695926.6000000006</v>
      </c>
    </row>
    <row r="319" spans="1:99" x14ac:dyDescent="0.2">
      <c r="A319" s="123" t="str">
        <f t="shared" si="2266"/>
        <v>2018-19DECEMBERRYF</v>
      </c>
      <c r="B319" s="97" t="s">
        <v>821</v>
      </c>
      <c r="C319" s="35" t="s">
        <v>776</v>
      </c>
      <c r="D319" s="124" t="str">
        <f t="shared" si="2195"/>
        <v>Y59</v>
      </c>
      <c r="E319" s="124" t="str">
        <f t="shared" si="2196"/>
        <v>South West</v>
      </c>
      <c r="F319" s="109" t="s">
        <v>705</v>
      </c>
      <c r="G319" s="109" t="s">
        <v>706</v>
      </c>
      <c r="H319" s="111">
        <v>111365</v>
      </c>
      <c r="I319" s="111">
        <v>81873</v>
      </c>
      <c r="J319" s="111">
        <v>425251</v>
      </c>
      <c r="K319" s="111">
        <v>5</v>
      </c>
      <c r="L319" s="111">
        <v>2</v>
      </c>
      <c r="M319" s="111">
        <v>22</v>
      </c>
      <c r="N319" s="111">
        <v>63</v>
      </c>
      <c r="O319" s="111">
        <v>77325</v>
      </c>
      <c r="P319" s="111">
        <v>4488</v>
      </c>
      <c r="Q319" s="111">
        <v>2773</v>
      </c>
      <c r="R319" s="111">
        <v>42924</v>
      </c>
      <c r="S319" s="111">
        <v>18884</v>
      </c>
      <c r="T319" s="111">
        <v>1371</v>
      </c>
      <c r="U319" s="111">
        <v>1835070</v>
      </c>
      <c r="V319" s="111">
        <v>409</v>
      </c>
      <c r="W319" s="111">
        <v>738</v>
      </c>
      <c r="X319" s="111">
        <v>1835531</v>
      </c>
      <c r="Y319" s="111">
        <v>662</v>
      </c>
      <c r="Z319" s="111">
        <v>1241</v>
      </c>
      <c r="AA319" s="111">
        <v>70557150</v>
      </c>
      <c r="AB319" s="111">
        <v>1644</v>
      </c>
      <c r="AC319" s="111">
        <v>3488</v>
      </c>
      <c r="AD319" s="111">
        <v>79421275</v>
      </c>
      <c r="AE319" s="111">
        <v>4206</v>
      </c>
      <c r="AF319" s="111">
        <v>9787</v>
      </c>
      <c r="AG319" s="111">
        <v>8295771</v>
      </c>
      <c r="AH319" s="111">
        <v>6051</v>
      </c>
      <c r="AI319" s="111">
        <v>13221</v>
      </c>
      <c r="AJ319" s="111">
        <v>4368</v>
      </c>
      <c r="AK319" s="111">
        <v>486</v>
      </c>
      <c r="AL319" s="111">
        <v>1711</v>
      </c>
      <c r="AM319" s="111">
        <v>5075</v>
      </c>
      <c r="AN319" s="111">
        <v>504</v>
      </c>
      <c r="AO319" s="111">
        <v>1667</v>
      </c>
      <c r="AP319" s="111">
        <v>13</v>
      </c>
      <c r="AQ319" s="111">
        <v>41373</v>
      </c>
      <c r="AR319" s="111">
        <v>3660</v>
      </c>
      <c r="AS319" s="111">
        <v>27924</v>
      </c>
      <c r="AT319" s="111">
        <v>72957</v>
      </c>
      <c r="AU319" s="111">
        <v>10118</v>
      </c>
      <c r="AV319" s="111">
        <v>7776</v>
      </c>
      <c r="AW319" s="111">
        <v>6320</v>
      </c>
      <c r="AX319" s="111">
        <v>4896</v>
      </c>
      <c r="AY319" s="111">
        <v>58111</v>
      </c>
      <c r="AZ319" s="111">
        <v>49291</v>
      </c>
      <c r="BA319" s="111">
        <v>26775</v>
      </c>
      <c r="BB319" s="111">
        <v>20151</v>
      </c>
      <c r="BC319" s="111">
        <v>1849</v>
      </c>
      <c r="BD319" s="111">
        <v>1440</v>
      </c>
      <c r="BE319" s="111">
        <v>420</v>
      </c>
      <c r="BF319" s="111">
        <v>143394</v>
      </c>
      <c r="BG319" s="111">
        <v>341</v>
      </c>
      <c r="BH319" s="111">
        <v>606</v>
      </c>
      <c r="BI319" s="111">
        <v>2653</v>
      </c>
      <c r="BJ319" s="111">
        <v>118344</v>
      </c>
      <c r="BK319" s="111">
        <v>45</v>
      </c>
      <c r="BL319" s="111">
        <v>83</v>
      </c>
      <c r="BM319" s="111">
        <v>178</v>
      </c>
      <c r="BN319" s="111">
        <v>934</v>
      </c>
      <c r="BO319" s="111">
        <v>738</v>
      </c>
      <c r="BP319" s="111">
        <v>19</v>
      </c>
      <c r="BQ319" s="111">
        <v>1236</v>
      </c>
      <c r="BR319" s="111">
        <v>5812300</v>
      </c>
      <c r="BS319" s="111">
        <v>6223</v>
      </c>
      <c r="BT319" s="111">
        <v>12346</v>
      </c>
      <c r="BU319" s="111">
        <v>5584052</v>
      </c>
      <c r="BV319" s="111">
        <v>7566</v>
      </c>
      <c r="BW319" s="111">
        <v>15894</v>
      </c>
      <c r="BX319" s="111">
        <v>167181</v>
      </c>
      <c r="BY319" s="111">
        <v>8799</v>
      </c>
      <c r="BZ319" s="111">
        <v>17371</v>
      </c>
      <c r="CA319" s="111">
        <v>11336604</v>
      </c>
      <c r="CB319" s="111">
        <v>9172</v>
      </c>
      <c r="CC319" s="111">
        <v>19346</v>
      </c>
      <c r="CD319" s="126">
        <f t="shared" si="2267"/>
        <v>12</v>
      </c>
      <c r="CE319" s="166">
        <f t="shared" si="2268"/>
        <v>2018</v>
      </c>
      <c r="CF319" s="167">
        <f t="shared" si="2198"/>
        <v>43435</v>
      </c>
      <c r="CG319" s="168">
        <f t="shared" si="2199"/>
        <v>31</v>
      </c>
      <c r="CH319" s="126">
        <f t="shared" si="2269"/>
        <v>163746</v>
      </c>
      <c r="CI319" s="126">
        <f t="shared" si="2270"/>
        <v>1801206</v>
      </c>
      <c r="CJ319" s="126">
        <f t="shared" si="2271"/>
        <v>5157999</v>
      </c>
      <c r="CK319" s="126">
        <f t="shared" si="2272"/>
        <v>3312144</v>
      </c>
      <c r="CL319" s="126">
        <f t="shared" si="2273"/>
        <v>3441293</v>
      </c>
      <c r="CM319" s="126">
        <f t="shared" si="2274"/>
        <v>149718912</v>
      </c>
      <c r="CN319" s="126">
        <f t="shared" si="2275"/>
        <v>184817708</v>
      </c>
      <c r="CO319" s="126">
        <f t="shared" si="2276"/>
        <v>18125991</v>
      </c>
      <c r="CP319" s="126">
        <f t="shared" si="2277"/>
        <v>254520</v>
      </c>
      <c r="CQ319" s="126">
        <f t="shared" si="2278"/>
        <v>220199</v>
      </c>
      <c r="CR319" s="126">
        <f t="shared" si="2279"/>
        <v>11531164</v>
      </c>
      <c r="CS319" s="126">
        <f t="shared" si="2280"/>
        <v>11729772</v>
      </c>
      <c r="CT319" s="126">
        <f t="shared" si="2281"/>
        <v>330049</v>
      </c>
      <c r="CU319" s="126">
        <f t="shared" si="2282"/>
        <v>23911656</v>
      </c>
    </row>
    <row r="320" spans="1:99" x14ac:dyDescent="0.2">
      <c r="A320" s="123" t="str">
        <f t="shared" ref="A320:A330" si="2283">B320&amp;C320&amp;F320</f>
        <v>2018-19JANUARYR1F</v>
      </c>
      <c r="B320" s="97" t="s">
        <v>821</v>
      </c>
      <c r="C320" s="35" t="s">
        <v>814</v>
      </c>
      <c r="D320" s="124" t="str">
        <f t="shared" si="2195"/>
        <v>Y58</v>
      </c>
      <c r="E320" s="124" t="str">
        <f t="shared" si="2196"/>
        <v>South East</v>
      </c>
      <c r="F320" s="109" t="s">
        <v>682</v>
      </c>
      <c r="G320" s="109" t="s">
        <v>683</v>
      </c>
      <c r="H320" s="111">
        <v>2715</v>
      </c>
      <c r="I320" s="111">
        <v>1360</v>
      </c>
      <c r="J320" s="111">
        <v>11772</v>
      </c>
      <c r="K320" s="111">
        <v>9</v>
      </c>
      <c r="L320" s="111">
        <v>1</v>
      </c>
      <c r="M320" s="111">
        <v>55</v>
      </c>
      <c r="N320" s="111">
        <v>108</v>
      </c>
      <c r="O320" s="111">
        <v>1728</v>
      </c>
      <c r="P320" s="111">
        <v>82</v>
      </c>
      <c r="Q320" s="111">
        <v>62</v>
      </c>
      <c r="R320" s="111">
        <v>772</v>
      </c>
      <c r="S320" s="111">
        <v>609</v>
      </c>
      <c r="T320" s="111">
        <v>79</v>
      </c>
      <c r="U320" s="111">
        <v>50260</v>
      </c>
      <c r="V320" s="111">
        <v>613</v>
      </c>
      <c r="W320" s="111">
        <v>1198</v>
      </c>
      <c r="X320" s="111">
        <v>51790</v>
      </c>
      <c r="Y320" s="111">
        <v>835</v>
      </c>
      <c r="Z320" s="111">
        <v>1499</v>
      </c>
      <c r="AA320" s="111">
        <v>986674</v>
      </c>
      <c r="AB320" s="111">
        <v>1278</v>
      </c>
      <c r="AC320" s="111">
        <v>2305</v>
      </c>
      <c r="AD320" s="111">
        <v>2445597</v>
      </c>
      <c r="AE320" s="111">
        <v>4016</v>
      </c>
      <c r="AF320" s="111">
        <v>9343</v>
      </c>
      <c r="AG320" s="111">
        <v>518909</v>
      </c>
      <c r="AH320" s="111">
        <v>6568</v>
      </c>
      <c r="AI320" s="111">
        <v>15863</v>
      </c>
      <c r="AJ320" s="111">
        <v>85</v>
      </c>
      <c r="AK320" s="111">
        <v>1</v>
      </c>
      <c r="AL320" s="111">
        <v>3</v>
      </c>
      <c r="AM320" s="111">
        <v>11</v>
      </c>
      <c r="AN320" s="111">
        <v>3</v>
      </c>
      <c r="AO320" s="111">
        <v>78</v>
      </c>
      <c r="AP320" s="111">
        <v>0</v>
      </c>
      <c r="AQ320" s="111">
        <v>1062</v>
      </c>
      <c r="AR320" s="111">
        <v>30</v>
      </c>
      <c r="AS320" s="111">
        <v>551</v>
      </c>
      <c r="AT320" s="111">
        <v>1643</v>
      </c>
      <c r="AU320" s="111">
        <v>119</v>
      </c>
      <c r="AV320" s="111">
        <v>101</v>
      </c>
      <c r="AW320" s="111">
        <v>85</v>
      </c>
      <c r="AX320" s="111">
        <v>73</v>
      </c>
      <c r="AY320" s="111">
        <v>905</v>
      </c>
      <c r="AZ320" s="111">
        <v>825</v>
      </c>
      <c r="BA320" s="111">
        <v>728</v>
      </c>
      <c r="BB320" s="111">
        <v>642</v>
      </c>
      <c r="BC320" s="111">
        <v>91</v>
      </c>
      <c r="BD320" s="111">
        <v>82</v>
      </c>
      <c r="BE320" s="111">
        <v>4</v>
      </c>
      <c r="BF320" s="111">
        <v>3350</v>
      </c>
      <c r="BG320" s="111">
        <v>838</v>
      </c>
      <c r="BH320" s="111">
        <v>1891</v>
      </c>
      <c r="BI320" s="111">
        <v>72</v>
      </c>
      <c r="BJ320" s="111">
        <v>6421</v>
      </c>
      <c r="BK320" s="111">
        <v>89</v>
      </c>
      <c r="BL320" s="111">
        <v>142</v>
      </c>
      <c r="BM320" s="111">
        <v>0</v>
      </c>
      <c r="BN320" s="111">
        <v>44</v>
      </c>
      <c r="BO320" s="111">
        <v>41</v>
      </c>
      <c r="BP320" s="111">
        <v>0</v>
      </c>
      <c r="BQ320" s="111">
        <v>18</v>
      </c>
      <c r="BR320" s="111">
        <v>201673</v>
      </c>
      <c r="BS320" s="111">
        <v>4583</v>
      </c>
      <c r="BT320" s="111">
        <v>8692</v>
      </c>
      <c r="BU320" s="111">
        <v>338473</v>
      </c>
      <c r="BV320" s="111">
        <v>8255</v>
      </c>
      <c r="BW320" s="111">
        <v>17071</v>
      </c>
      <c r="BX320" s="111">
        <v>0</v>
      </c>
      <c r="BY320" s="111">
        <v>0</v>
      </c>
      <c r="BZ320" s="111">
        <v>0</v>
      </c>
      <c r="CA320" s="111">
        <v>104043</v>
      </c>
      <c r="CB320" s="111">
        <v>5780</v>
      </c>
      <c r="CC320" s="111">
        <v>13699</v>
      </c>
      <c r="CD320" s="126">
        <f t="shared" ref="CD320:CD328" si="2284">MONTH(1&amp;C320)</f>
        <v>1</v>
      </c>
      <c r="CE320" s="166">
        <f t="shared" ref="CE320:CE328" si="2285">LEFT($B320,4)+IF(CD320&lt;4,1,0)</f>
        <v>2019</v>
      </c>
      <c r="CF320" s="167">
        <f t="shared" si="2198"/>
        <v>43466</v>
      </c>
      <c r="CG320" s="168">
        <f t="shared" si="2199"/>
        <v>31</v>
      </c>
      <c r="CH320" s="126">
        <f t="shared" ref="CH320:CH330" si="2286">$I320*L320</f>
        <v>1360</v>
      </c>
      <c r="CI320" s="126">
        <f t="shared" ref="CI320:CI330" si="2287">$I320*M320</f>
        <v>74800</v>
      </c>
      <c r="CJ320" s="126">
        <f t="shared" ref="CJ320:CJ330" si="2288">$I320*N320</f>
        <v>146880</v>
      </c>
      <c r="CK320" s="126">
        <f t="shared" ref="CK320:CK330" si="2289">P320*W320</f>
        <v>98236</v>
      </c>
      <c r="CL320" s="126">
        <f t="shared" ref="CL320:CL330" si="2290">Q320*Z320</f>
        <v>92938</v>
      </c>
      <c r="CM320" s="126">
        <f t="shared" ref="CM320:CM330" si="2291">R320*AC320</f>
        <v>1779460</v>
      </c>
      <c r="CN320" s="126">
        <f t="shared" ref="CN320:CN330" si="2292">S320*AF320</f>
        <v>5689887</v>
      </c>
      <c r="CO320" s="126">
        <f t="shared" ref="CO320:CO330" si="2293">T320*AI320</f>
        <v>1253177</v>
      </c>
      <c r="CP320" s="126">
        <f t="shared" ref="CP320:CP330" si="2294">BE320*BH320</f>
        <v>7564</v>
      </c>
      <c r="CQ320" s="126">
        <f t="shared" ref="CQ320:CQ330" si="2295">BI320*BL320</f>
        <v>10224</v>
      </c>
      <c r="CR320" s="126">
        <f t="shared" ref="CR320:CR330" si="2296">BN320*BT320</f>
        <v>382448</v>
      </c>
      <c r="CS320" s="126">
        <f t="shared" ref="CS320:CS330" si="2297">BO320*BW320</f>
        <v>699911</v>
      </c>
      <c r="CT320" s="126">
        <f t="shared" ref="CT320:CT330" si="2298">BP320*BZ320</f>
        <v>0</v>
      </c>
      <c r="CU320" s="126">
        <f t="shared" ref="CU320:CU330" si="2299">BQ320*CC320</f>
        <v>246582</v>
      </c>
    </row>
    <row r="321" spans="1:99" x14ac:dyDescent="0.2">
      <c r="A321" s="123" t="str">
        <f t="shared" si="2283"/>
        <v>2018-19JANUARYRRU</v>
      </c>
      <c r="B321" s="97" t="s">
        <v>821</v>
      </c>
      <c r="C321" s="35" t="s">
        <v>814</v>
      </c>
      <c r="D321" s="124" t="str">
        <f t="shared" si="2195"/>
        <v>Y56</v>
      </c>
      <c r="E321" s="124" t="str">
        <f t="shared" si="2196"/>
        <v>London</v>
      </c>
      <c r="F321" s="109" t="s">
        <v>685</v>
      </c>
      <c r="G321" s="109" t="s">
        <v>686</v>
      </c>
      <c r="H321" s="111">
        <v>172722</v>
      </c>
      <c r="I321" s="111">
        <v>138974</v>
      </c>
      <c r="J321" s="111">
        <v>943121</v>
      </c>
      <c r="K321" s="111">
        <v>7</v>
      </c>
      <c r="L321" s="111">
        <v>0</v>
      </c>
      <c r="M321" s="111">
        <v>52</v>
      </c>
      <c r="N321" s="111">
        <v>116</v>
      </c>
      <c r="O321" s="111">
        <v>104283</v>
      </c>
      <c r="P321" s="111">
        <v>12429</v>
      </c>
      <c r="Q321" s="111">
        <v>9405</v>
      </c>
      <c r="R321" s="111">
        <v>60440</v>
      </c>
      <c r="S321" s="111">
        <v>19990</v>
      </c>
      <c r="T321" s="111">
        <v>1609</v>
      </c>
      <c r="U321" s="111">
        <v>4735546</v>
      </c>
      <c r="V321" s="111">
        <v>381</v>
      </c>
      <c r="W321" s="111">
        <v>630</v>
      </c>
      <c r="X321" s="111">
        <v>6578275</v>
      </c>
      <c r="Y321" s="111">
        <v>699</v>
      </c>
      <c r="Z321" s="111">
        <v>1209</v>
      </c>
      <c r="AA321" s="111">
        <v>78237271</v>
      </c>
      <c r="AB321" s="111">
        <v>1294</v>
      </c>
      <c r="AC321" s="111">
        <v>2767</v>
      </c>
      <c r="AD321" s="111">
        <v>78357169</v>
      </c>
      <c r="AE321" s="111">
        <v>3920</v>
      </c>
      <c r="AF321" s="111">
        <v>9709</v>
      </c>
      <c r="AG321" s="111">
        <v>7002098</v>
      </c>
      <c r="AH321" s="111">
        <v>4352</v>
      </c>
      <c r="AI321" s="111">
        <v>10288</v>
      </c>
      <c r="AJ321" s="111">
        <v>3626</v>
      </c>
      <c r="AK321" s="111">
        <v>287</v>
      </c>
      <c r="AL321" s="111">
        <v>997</v>
      </c>
      <c r="AM321" s="111">
        <v>6851</v>
      </c>
      <c r="AN321" s="111">
        <v>224</v>
      </c>
      <c r="AO321" s="111">
        <v>2118</v>
      </c>
      <c r="AP321" s="111">
        <v>0</v>
      </c>
      <c r="AQ321" s="111">
        <v>66086</v>
      </c>
      <c r="AR321" s="111">
        <v>7015</v>
      </c>
      <c r="AS321" s="111">
        <v>27556</v>
      </c>
      <c r="AT321" s="111">
        <v>100657</v>
      </c>
      <c r="AU321" s="111">
        <v>32399</v>
      </c>
      <c r="AV321" s="111">
        <v>24913</v>
      </c>
      <c r="AW321" s="111">
        <v>24347</v>
      </c>
      <c r="AX321" s="111">
        <v>18940</v>
      </c>
      <c r="AY321" s="111">
        <v>92621</v>
      </c>
      <c r="AZ321" s="111">
        <v>69174</v>
      </c>
      <c r="BA321" s="111">
        <v>32534</v>
      </c>
      <c r="BB321" s="111">
        <v>22636</v>
      </c>
      <c r="BC321" s="111">
        <v>2215</v>
      </c>
      <c r="BD321" s="111">
        <v>1710</v>
      </c>
      <c r="BE321" s="111">
        <v>0</v>
      </c>
      <c r="BF321" s="111">
        <v>0</v>
      </c>
      <c r="BG321" s="111">
        <v>0</v>
      </c>
      <c r="BH321" s="111">
        <v>0</v>
      </c>
      <c r="BI321" s="111">
        <v>7147</v>
      </c>
      <c r="BJ321" s="111">
        <v>442262</v>
      </c>
      <c r="BK321" s="111">
        <v>62</v>
      </c>
      <c r="BL321" s="111">
        <v>121</v>
      </c>
      <c r="BM321" s="111">
        <v>1709</v>
      </c>
      <c r="BN321" s="111">
        <v>590</v>
      </c>
      <c r="BO321" s="111">
        <v>1489</v>
      </c>
      <c r="BP321" s="111">
        <v>61</v>
      </c>
      <c r="BQ321" s="111">
        <v>1436</v>
      </c>
      <c r="BR321" s="111">
        <v>3946697</v>
      </c>
      <c r="BS321" s="111">
        <v>6689</v>
      </c>
      <c r="BT321" s="111">
        <v>13393</v>
      </c>
      <c r="BU321" s="111">
        <v>11132323</v>
      </c>
      <c r="BV321" s="111">
        <v>7476</v>
      </c>
      <c r="BW321" s="111">
        <v>14470</v>
      </c>
      <c r="BX321" s="111">
        <v>530711</v>
      </c>
      <c r="BY321" s="111">
        <v>8700</v>
      </c>
      <c r="BZ321" s="111">
        <v>14412</v>
      </c>
      <c r="CA321" s="111">
        <v>14139473</v>
      </c>
      <c r="CB321" s="111">
        <v>9846</v>
      </c>
      <c r="CC321" s="111">
        <v>17191</v>
      </c>
      <c r="CD321" s="126">
        <f t="shared" si="2284"/>
        <v>1</v>
      </c>
      <c r="CE321" s="166">
        <f t="shared" si="2285"/>
        <v>2019</v>
      </c>
      <c r="CF321" s="167">
        <f t="shared" si="2198"/>
        <v>43466</v>
      </c>
      <c r="CG321" s="168">
        <f t="shared" si="2199"/>
        <v>31</v>
      </c>
      <c r="CH321" s="126">
        <f t="shared" si="2286"/>
        <v>0</v>
      </c>
      <c r="CI321" s="126">
        <f t="shared" si="2287"/>
        <v>7226648</v>
      </c>
      <c r="CJ321" s="126">
        <f t="shared" si="2288"/>
        <v>16120984</v>
      </c>
      <c r="CK321" s="126">
        <f t="shared" si="2289"/>
        <v>7830270</v>
      </c>
      <c r="CL321" s="126">
        <f t="shared" si="2290"/>
        <v>11370645</v>
      </c>
      <c r="CM321" s="126">
        <f t="shared" si="2291"/>
        <v>167237480</v>
      </c>
      <c r="CN321" s="126">
        <f t="shared" si="2292"/>
        <v>194082910</v>
      </c>
      <c r="CO321" s="126">
        <f t="shared" si="2293"/>
        <v>16553392</v>
      </c>
      <c r="CP321" s="126">
        <f t="shared" si="2294"/>
        <v>0</v>
      </c>
      <c r="CQ321" s="126">
        <f t="shared" si="2295"/>
        <v>864787</v>
      </c>
      <c r="CR321" s="126">
        <f t="shared" si="2296"/>
        <v>7901870</v>
      </c>
      <c r="CS321" s="126">
        <f t="shared" si="2297"/>
        <v>21545830</v>
      </c>
      <c r="CT321" s="126">
        <f t="shared" si="2298"/>
        <v>879132</v>
      </c>
      <c r="CU321" s="126">
        <f t="shared" si="2299"/>
        <v>24686276</v>
      </c>
    </row>
    <row r="322" spans="1:99" x14ac:dyDescent="0.2">
      <c r="A322" s="123" t="str">
        <f t="shared" si="2283"/>
        <v>2018-19JANUARYRX6</v>
      </c>
      <c r="B322" s="97" t="s">
        <v>821</v>
      </c>
      <c r="C322" s="35" t="s">
        <v>814</v>
      </c>
      <c r="D322" s="124" t="str">
        <f t="shared" si="2195"/>
        <v>Y54</v>
      </c>
      <c r="E322" s="124" t="str">
        <f t="shared" si="2196"/>
        <v>North</v>
      </c>
      <c r="F322" s="109" t="s">
        <v>688</v>
      </c>
      <c r="G322" s="109" t="s">
        <v>689</v>
      </c>
      <c r="H322" s="111">
        <v>50094</v>
      </c>
      <c r="I322" s="111">
        <v>33060</v>
      </c>
      <c r="J322" s="111">
        <v>183472</v>
      </c>
      <c r="K322" s="111">
        <v>6</v>
      </c>
      <c r="L322" s="111">
        <v>1</v>
      </c>
      <c r="M322" s="111">
        <v>19</v>
      </c>
      <c r="N322" s="111">
        <v>53</v>
      </c>
      <c r="O322" s="111">
        <v>37423</v>
      </c>
      <c r="P322" s="111">
        <v>2749</v>
      </c>
      <c r="Q322" s="111">
        <v>1802</v>
      </c>
      <c r="R322" s="111">
        <v>21363</v>
      </c>
      <c r="S322" s="111">
        <v>8033</v>
      </c>
      <c r="T322" s="111">
        <v>414</v>
      </c>
      <c r="U322" s="111">
        <v>1038081</v>
      </c>
      <c r="V322" s="111">
        <v>378</v>
      </c>
      <c r="W322" s="111">
        <v>654</v>
      </c>
      <c r="X322" s="111">
        <v>839959</v>
      </c>
      <c r="Y322" s="111">
        <v>466</v>
      </c>
      <c r="Z322" s="111">
        <v>804</v>
      </c>
      <c r="AA322" s="111">
        <v>34485078</v>
      </c>
      <c r="AB322" s="111">
        <v>1614</v>
      </c>
      <c r="AC322" s="111">
        <v>3380</v>
      </c>
      <c r="AD322" s="111">
        <v>47617581</v>
      </c>
      <c r="AE322" s="111">
        <v>5928</v>
      </c>
      <c r="AF322" s="111">
        <v>14556</v>
      </c>
      <c r="AG322" s="111">
        <v>2199083</v>
      </c>
      <c r="AH322" s="111">
        <v>5312</v>
      </c>
      <c r="AI322" s="111">
        <v>13538</v>
      </c>
      <c r="AJ322" s="111">
        <v>2004</v>
      </c>
      <c r="AK322" s="111">
        <v>63</v>
      </c>
      <c r="AL322" s="111">
        <v>517</v>
      </c>
      <c r="AM322" s="111">
        <v>3549</v>
      </c>
      <c r="AN322" s="111">
        <v>97</v>
      </c>
      <c r="AO322" s="111">
        <v>1327</v>
      </c>
      <c r="AP322" s="111">
        <v>0</v>
      </c>
      <c r="AQ322" s="111">
        <v>21927</v>
      </c>
      <c r="AR322" s="111">
        <v>4044</v>
      </c>
      <c r="AS322" s="111">
        <v>9448</v>
      </c>
      <c r="AT322" s="111">
        <v>35419</v>
      </c>
      <c r="AU322" s="111">
        <v>5220</v>
      </c>
      <c r="AV322" s="111">
        <v>4271</v>
      </c>
      <c r="AW322" s="111">
        <v>3421</v>
      </c>
      <c r="AX322" s="111">
        <v>2804</v>
      </c>
      <c r="AY322" s="111">
        <v>27320</v>
      </c>
      <c r="AZ322" s="111">
        <v>23468</v>
      </c>
      <c r="BA322" s="111">
        <v>11989</v>
      </c>
      <c r="BB322" s="111">
        <v>7932</v>
      </c>
      <c r="BC322" s="111">
        <v>633</v>
      </c>
      <c r="BD322" s="111">
        <v>390</v>
      </c>
      <c r="BE322" s="111">
        <v>98</v>
      </c>
      <c r="BF322" s="111">
        <v>37746</v>
      </c>
      <c r="BG322" s="111">
        <v>385</v>
      </c>
      <c r="BH322" s="111">
        <v>620</v>
      </c>
      <c r="BI322" s="111">
        <v>1623</v>
      </c>
      <c r="BJ322" s="111">
        <v>48853</v>
      </c>
      <c r="BK322" s="111">
        <v>30</v>
      </c>
      <c r="BL322" s="111">
        <v>59</v>
      </c>
      <c r="BM322" s="111">
        <v>1189</v>
      </c>
      <c r="BN322" s="111">
        <v>0</v>
      </c>
      <c r="BO322" s="111">
        <v>1358</v>
      </c>
      <c r="BP322" s="111">
        <v>0</v>
      </c>
      <c r="BQ322" s="111">
        <v>65</v>
      </c>
      <c r="BR322" s="111">
        <v>0</v>
      </c>
      <c r="BS322" s="111">
        <v>0</v>
      </c>
      <c r="BT322" s="111">
        <v>0</v>
      </c>
      <c r="BU322" s="111">
        <v>12305422</v>
      </c>
      <c r="BV322" s="111">
        <v>9061</v>
      </c>
      <c r="BW322" s="111">
        <v>20405</v>
      </c>
      <c r="BX322" s="111">
        <v>0</v>
      </c>
      <c r="BY322" s="111">
        <v>0</v>
      </c>
      <c r="BZ322" s="111">
        <v>0</v>
      </c>
      <c r="CA322" s="111">
        <v>869603</v>
      </c>
      <c r="CB322" s="111">
        <v>13379</v>
      </c>
      <c r="CC322" s="111">
        <v>30871</v>
      </c>
      <c r="CD322" s="126">
        <f t="shared" si="2284"/>
        <v>1</v>
      </c>
      <c r="CE322" s="166">
        <f t="shared" si="2285"/>
        <v>2019</v>
      </c>
      <c r="CF322" s="167">
        <f t="shared" si="2198"/>
        <v>43466</v>
      </c>
      <c r="CG322" s="168">
        <f t="shared" si="2199"/>
        <v>31</v>
      </c>
      <c r="CH322" s="126">
        <f t="shared" si="2286"/>
        <v>33060</v>
      </c>
      <c r="CI322" s="126">
        <f t="shared" si="2287"/>
        <v>628140</v>
      </c>
      <c r="CJ322" s="126">
        <f t="shared" si="2288"/>
        <v>1752180</v>
      </c>
      <c r="CK322" s="126">
        <f t="shared" si="2289"/>
        <v>1797846</v>
      </c>
      <c r="CL322" s="126">
        <f t="shared" si="2290"/>
        <v>1448808</v>
      </c>
      <c r="CM322" s="126">
        <f t="shared" si="2291"/>
        <v>72206940</v>
      </c>
      <c r="CN322" s="126">
        <f t="shared" si="2292"/>
        <v>116928348</v>
      </c>
      <c r="CO322" s="126">
        <f t="shared" si="2293"/>
        <v>5604732</v>
      </c>
      <c r="CP322" s="126">
        <f t="shared" si="2294"/>
        <v>60760</v>
      </c>
      <c r="CQ322" s="126">
        <f t="shared" si="2295"/>
        <v>95757</v>
      </c>
      <c r="CR322" s="126">
        <f t="shared" si="2296"/>
        <v>0</v>
      </c>
      <c r="CS322" s="126">
        <f t="shared" si="2297"/>
        <v>27709990</v>
      </c>
      <c r="CT322" s="126">
        <f t="shared" si="2298"/>
        <v>0</v>
      </c>
      <c r="CU322" s="126">
        <f t="shared" si="2299"/>
        <v>2006615</v>
      </c>
    </row>
    <row r="323" spans="1:99" x14ac:dyDescent="0.2">
      <c r="A323" s="123" t="str">
        <f t="shared" si="2283"/>
        <v>2018-19JANUARYRX7</v>
      </c>
      <c r="B323" s="97" t="s">
        <v>821</v>
      </c>
      <c r="C323" s="35" t="s">
        <v>814</v>
      </c>
      <c r="D323" s="124" t="str">
        <f t="shared" si="2195"/>
        <v>Y54</v>
      </c>
      <c r="E323" s="124" t="str">
        <f t="shared" si="2196"/>
        <v>North</v>
      </c>
      <c r="F323" s="109" t="s">
        <v>690</v>
      </c>
      <c r="G323" s="109" t="s">
        <v>691</v>
      </c>
      <c r="H323" s="111">
        <v>133555</v>
      </c>
      <c r="I323" s="111">
        <v>107917</v>
      </c>
      <c r="J323" s="111">
        <v>849948</v>
      </c>
      <c r="K323" s="111">
        <v>8</v>
      </c>
      <c r="L323" s="111">
        <v>1</v>
      </c>
      <c r="M323" s="111">
        <v>58</v>
      </c>
      <c r="N323" s="111">
        <v>117</v>
      </c>
      <c r="O323" s="111">
        <v>100889</v>
      </c>
      <c r="P323" s="111">
        <v>9579</v>
      </c>
      <c r="Q323" s="111">
        <v>6840</v>
      </c>
      <c r="R323" s="111">
        <v>53775</v>
      </c>
      <c r="S323" s="111">
        <v>20486</v>
      </c>
      <c r="T323" s="111">
        <v>3993</v>
      </c>
      <c r="U323" s="111">
        <v>4520843</v>
      </c>
      <c r="V323" s="111">
        <v>472</v>
      </c>
      <c r="W323" s="111">
        <v>787</v>
      </c>
      <c r="X323" s="111">
        <v>4506134</v>
      </c>
      <c r="Y323" s="111">
        <v>659</v>
      </c>
      <c r="Z323" s="111">
        <v>1120</v>
      </c>
      <c r="AA323" s="111">
        <v>85203038</v>
      </c>
      <c r="AB323" s="111">
        <v>1584</v>
      </c>
      <c r="AC323" s="111">
        <v>3420</v>
      </c>
      <c r="AD323" s="111">
        <v>95438745</v>
      </c>
      <c r="AE323" s="111">
        <v>4659</v>
      </c>
      <c r="AF323" s="111">
        <v>11047</v>
      </c>
      <c r="AG323" s="111">
        <v>24407902</v>
      </c>
      <c r="AH323" s="111">
        <v>6113</v>
      </c>
      <c r="AI323" s="111">
        <v>13166</v>
      </c>
      <c r="AJ323" s="111">
        <v>7641</v>
      </c>
      <c r="AK323" s="111">
        <v>526</v>
      </c>
      <c r="AL323" s="111">
        <v>4612</v>
      </c>
      <c r="AM323" s="111">
        <v>6102</v>
      </c>
      <c r="AN323" s="111">
        <v>334</v>
      </c>
      <c r="AO323" s="111">
        <v>2169</v>
      </c>
      <c r="AP323" s="111">
        <v>0</v>
      </c>
      <c r="AQ323" s="111">
        <v>61819</v>
      </c>
      <c r="AR323" s="111">
        <v>5776</v>
      </c>
      <c r="AS323" s="111">
        <v>25653</v>
      </c>
      <c r="AT323" s="111">
        <v>93248</v>
      </c>
      <c r="AU323" s="111">
        <v>20163</v>
      </c>
      <c r="AV323" s="111">
        <v>16001</v>
      </c>
      <c r="AW323" s="111">
        <v>14182</v>
      </c>
      <c r="AX323" s="111">
        <v>11432</v>
      </c>
      <c r="AY323" s="111">
        <v>68492</v>
      </c>
      <c r="AZ323" s="111">
        <v>57366</v>
      </c>
      <c r="BA323" s="111">
        <v>28352</v>
      </c>
      <c r="BB323" s="111">
        <v>21785</v>
      </c>
      <c r="BC323" s="111">
        <v>5004</v>
      </c>
      <c r="BD323" s="111">
        <v>4258</v>
      </c>
      <c r="BE323" s="111">
        <v>0</v>
      </c>
      <c r="BF323" s="111">
        <v>0</v>
      </c>
      <c r="BG323" s="111">
        <v>0</v>
      </c>
      <c r="BH323" s="111">
        <v>0</v>
      </c>
      <c r="BI323" s="111">
        <v>5428</v>
      </c>
      <c r="BJ323" s="111">
        <v>186554</v>
      </c>
      <c r="BK323" s="111">
        <v>34</v>
      </c>
      <c r="BL323" s="111">
        <v>68</v>
      </c>
      <c r="BM323" s="111">
        <v>563</v>
      </c>
      <c r="BN323" s="111">
        <v>1644</v>
      </c>
      <c r="BO323" s="111">
        <v>1080</v>
      </c>
      <c r="BP323" s="111">
        <v>59</v>
      </c>
      <c r="BQ323" s="111">
        <v>1389</v>
      </c>
      <c r="BR323" s="111">
        <v>7846170</v>
      </c>
      <c r="BS323" s="111">
        <v>4773</v>
      </c>
      <c r="BT323" s="111">
        <v>10187</v>
      </c>
      <c r="BU323" s="111">
        <v>5442910</v>
      </c>
      <c r="BV323" s="111">
        <v>5040</v>
      </c>
      <c r="BW323" s="111">
        <v>10830</v>
      </c>
      <c r="BX323" s="111">
        <v>497542</v>
      </c>
      <c r="BY323" s="111">
        <v>8433</v>
      </c>
      <c r="BZ323" s="111">
        <v>18391</v>
      </c>
      <c r="CA323" s="111">
        <v>9766075</v>
      </c>
      <c r="CB323" s="111">
        <v>7031</v>
      </c>
      <c r="CC323" s="111">
        <v>14501</v>
      </c>
      <c r="CD323" s="126">
        <f t="shared" si="2284"/>
        <v>1</v>
      </c>
      <c r="CE323" s="166">
        <f t="shared" si="2285"/>
        <v>2019</v>
      </c>
      <c r="CF323" s="167">
        <f t="shared" si="2198"/>
        <v>43466</v>
      </c>
      <c r="CG323" s="168">
        <f t="shared" si="2199"/>
        <v>31</v>
      </c>
      <c r="CH323" s="126">
        <f t="shared" si="2286"/>
        <v>107917</v>
      </c>
      <c r="CI323" s="126">
        <f t="shared" si="2287"/>
        <v>6259186</v>
      </c>
      <c r="CJ323" s="126">
        <f t="shared" si="2288"/>
        <v>12626289</v>
      </c>
      <c r="CK323" s="126">
        <f t="shared" si="2289"/>
        <v>7538673</v>
      </c>
      <c r="CL323" s="126">
        <f t="shared" si="2290"/>
        <v>7660800</v>
      </c>
      <c r="CM323" s="126">
        <f t="shared" si="2291"/>
        <v>183910500</v>
      </c>
      <c r="CN323" s="126">
        <f t="shared" si="2292"/>
        <v>226308842</v>
      </c>
      <c r="CO323" s="126">
        <f t="shared" si="2293"/>
        <v>52571838</v>
      </c>
      <c r="CP323" s="126">
        <f t="shared" si="2294"/>
        <v>0</v>
      </c>
      <c r="CQ323" s="126">
        <f t="shared" si="2295"/>
        <v>369104</v>
      </c>
      <c r="CR323" s="126">
        <f t="shared" si="2296"/>
        <v>16747428</v>
      </c>
      <c r="CS323" s="126">
        <f t="shared" si="2297"/>
        <v>11696400</v>
      </c>
      <c r="CT323" s="126">
        <f t="shared" si="2298"/>
        <v>1085069</v>
      </c>
      <c r="CU323" s="126">
        <f t="shared" si="2299"/>
        <v>20141889</v>
      </c>
    </row>
    <row r="324" spans="1:99" x14ac:dyDescent="0.2">
      <c r="A324" s="123" t="str">
        <f t="shared" si="2283"/>
        <v>2018-19JANUARYRX8</v>
      </c>
      <c r="B324" s="97" t="s">
        <v>821</v>
      </c>
      <c r="C324" s="35" t="s">
        <v>814</v>
      </c>
      <c r="D324" s="124" t="str">
        <f t="shared" si="2195"/>
        <v>Y54</v>
      </c>
      <c r="E324" s="124" t="str">
        <f t="shared" si="2196"/>
        <v>North</v>
      </c>
      <c r="F324" s="109" t="s">
        <v>692</v>
      </c>
      <c r="G324" s="109" t="s">
        <v>693</v>
      </c>
      <c r="H324" s="111">
        <v>84556</v>
      </c>
      <c r="I324" s="111">
        <v>62240</v>
      </c>
      <c r="J324" s="111">
        <v>101590</v>
      </c>
      <c r="K324" s="111">
        <v>2</v>
      </c>
      <c r="L324" s="111">
        <v>1</v>
      </c>
      <c r="M324" s="111">
        <v>1</v>
      </c>
      <c r="N324" s="111">
        <v>31</v>
      </c>
      <c r="O324" s="111">
        <v>70902</v>
      </c>
      <c r="P324" s="111">
        <v>5398</v>
      </c>
      <c r="Q324" s="111">
        <v>3768</v>
      </c>
      <c r="R324" s="111">
        <v>40834</v>
      </c>
      <c r="S324" s="111">
        <v>12227</v>
      </c>
      <c r="T324" s="111">
        <v>1207</v>
      </c>
      <c r="U324" s="111">
        <v>2262368</v>
      </c>
      <c r="V324" s="111">
        <v>419</v>
      </c>
      <c r="W324" s="111">
        <v>728</v>
      </c>
      <c r="X324" s="111">
        <v>2038249</v>
      </c>
      <c r="Y324" s="111">
        <v>541</v>
      </c>
      <c r="Z324" s="111">
        <v>973</v>
      </c>
      <c r="AA324" s="111">
        <v>48542323</v>
      </c>
      <c r="AB324" s="111">
        <v>1189</v>
      </c>
      <c r="AC324" s="111">
        <v>2476</v>
      </c>
      <c r="AD324" s="111">
        <v>34940609</v>
      </c>
      <c r="AE324" s="111">
        <v>2858</v>
      </c>
      <c r="AF324" s="111">
        <v>7090</v>
      </c>
      <c r="AG324" s="111">
        <v>5042472</v>
      </c>
      <c r="AH324" s="111">
        <v>4178</v>
      </c>
      <c r="AI324" s="111">
        <v>10068</v>
      </c>
      <c r="AJ324" s="111">
        <v>4787</v>
      </c>
      <c r="AK324" s="111">
        <v>626</v>
      </c>
      <c r="AL324" s="111">
        <v>1288</v>
      </c>
      <c r="AM324" s="111">
        <v>4411</v>
      </c>
      <c r="AN324" s="111">
        <v>538</v>
      </c>
      <c r="AO324" s="111">
        <v>2335</v>
      </c>
      <c r="AP324" s="111">
        <v>2580</v>
      </c>
      <c r="AQ324" s="111">
        <v>43181</v>
      </c>
      <c r="AR324" s="111">
        <v>6607</v>
      </c>
      <c r="AS324" s="111">
        <v>16327</v>
      </c>
      <c r="AT324" s="111">
        <v>66115</v>
      </c>
      <c r="AU324" s="111">
        <v>11180</v>
      </c>
      <c r="AV324" s="111">
        <v>8641</v>
      </c>
      <c r="AW324" s="111">
        <v>7573</v>
      </c>
      <c r="AX324" s="111">
        <v>5942</v>
      </c>
      <c r="AY324" s="111">
        <v>59686</v>
      </c>
      <c r="AZ324" s="111">
        <v>45556</v>
      </c>
      <c r="BA324" s="111">
        <v>22292</v>
      </c>
      <c r="BB324" s="111">
        <v>13410</v>
      </c>
      <c r="BC324" s="111">
        <v>2399</v>
      </c>
      <c r="BD324" s="111">
        <v>1308</v>
      </c>
      <c r="BE324" s="111">
        <v>0</v>
      </c>
      <c r="BF324" s="111">
        <v>0</v>
      </c>
      <c r="BG324" s="111">
        <v>0</v>
      </c>
      <c r="BH324" s="111">
        <v>0</v>
      </c>
      <c r="BI324" s="111">
        <v>3618</v>
      </c>
      <c r="BJ324" s="111">
        <v>100379</v>
      </c>
      <c r="BK324" s="111">
        <v>28</v>
      </c>
      <c r="BL324" s="111">
        <v>49</v>
      </c>
      <c r="BM324" s="111">
        <v>89</v>
      </c>
      <c r="BN324" s="111">
        <v>3513</v>
      </c>
      <c r="BO324" s="111">
        <v>206</v>
      </c>
      <c r="BP324" s="111">
        <v>52</v>
      </c>
      <c r="BQ324" s="111">
        <v>2589</v>
      </c>
      <c r="BR324" s="111">
        <v>13557535</v>
      </c>
      <c r="BS324" s="111">
        <v>3859</v>
      </c>
      <c r="BT324" s="111">
        <v>8148</v>
      </c>
      <c r="BU324" s="111">
        <v>733579</v>
      </c>
      <c r="BV324" s="111">
        <v>3561</v>
      </c>
      <c r="BW324" s="111">
        <v>7140</v>
      </c>
      <c r="BX324" s="111">
        <v>310083</v>
      </c>
      <c r="BY324" s="111">
        <v>5963</v>
      </c>
      <c r="BZ324" s="111">
        <v>12414</v>
      </c>
      <c r="CA324" s="111">
        <v>18613028</v>
      </c>
      <c r="CB324" s="111">
        <v>7189</v>
      </c>
      <c r="CC324" s="111">
        <v>16839</v>
      </c>
      <c r="CD324" s="126">
        <f t="shared" si="2284"/>
        <v>1</v>
      </c>
      <c r="CE324" s="166">
        <f t="shared" si="2285"/>
        <v>2019</v>
      </c>
      <c r="CF324" s="167">
        <f t="shared" si="2198"/>
        <v>43466</v>
      </c>
      <c r="CG324" s="168">
        <f t="shared" si="2199"/>
        <v>31</v>
      </c>
      <c r="CH324" s="126">
        <f t="shared" si="2286"/>
        <v>62240</v>
      </c>
      <c r="CI324" s="126">
        <f t="shared" si="2287"/>
        <v>62240</v>
      </c>
      <c r="CJ324" s="126">
        <f t="shared" si="2288"/>
        <v>1929440</v>
      </c>
      <c r="CK324" s="126">
        <f t="shared" si="2289"/>
        <v>3929744</v>
      </c>
      <c r="CL324" s="126">
        <f t="shared" si="2290"/>
        <v>3666264</v>
      </c>
      <c r="CM324" s="126">
        <f t="shared" si="2291"/>
        <v>101104984</v>
      </c>
      <c r="CN324" s="126">
        <f t="shared" si="2292"/>
        <v>86689430</v>
      </c>
      <c r="CO324" s="126">
        <f t="shared" si="2293"/>
        <v>12152076</v>
      </c>
      <c r="CP324" s="126">
        <f t="shared" si="2294"/>
        <v>0</v>
      </c>
      <c r="CQ324" s="126">
        <f t="shared" si="2295"/>
        <v>177282</v>
      </c>
      <c r="CR324" s="126">
        <f t="shared" si="2296"/>
        <v>28623924</v>
      </c>
      <c r="CS324" s="126">
        <f t="shared" si="2297"/>
        <v>1470840</v>
      </c>
      <c r="CT324" s="126">
        <f t="shared" si="2298"/>
        <v>645528</v>
      </c>
      <c r="CU324" s="126">
        <f t="shared" si="2299"/>
        <v>43596171</v>
      </c>
    </row>
    <row r="325" spans="1:99" x14ac:dyDescent="0.2">
      <c r="A325" s="123" t="str">
        <f t="shared" si="2283"/>
        <v>2018-19JANUARYRX9</v>
      </c>
      <c r="B325" s="97" t="s">
        <v>821</v>
      </c>
      <c r="C325" s="35" t="s">
        <v>814</v>
      </c>
      <c r="D325" s="124" t="str">
        <f t="shared" ref="D325:D352" si="2300">INDEX($CY$14:$CZ$24,MATCH($F325,Area_Code,0),2)</f>
        <v>Y55</v>
      </c>
      <c r="E325" s="124" t="str">
        <f t="shared" ref="E325:E352" si="2301">INDEX($CY$8:$DA$12,MATCH($D325,Reg_Code,0),3)</f>
        <v>Midlands and East</v>
      </c>
      <c r="F325" s="109" t="s">
        <v>695</v>
      </c>
      <c r="G325" s="109" t="s">
        <v>696</v>
      </c>
      <c r="H325" s="111">
        <v>91076</v>
      </c>
      <c r="I325" s="111">
        <v>72323</v>
      </c>
      <c r="J325" s="111">
        <v>237840</v>
      </c>
      <c r="K325" s="111">
        <v>3</v>
      </c>
      <c r="L325" s="111">
        <v>2</v>
      </c>
      <c r="M325" s="111">
        <v>4</v>
      </c>
      <c r="N325" s="111">
        <v>47</v>
      </c>
      <c r="O325" s="111">
        <v>64442</v>
      </c>
      <c r="P325" s="111">
        <v>6288</v>
      </c>
      <c r="Q325" s="111">
        <v>4102</v>
      </c>
      <c r="R325" s="111">
        <v>39355</v>
      </c>
      <c r="S325" s="111">
        <v>10633</v>
      </c>
      <c r="T325" s="111">
        <v>202</v>
      </c>
      <c r="U325" s="111">
        <v>2894422</v>
      </c>
      <c r="V325" s="111">
        <v>460</v>
      </c>
      <c r="W325" s="111">
        <v>815</v>
      </c>
      <c r="X325" s="111">
        <v>4460894</v>
      </c>
      <c r="Y325" s="111">
        <v>1087</v>
      </c>
      <c r="Z325" s="111">
        <v>2601</v>
      </c>
      <c r="AA325" s="111">
        <v>72894422</v>
      </c>
      <c r="AB325" s="111">
        <v>1852</v>
      </c>
      <c r="AC325" s="111">
        <v>3948</v>
      </c>
      <c r="AD325" s="111">
        <v>55487387</v>
      </c>
      <c r="AE325" s="111">
        <v>5218</v>
      </c>
      <c r="AF325" s="111">
        <v>12598</v>
      </c>
      <c r="AG325" s="111">
        <v>629873</v>
      </c>
      <c r="AH325" s="111">
        <v>3118</v>
      </c>
      <c r="AI325" s="111">
        <v>8514</v>
      </c>
      <c r="AJ325" s="111">
        <v>4746</v>
      </c>
      <c r="AK325" s="111">
        <v>2091</v>
      </c>
      <c r="AL325" s="111">
        <v>996</v>
      </c>
      <c r="AM325" s="111">
        <v>12</v>
      </c>
      <c r="AN325" s="111">
        <v>845</v>
      </c>
      <c r="AO325" s="111">
        <v>814</v>
      </c>
      <c r="AP325" s="111">
        <v>8</v>
      </c>
      <c r="AQ325" s="111">
        <v>39532</v>
      </c>
      <c r="AR325" s="111">
        <v>2912</v>
      </c>
      <c r="AS325" s="111">
        <v>17252</v>
      </c>
      <c r="AT325" s="111">
        <v>59696</v>
      </c>
      <c r="AU325" s="111">
        <v>11514</v>
      </c>
      <c r="AV325" s="111">
        <v>9171</v>
      </c>
      <c r="AW325" s="111">
        <v>7739</v>
      </c>
      <c r="AX325" s="111">
        <v>6232</v>
      </c>
      <c r="AY325" s="111">
        <v>51119</v>
      </c>
      <c r="AZ325" s="111">
        <v>42538</v>
      </c>
      <c r="BA325" s="111">
        <v>14274</v>
      </c>
      <c r="BB325" s="111">
        <v>11119</v>
      </c>
      <c r="BC325" s="111">
        <v>232</v>
      </c>
      <c r="BD325" s="111">
        <v>188</v>
      </c>
      <c r="BE325" s="111">
        <v>361</v>
      </c>
      <c r="BF325" s="111">
        <v>105056</v>
      </c>
      <c r="BG325" s="111">
        <v>291</v>
      </c>
      <c r="BH325" s="111">
        <v>501</v>
      </c>
      <c r="BI325" s="111">
        <v>3389</v>
      </c>
      <c r="BJ325" s="111">
        <v>124696</v>
      </c>
      <c r="BK325" s="111">
        <v>37</v>
      </c>
      <c r="BL325" s="111">
        <v>69</v>
      </c>
      <c r="BM325" s="111">
        <v>0</v>
      </c>
      <c r="BN325" s="111">
        <v>344</v>
      </c>
      <c r="BO325" s="111">
        <v>245</v>
      </c>
      <c r="BP325" s="111">
        <v>1</v>
      </c>
      <c r="BQ325" s="111">
        <v>2628</v>
      </c>
      <c r="BR325" s="111">
        <v>1627072</v>
      </c>
      <c r="BS325" s="111">
        <v>4730</v>
      </c>
      <c r="BT325" s="111">
        <v>9244</v>
      </c>
      <c r="BU325" s="111">
        <v>1382642</v>
      </c>
      <c r="BV325" s="111">
        <v>5643</v>
      </c>
      <c r="BW325" s="111">
        <v>11207</v>
      </c>
      <c r="BX325" s="111">
        <v>10642</v>
      </c>
      <c r="BY325" s="111">
        <v>10642</v>
      </c>
      <c r="BZ325" s="111">
        <v>10642</v>
      </c>
      <c r="CA325" s="111">
        <v>21564796</v>
      </c>
      <c r="CB325" s="111">
        <v>8206</v>
      </c>
      <c r="CC325" s="111">
        <v>16100</v>
      </c>
      <c r="CD325" s="126">
        <f t="shared" si="2284"/>
        <v>1</v>
      </c>
      <c r="CE325" s="166">
        <f t="shared" si="2285"/>
        <v>2019</v>
      </c>
      <c r="CF325" s="167">
        <f t="shared" si="2198"/>
        <v>43466</v>
      </c>
      <c r="CG325" s="168">
        <f t="shared" si="2199"/>
        <v>31</v>
      </c>
      <c r="CH325" s="126">
        <f t="shared" si="2286"/>
        <v>144646</v>
      </c>
      <c r="CI325" s="126">
        <f t="shared" si="2287"/>
        <v>289292</v>
      </c>
      <c r="CJ325" s="126">
        <f t="shared" si="2288"/>
        <v>3399181</v>
      </c>
      <c r="CK325" s="126">
        <f t="shared" si="2289"/>
        <v>5124720</v>
      </c>
      <c r="CL325" s="126">
        <f t="shared" si="2290"/>
        <v>10669302</v>
      </c>
      <c r="CM325" s="126">
        <f t="shared" si="2291"/>
        <v>155373540</v>
      </c>
      <c r="CN325" s="126">
        <f t="shared" si="2292"/>
        <v>133954534</v>
      </c>
      <c r="CO325" s="126">
        <f t="shared" si="2293"/>
        <v>1719828</v>
      </c>
      <c r="CP325" s="126">
        <f t="shared" si="2294"/>
        <v>180861</v>
      </c>
      <c r="CQ325" s="126">
        <f t="shared" si="2295"/>
        <v>233841</v>
      </c>
      <c r="CR325" s="126">
        <f t="shared" si="2296"/>
        <v>3179936</v>
      </c>
      <c r="CS325" s="126">
        <f t="shared" si="2297"/>
        <v>2745715</v>
      </c>
      <c r="CT325" s="126">
        <f t="shared" si="2298"/>
        <v>10642</v>
      </c>
      <c r="CU325" s="126">
        <f t="shared" si="2299"/>
        <v>42310800</v>
      </c>
    </row>
    <row r="326" spans="1:99" x14ac:dyDescent="0.2">
      <c r="A326" s="123" t="str">
        <f t="shared" si="2283"/>
        <v>2018-19JANUARYRYA</v>
      </c>
      <c r="B326" s="97" t="s">
        <v>821</v>
      </c>
      <c r="C326" s="35" t="s">
        <v>814</v>
      </c>
      <c r="D326" s="124" t="str">
        <f t="shared" si="2300"/>
        <v>Y55</v>
      </c>
      <c r="E326" s="124" t="str">
        <f t="shared" si="2301"/>
        <v>Midlands and East</v>
      </c>
      <c r="F326" s="109" t="s">
        <v>697</v>
      </c>
      <c r="G326" s="109" t="s">
        <v>698</v>
      </c>
      <c r="H326" s="111">
        <v>114990</v>
      </c>
      <c r="I326" s="111">
        <v>83615</v>
      </c>
      <c r="J326" s="111">
        <v>175267</v>
      </c>
      <c r="K326" s="111">
        <v>2</v>
      </c>
      <c r="L326" s="111">
        <v>1</v>
      </c>
      <c r="M326" s="111">
        <v>6</v>
      </c>
      <c r="N326" s="111">
        <v>28</v>
      </c>
      <c r="O326" s="111">
        <v>95161</v>
      </c>
      <c r="P326" s="111">
        <v>5690</v>
      </c>
      <c r="Q326" s="111">
        <v>3665</v>
      </c>
      <c r="R326" s="111">
        <v>45908</v>
      </c>
      <c r="S326" s="111">
        <v>33166</v>
      </c>
      <c r="T326" s="111">
        <v>1582</v>
      </c>
      <c r="U326" s="111">
        <v>2300179</v>
      </c>
      <c r="V326" s="111">
        <v>404</v>
      </c>
      <c r="W326" s="111">
        <v>694</v>
      </c>
      <c r="X326" s="111">
        <v>1712046</v>
      </c>
      <c r="Y326" s="111">
        <v>467</v>
      </c>
      <c r="Z326" s="111">
        <v>839</v>
      </c>
      <c r="AA326" s="111">
        <v>33542689</v>
      </c>
      <c r="AB326" s="111">
        <v>731</v>
      </c>
      <c r="AC326" s="111">
        <v>1329</v>
      </c>
      <c r="AD326" s="111">
        <v>70223809</v>
      </c>
      <c r="AE326" s="111">
        <v>2117</v>
      </c>
      <c r="AF326" s="111">
        <v>4790</v>
      </c>
      <c r="AG326" s="111">
        <v>4904256</v>
      </c>
      <c r="AH326" s="111">
        <v>3100</v>
      </c>
      <c r="AI326" s="111">
        <v>7552</v>
      </c>
      <c r="AJ326" s="111">
        <v>2891</v>
      </c>
      <c r="AK326" s="111">
        <v>13</v>
      </c>
      <c r="AL326" s="111">
        <v>23</v>
      </c>
      <c r="AM326" s="111">
        <v>0</v>
      </c>
      <c r="AN326" s="111">
        <v>191</v>
      </c>
      <c r="AO326" s="111">
        <v>2664</v>
      </c>
      <c r="AP326" s="111">
        <v>2301</v>
      </c>
      <c r="AQ326" s="111">
        <v>55622</v>
      </c>
      <c r="AR326" s="111">
        <v>3694</v>
      </c>
      <c r="AS326" s="111">
        <v>32954</v>
      </c>
      <c r="AT326" s="111">
        <v>92270</v>
      </c>
      <c r="AU326" s="111">
        <v>10788</v>
      </c>
      <c r="AV326" s="111">
        <v>7951</v>
      </c>
      <c r="AW326" s="111">
        <v>6757</v>
      </c>
      <c r="AX326" s="111">
        <v>5078</v>
      </c>
      <c r="AY326" s="111">
        <v>57673</v>
      </c>
      <c r="AZ326" s="111">
        <v>48201</v>
      </c>
      <c r="BA326" s="111">
        <v>59026</v>
      </c>
      <c r="BB326" s="111">
        <v>34588</v>
      </c>
      <c r="BC326" s="111">
        <v>4042</v>
      </c>
      <c r="BD326" s="111">
        <v>1671</v>
      </c>
      <c r="BE326" s="111">
        <v>233</v>
      </c>
      <c r="BF326" s="111">
        <v>61386</v>
      </c>
      <c r="BG326" s="111">
        <v>263</v>
      </c>
      <c r="BH326" s="111">
        <v>476</v>
      </c>
      <c r="BI326" s="111">
        <v>3675</v>
      </c>
      <c r="BJ326" s="111">
        <v>95423</v>
      </c>
      <c r="BK326" s="111">
        <v>26</v>
      </c>
      <c r="BL326" s="111">
        <v>49</v>
      </c>
      <c r="BM326" s="111">
        <v>451</v>
      </c>
      <c r="BN326" s="111">
        <v>0</v>
      </c>
      <c r="BO326" s="111">
        <v>3763</v>
      </c>
      <c r="BP326" s="111">
        <v>0</v>
      </c>
      <c r="BQ326" s="111">
        <v>1710</v>
      </c>
      <c r="BR326" s="111">
        <v>0</v>
      </c>
      <c r="BS326" s="111">
        <v>0</v>
      </c>
      <c r="BT326" s="111">
        <v>0</v>
      </c>
      <c r="BU326" s="111">
        <v>15109865</v>
      </c>
      <c r="BV326" s="111">
        <v>4015</v>
      </c>
      <c r="BW326" s="111">
        <v>9414</v>
      </c>
      <c r="BX326" s="111">
        <v>0</v>
      </c>
      <c r="BY326" s="111">
        <v>0</v>
      </c>
      <c r="BZ326" s="111">
        <v>0</v>
      </c>
      <c r="CA326" s="111">
        <v>11167398</v>
      </c>
      <c r="CB326" s="111">
        <v>6531</v>
      </c>
      <c r="CC326" s="111">
        <v>15543</v>
      </c>
      <c r="CD326" s="126">
        <f t="shared" si="2284"/>
        <v>1</v>
      </c>
      <c r="CE326" s="166">
        <f t="shared" si="2285"/>
        <v>2019</v>
      </c>
      <c r="CF326" s="167">
        <f t="shared" ref="CF326:CF352" si="2302">DATE($CE326,$CD326,1)</f>
        <v>43466</v>
      </c>
      <c r="CG326" s="168">
        <f t="shared" ref="CG326:CG352" si="2303">DAY(DATE($CE326,$CD326+1,1)-1)</f>
        <v>31</v>
      </c>
      <c r="CH326" s="126">
        <f t="shared" si="2286"/>
        <v>83615</v>
      </c>
      <c r="CI326" s="126">
        <f t="shared" si="2287"/>
        <v>501690</v>
      </c>
      <c r="CJ326" s="126">
        <f t="shared" si="2288"/>
        <v>2341220</v>
      </c>
      <c r="CK326" s="126">
        <f t="shared" si="2289"/>
        <v>3948860</v>
      </c>
      <c r="CL326" s="126">
        <f t="shared" si="2290"/>
        <v>3074935</v>
      </c>
      <c r="CM326" s="126">
        <f t="shared" si="2291"/>
        <v>61011732</v>
      </c>
      <c r="CN326" s="126">
        <f t="shared" si="2292"/>
        <v>158865140</v>
      </c>
      <c r="CO326" s="126">
        <f t="shared" si="2293"/>
        <v>11947264</v>
      </c>
      <c r="CP326" s="126">
        <f t="shared" si="2294"/>
        <v>110908</v>
      </c>
      <c r="CQ326" s="126">
        <f t="shared" si="2295"/>
        <v>180075</v>
      </c>
      <c r="CR326" s="126">
        <f t="shared" si="2296"/>
        <v>0</v>
      </c>
      <c r="CS326" s="126">
        <f t="shared" si="2297"/>
        <v>35424882</v>
      </c>
      <c r="CT326" s="126">
        <f t="shared" si="2298"/>
        <v>0</v>
      </c>
      <c r="CU326" s="126">
        <f t="shared" si="2299"/>
        <v>26578530</v>
      </c>
    </row>
    <row r="327" spans="1:99" x14ac:dyDescent="0.2">
      <c r="A327" s="123" t="str">
        <f t="shared" si="2283"/>
        <v>2018-19JANUARYRYC</v>
      </c>
      <c r="B327" s="97" t="s">
        <v>821</v>
      </c>
      <c r="C327" s="35" t="s">
        <v>814</v>
      </c>
      <c r="D327" s="124" t="str">
        <f t="shared" si="2300"/>
        <v>Y55</v>
      </c>
      <c r="E327" s="124" t="str">
        <f t="shared" si="2301"/>
        <v>Midlands and East</v>
      </c>
      <c r="F327" s="109" t="s">
        <v>699</v>
      </c>
      <c r="G327" s="109" t="s">
        <v>700</v>
      </c>
      <c r="H327" s="111">
        <v>110196</v>
      </c>
      <c r="I327" s="111">
        <v>68418</v>
      </c>
      <c r="J327" s="111">
        <v>216686</v>
      </c>
      <c r="K327" s="111">
        <v>3</v>
      </c>
      <c r="L327" s="111">
        <v>1</v>
      </c>
      <c r="M327" s="111">
        <v>8</v>
      </c>
      <c r="N327" s="111">
        <v>52</v>
      </c>
      <c r="O327" s="111">
        <v>78428</v>
      </c>
      <c r="P327" s="111">
        <v>7094</v>
      </c>
      <c r="Q327" s="111">
        <v>4676</v>
      </c>
      <c r="R327" s="111">
        <v>45048</v>
      </c>
      <c r="S327" s="111">
        <v>13720</v>
      </c>
      <c r="T327" s="111">
        <v>2202</v>
      </c>
      <c r="U327" s="111">
        <v>3277480</v>
      </c>
      <c r="V327" s="111">
        <v>462</v>
      </c>
      <c r="W327" s="111">
        <v>834</v>
      </c>
      <c r="X327" s="111">
        <v>3387261</v>
      </c>
      <c r="Y327" s="111">
        <v>724</v>
      </c>
      <c r="Z327" s="111">
        <v>1278</v>
      </c>
      <c r="AA327" s="111">
        <v>67394969</v>
      </c>
      <c r="AB327" s="111">
        <v>1496</v>
      </c>
      <c r="AC327" s="111">
        <v>3088</v>
      </c>
      <c r="AD327" s="111">
        <v>63536002</v>
      </c>
      <c r="AE327" s="111">
        <v>4631</v>
      </c>
      <c r="AF327" s="111">
        <v>11246</v>
      </c>
      <c r="AG327" s="111">
        <v>10171984</v>
      </c>
      <c r="AH327" s="111">
        <v>4619</v>
      </c>
      <c r="AI327" s="111">
        <v>11685</v>
      </c>
      <c r="AJ327" s="111">
        <v>5793</v>
      </c>
      <c r="AK327" s="111">
        <v>90</v>
      </c>
      <c r="AL327" s="111">
        <v>4035</v>
      </c>
      <c r="AM327" s="111">
        <v>666</v>
      </c>
      <c r="AN327" s="111">
        <v>43</v>
      </c>
      <c r="AO327" s="111">
        <v>1625</v>
      </c>
      <c r="AP327" s="111">
        <v>1655</v>
      </c>
      <c r="AQ327" s="111">
        <v>45546</v>
      </c>
      <c r="AR327" s="111">
        <v>2254</v>
      </c>
      <c r="AS327" s="111">
        <v>24835</v>
      </c>
      <c r="AT327" s="111">
        <v>72635</v>
      </c>
      <c r="AU327" s="111">
        <v>16814</v>
      </c>
      <c r="AV327" s="111">
        <v>11953</v>
      </c>
      <c r="AW327" s="111">
        <v>10938</v>
      </c>
      <c r="AX327" s="111">
        <v>7949</v>
      </c>
      <c r="AY327" s="111">
        <v>70997</v>
      </c>
      <c r="AZ327" s="111">
        <v>51584</v>
      </c>
      <c r="BA327" s="111">
        <v>26395</v>
      </c>
      <c r="BB327" s="111">
        <v>14913</v>
      </c>
      <c r="BC327" s="111">
        <v>3973</v>
      </c>
      <c r="BD327" s="111">
        <v>2384</v>
      </c>
      <c r="BE327" s="111">
        <v>568</v>
      </c>
      <c r="BF327" s="111">
        <v>153676</v>
      </c>
      <c r="BG327" s="111">
        <v>271</v>
      </c>
      <c r="BH327" s="111">
        <v>465</v>
      </c>
      <c r="BI327" s="111">
        <v>6628</v>
      </c>
      <c r="BJ327" s="111">
        <v>228057</v>
      </c>
      <c r="BK327" s="111">
        <v>34</v>
      </c>
      <c r="BL327" s="111">
        <v>61</v>
      </c>
      <c r="BM327" s="111">
        <v>38</v>
      </c>
      <c r="BN327" s="111">
        <v>877</v>
      </c>
      <c r="BO327" s="111">
        <v>586</v>
      </c>
      <c r="BP327" s="111">
        <v>50</v>
      </c>
      <c r="BQ327" s="111">
        <v>1313</v>
      </c>
      <c r="BR327" s="111">
        <v>6591014</v>
      </c>
      <c r="BS327" s="111">
        <v>7515</v>
      </c>
      <c r="BT327" s="111">
        <v>18142</v>
      </c>
      <c r="BU327" s="111">
        <v>4577970</v>
      </c>
      <c r="BV327" s="111">
        <v>7812</v>
      </c>
      <c r="BW327" s="111">
        <v>17242</v>
      </c>
      <c r="BX327" s="111">
        <v>422133</v>
      </c>
      <c r="BY327" s="111">
        <v>8443</v>
      </c>
      <c r="BZ327" s="111">
        <v>22780</v>
      </c>
      <c r="CA327" s="111">
        <v>13786017</v>
      </c>
      <c r="CB327" s="111">
        <v>10500</v>
      </c>
      <c r="CC327" s="111">
        <v>24609</v>
      </c>
      <c r="CD327" s="126">
        <f t="shared" si="2284"/>
        <v>1</v>
      </c>
      <c r="CE327" s="166">
        <f t="shared" si="2285"/>
        <v>2019</v>
      </c>
      <c r="CF327" s="167">
        <f t="shared" si="2302"/>
        <v>43466</v>
      </c>
      <c r="CG327" s="168">
        <f t="shared" si="2303"/>
        <v>31</v>
      </c>
      <c r="CH327" s="126">
        <f t="shared" si="2286"/>
        <v>68418</v>
      </c>
      <c r="CI327" s="126">
        <f t="shared" si="2287"/>
        <v>547344</v>
      </c>
      <c r="CJ327" s="126">
        <f t="shared" si="2288"/>
        <v>3557736</v>
      </c>
      <c r="CK327" s="126">
        <f t="shared" si="2289"/>
        <v>5916396</v>
      </c>
      <c r="CL327" s="126">
        <f t="shared" si="2290"/>
        <v>5975928</v>
      </c>
      <c r="CM327" s="126">
        <f t="shared" si="2291"/>
        <v>139108224</v>
      </c>
      <c r="CN327" s="126">
        <f t="shared" si="2292"/>
        <v>154295120</v>
      </c>
      <c r="CO327" s="126">
        <f t="shared" si="2293"/>
        <v>25730370</v>
      </c>
      <c r="CP327" s="126">
        <f t="shared" si="2294"/>
        <v>264120</v>
      </c>
      <c r="CQ327" s="126">
        <f t="shared" si="2295"/>
        <v>404308</v>
      </c>
      <c r="CR327" s="126">
        <f t="shared" si="2296"/>
        <v>15910534</v>
      </c>
      <c r="CS327" s="126">
        <f t="shared" si="2297"/>
        <v>10103812</v>
      </c>
      <c r="CT327" s="126">
        <f t="shared" si="2298"/>
        <v>1139000</v>
      </c>
      <c r="CU327" s="126">
        <f t="shared" si="2299"/>
        <v>32311617</v>
      </c>
    </row>
    <row r="328" spans="1:99" x14ac:dyDescent="0.2">
      <c r="A328" s="123" t="str">
        <f t="shared" si="2283"/>
        <v>2018-19JANUARYRYD</v>
      </c>
      <c r="B328" s="97" t="s">
        <v>821</v>
      </c>
      <c r="C328" s="35" t="s">
        <v>814</v>
      </c>
      <c r="D328" s="124" t="str">
        <f t="shared" si="2300"/>
        <v>Y58</v>
      </c>
      <c r="E328" s="124" t="str">
        <f t="shared" si="2301"/>
        <v>South East</v>
      </c>
      <c r="F328" s="109" t="s">
        <v>701</v>
      </c>
      <c r="G328" s="109" t="s">
        <v>702</v>
      </c>
      <c r="H328" s="111">
        <v>88653</v>
      </c>
      <c r="I328" s="111">
        <v>68681</v>
      </c>
      <c r="J328" s="111">
        <v>358877</v>
      </c>
      <c r="K328" s="111">
        <v>5</v>
      </c>
      <c r="L328" s="111">
        <v>1</v>
      </c>
      <c r="M328" s="111">
        <v>30</v>
      </c>
      <c r="N328" s="111">
        <v>102</v>
      </c>
      <c r="O328" s="111">
        <v>64309</v>
      </c>
      <c r="P328" s="111">
        <v>3796</v>
      </c>
      <c r="Q328" s="111">
        <v>2401</v>
      </c>
      <c r="R328" s="111">
        <v>34842</v>
      </c>
      <c r="S328" s="111">
        <v>19142</v>
      </c>
      <c r="T328" s="111">
        <v>761</v>
      </c>
      <c r="U328" s="111">
        <v>1813586</v>
      </c>
      <c r="V328" s="111">
        <v>478</v>
      </c>
      <c r="W328" s="111">
        <v>855</v>
      </c>
      <c r="X328" s="111">
        <v>1436928</v>
      </c>
      <c r="Y328" s="111">
        <v>598</v>
      </c>
      <c r="Z328" s="111">
        <v>1111</v>
      </c>
      <c r="AA328" s="111">
        <v>43857399</v>
      </c>
      <c r="AB328" s="111">
        <v>1259</v>
      </c>
      <c r="AC328" s="111">
        <v>2397</v>
      </c>
      <c r="AD328" s="111">
        <v>117419369</v>
      </c>
      <c r="AE328" s="111">
        <v>6134</v>
      </c>
      <c r="AF328" s="111">
        <v>14106</v>
      </c>
      <c r="AG328" s="111">
        <v>5875497</v>
      </c>
      <c r="AH328" s="111">
        <v>7721</v>
      </c>
      <c r="AI328" s="111">
        <v>16044</v>
      </c>
      <c r="AJ328" s="111">
        <v>3746</v>
      </c>
      <c r="AK328" s="111">
        <v>130</v>
      </c>
      <c r="AL328" s="111">
        <v>898</v>
      </c>
      <c r="AM328" s="111">
        <v>677</v>
      </c>
      <c r="AN328" s="111">
        <v>227</v>
      </c>
      <c r="AO328" s="111">
        <v>2491</v>
      </c>
      <c r="AP328" s="111">
        <v>569</v>
      </c>
      <c r="AQ328" s="111">
        <v>39366</v>
      </c>
      <c r="AR328" s="111">
        <v>546</v>
      </c>
      <c r="AS328" s="111">
        <v>20651</v>
      </c>
      <c r="AT328" s="111">
        <v>60563</v>
      </c>
      <c r="AU328" s="111">
        <v>8612</v>
      </c>
      <c r="AV328" s="111">
        <v>6419</v>
      </c>
      <c r="AW328" s="111">
        <v>5448</v>
      </c>
      <c r="AX328" s="111">
        <v>4123</v>
      </c>
      <c r="AY328" s="111">
        <v>47975</v>
      </c>
      <c r="AZ328" s="111">
        <v>38089</v>
      </c>
      <c r="BA328" s="111">
        <v>33390</v>
      </c>
      <c r="BB328" s="111">
        <v>20241</v>
      </c>
      <c r="BC328" s="111">
        <v>1281</v>
      </c>
      <c r="BD328" s="111">
        <v>799</v>
      </c>
      <c r="BE328" s="111">
        <v>395</v>
      </c>
      <c r="BF328" s="111">
        <v>126433</v>
      </c>
      <c r="BG328" s="111">
        <v>320</v>
      </c>
      <c r="BH328" s="111">
        <v>588</v>
      </c>
      <c r="BI328" s="111">
        <v>2864</v>
      </c>
      <c r="BJ328" s="111">
        <v>133575</v>
      </c>
      <c r="BK328" s="111">
        <v>47</v>
      </c>
      <c r="BL328" s="111">
        <v>70</v>
      </c>
      <c r="BM328" s="111">
        <v>0</v>
      </c>
      <c r="BN328" s="111">
        <v>170</v>
      </c>
      <c r="BO328" s="111">
        <v>1588</v>
      </c>
      <c r="BP328" s="111">
        <v>0</v>
      </c>
      <c r="BQ328" s="111">
        <v>265</v>
      </c>
      <c r="BR328" s="111">
        <v>1125245</v>
      </c>
      <c r="BS328" s="111">
        <v>6619</v>
      </c>
      <c r="BT328" s="111">
        <v>13821</v>
      </c>
      <c r="BU328" s="111">
        <v>13493174</v>
      </c>
      <c r="BV328" s="111">
        <v>8497</v>
      </c>
      <c r="BW328" s="111">
        <v>17556</v>
      </c>
      <c r="BX328" s="111">
        <v>0</v>
      </c>
      <c r="BY328" s="111">
        <v>0</v>
      </c>
      <c r="BZ328" s="111">
        <v>0</v>
      </c>
      <c r="CA328" s="111">
        <v>3233488</v>
      </c>
      <c r="CB328" s="111">
        <v>12202</v>
      </c>
      <c r="CC328" s="111">
        <v>28015</v>
      </c>
      <c r="CD328" s="126">
        <f t="shared" si="2284"/>
        <v>1</v>
      </c>
      <c r="CE328" s="166">
        <f t="shared" si="2285"/>
        <v>2019</v>
      </c>
      <c r="CF328" s="167">
        <f t="shared" si="2302"/>
        <v>43466</v>
      </c>
      <c r="CG328" s="168">
        <f t="shared" si="2303"/>
        <v>31</v>
      </c>
      <c r="CH328" s="126">
        <f t="shared" si="2286"/>
        <v>68681</v>
      </c>
      <c r="CI328" s="126">
        <f t="shared" si="2287"/>
        <v>2060430</v>
      </c>
      <c r="CJ328" s="126">
        <f t="shared" si="2288"/>
        <v>7005462</v>
      </c>
      <c r="CK328" s="126">
        <f t="shared" si="2289"/>
        <v>3245580</v>
      </c>
      <c r="CL328" s="126">
        <f t="shared" si="2290"/>
        <v>2667511</v>
      </c>
      <c r="CM328" s="126">
        <f t="shared" si="2291"/>
        <v>83516274</v>
      </c>
      <c r="CN328" s="126">
        <f t="shared" si="2292"/>
        <v>270017052</v>
      </c>
      <c r="CO328" s="126">
        <f t="shared" si="2293"/>
        <v>12209484</v>
      </c>
      <c r="CP328" s="126">
        <f t="shared" si="2294"/>
        <v>232260</v>
      </c>
      <c r="CQ328" s="126">
        <f t="shared" si="2295"/>
        <v>200480</v>
      </c>
      <c r="CR328" s="126">
        <f t="shared" si="2296"/>
        <v>2349570</v>
      </c>
      <c r="CS328" s="126">
        <f t="shared" si="2297"/>
        <v>27878928</v>
      </c>
      <c r="CT328" s="126">
        <f t="shared" si="2298"/>
        <v>0</v>
      </c>
      <c r="CU328" s="126">
        <f t="shared" si="2299"/>
        <v>7423975</v>
      </c>
    </row>
    <row r="329" spans="1:99" x14ac:dyDescent="0.2">
      <c r="A329" s="123" t="str">
        <f t="shared" si="2283"/>
        <v>2018-19JANUARYRYE</v>
      </c>
      <c r="B329" s="97" t="s">
        <v>821</v>
      </c>
      <c r="C329" s="35" t="s">
        <v>814</v>
      </c>
      <c r="D329" s="124" t="str">
        <f t="shared" si="2300"/>
        <v>Y58</v>
      </c>
      <c r="E329" s="124" t="str">
        <f t="shared" si="2301"/>
        <v>South East</v>
      </c>
      <c r="F329" s="109" t="s">
        <v>703</v>
      </c>
      <c r="G329" s="109" t="s">
        <v>704</v>
      </c>
      <c r="H329" s="111">
        <v>69573</v>
      </c>
      <c r="I329" s="111">
        <v>41281</v>
      </c>
      <c r="J329" s="111">
        <v>249305</v>
      </c>
      <c r="K329" s="111">
        <v>6</v>
      </c>
      <c r="L329" s="111">
        <v>3</v>
      </c>
      <c r="M329" s="111">
        <v>18</v>
      </c>
      <c r="N329" s="111">
        <v>74.199999999997104</v>
      </c>
      <c r="O329" s="111">
        <v>50749</v>
      </c>
      <c r="P329" s="111">
        <v>2605</v>
      </c>
      <c r="Q329" s="111">
        <v>1638</v>
      </c>
      <c r="R329" s="111">
        <v>25108</v>
      </c>
      <c r="S329" s="111">
        <v>15306</v>
      </c>
      <c r="T329" s="111">
        <v>908</v>
      </c>
      <c r="U329" s="111">
        <v>1055013</v>
      </c>
      <c r="V329" s="111">
        <v>405</v>
      </c>
      <c r="W329" s="111">
        <v>720</v>
      </c>
      <c r="X329" s="111">
        <v>951163</v>
      </c>
      <c r="Y329" s="111">
        <v>581</v>
      </c>
      <c r="Z329" s="111">
        <v>1052.5999999999999</v>
      </c>
      <c r="AA329" s="111">
        <v>24793450</v>
      </c>
      <c r="AB329" s="111">
        <v>987</v>
      </c>
      <c r="AC329" s="111">
        <v>1957</v>
      </c>
      <c r="AD329" s="111">
        <v>45629542</v>
      </c>
      <c r="AE329" s="111">
        <v>2981</v>
      </c>
      <c r="AF329" s="111">
        <v>6952.5</v>
      </c>
      <c r="AG329" s="111">
        <v>4104249</v>
      </c>
      <c r="AH329" s="111">
        <v>4520</v>
      </c>
      <c r="AI329" s="111">
        <v>10005</v>
      </c>
      <c r="AJ329" s="111">
        <v>2989</v>
      </c>
      <c r="AK329" s="111">
        <v>25</v>
      </c>
      <c r="AL329" s="111">
        <v>146</v>
      </c>
      <c r="AM329" s="111">
        <v>350</v>
      </c>
      <c r="AN329" s="111">
        <v>182</v>
      </c>
      <c r="AO329" s="111">
        <v>2636</v>
      </c>
      <c r="AP329" s="111">
        <v>0</v>
      </c>
      <c r="AQ329" s="111">
        <v>27628</v>
      </c>
      <c r="AR329" s="111">
        <v>3336</v>
      </c>
      <c r="AS329" s="111">
        <v>16796</v>
      </c>
      <c r="AT329" s="111">
        <v>47760</v>
      </c>
      <c r="AU329" s="111">
        <v>5257</v>
      </c>
      <c r="AV329" s="111">
        <v>3991</v>
      </c>
      <c r="AW329" s="111">
        <v>3313</v>
      </c>
      <c r="AX329" s="111">
        <v>2549</v>
      </c>
      <c r="AY329" s="111">
        <v>33896</v>
      </c>
      <c r="AZ329" s="111">
        <v>27619</v>
      </c>
      <c r="BA329" s="111">
        <v>22231</v>
      </c>
      <c r="BB329" s="111">
        <v>17246</v>
      </c>
      <c r="BC329" s="111">
        <v>1360</v>
      </c>
      <c r="BD329" s="111">
        <v>1022</v>
      </c>
      <c r="BE329" s="111">
        <v>183</v>
      </c>
      <c r="BF329" s="111">
        <v>51235</v>
      </c>
      <c r="BG329" s="111">
        <v>280</v>
      </c>
      <c r="BH329" s="111">
        <v>460</v>
      </c>
      <c r="BI329" s="111">
        <v>2094</v>
      </c>
      <c r="BJ329" s="111">
        <v>75771</v>
      </c>
      <c r="BK329" s="111">
        <v>36</v>
      </c>
      <c r="BL329" s="111">
        <v>72</v>
      </c>
      <c r="BM329" s="111">
        <v>3</v>
      </c>
      <c r="BN329" s="111">
        <v>2206</v>
      </c>
      <c r="BO329" s="111">
        <v>1369</v>
      </c>
      <c r="BP329" s="111">
        <v>0</v>
      </c>
      <c r="BQ329" s="111">
        <v>405</v>
      </c>
      <c r="BR329" s="111">
        <v>6093968</v>
      </c>
      <c r="BS329" s="111">
        <v>2762</v>
      </c>
      <c r="BT329" s="111">
        <v>4887</v>
      </c>
      <c r="BU329" s="111">
        <v>7685925</v>
      </c>
      <c r="BV329" s="111">
        <v>5614</v>
      </c>
      <c r="BW329" s="111">
        <v>9941.6</v>
      </c>
      <c r="BX329" s="111">
        <v>0</v>
      </c>
      <c r="BY329" s="111">
        <v>0</v>
      </c>
      <c r="BZ329" s="111">
        <v>0</v>
      </c>
      <c r="CA329" s="111">
        <v>3433457</v>
      </c>
      <c r="CB329" s="111">
        <v>8478</v>
      </c>
      <c r="CC329" s="111">
        <v>16885.599999999999</v>
      </c>
      <c r="CD329" s="126">
        <f t="shared" ref="CD329:CD341" si="2304">MONTH(1&amp;C329)</f>
        <v>1</v>
      </c>
      <c r="CE329" s="166">
        <f t="shared" ref="CE329:CE341" si="2305">LEFT($B329,4)+IF(CD329&lt;4,1,0)</f>
        <v>2019</v>
      </c>
      <c r="CF329" s="167">
        <f t="shared" si="2302"/>
        <v>43466</v>
      </c>
      <c r="CG329" s="168">
        <f t="shared" si="2303"/>
        <v>31</v>
      </c>
      <c r="CH329" s="126">
        <f t="shared" si="2286"/>
        <v>123843</v>
      </c>
      <c r="CI329" s="126">
        <f t="shared" si="2287"/>
        <v>743058</v>
      </c>
      <c r="CJ329" s="126">
        <f t="shared" si="2288"/>
        <v>3063050.1999998805</v>
      </c>
      <c r="CK329" s="126">
        <f t="shared" si="2289"/>
        <v>1875600</v>
      </c>
      <c r="CL329" s="126">
        <f t="shared" si="2290"/>
        <v>1724158.7999999998</v>
      </c>
      <c r="CM329" s="126">
        <f t="shared" si="2291"/>
        <v>49136356</v>
      </c>
      <c r="CN329" s="126">
        <f t="shared" si="2292"/>
        <v>106414965</v>
      </c>
      <c r="CO329" s="126">
        <f t="shared" si="2293"/>
        <v>9084540</v>
      </c>
      <c r="CP329" s="126">
        <f t="shared" si="2294"/>
        <v>84180</v>
      </c>
      <c r="CQ329" s="126">
        <f t="shared" si="2295"/>
        <v>150768</v>
      </c>
      <c r="CR329" s="126">
        <f t="shared" si="2296"/>
        <v>10780722</v>
      </c>
      <c r="CS329" s="126">
        <f t="shared" si="2297"/>
        <v>13610050.4</v>
      </c>
      <c r="CT329" s="126">
        <f t="shared" si="2298"/>
        <v>0</v>
      </c>
      <c r="CU329" s="126">
        <f t="shared" si="2299"/>
        <v>6838667.9999999991</v>
      </c>
    </row>
    <row r="330" spans="1:99" x14ac:dyDescent="0.2">
      <c r="A330" s="123" t="str">
        <f t="shared" si="2283"/>
        <v>2018-19JANUARYRYF</v>
      </c>
      <c r="B330" s="97" t="s">
        <v>821</v>
      </c>
      <c r="C330" s="35" t="s">
        <v>814</v>
      </c>
      <c r="D330" s="124" t="str">
        <f t="shared" si="2300"/>
        <v>Y59</v>
      </c>
      <c r="E330" s="124" t="str">
        <f t="shared" si="2301"/>
        <v>South West</v>
      </c>
      <c r="F330" s="109" t="s">
        <v>705</v>
      </c>
      <c r="G330" s="109" t="s">
        <v>706</v>
      </c>
      <c r="H330" s="111">
        <v>111444</v>
      </c>
      <c r="I330" s="111">
        <v>85070</v>
      </c>
      <c r="J330" s="111">
        <v>436436</v>
      </c>
      <c r="K330" s="111">
        <v>5</v>
      </c>
      <c r="L330" s="111">
        <v>2</v>
      </c>
      <c r="M330" s="111">
        <v>23</v>
      </c>
      <c r="N330" s="111">
        <v>61</v>
      </c>
      <c r="O330" s="111">
        <v>76634</v>
      </c>
      <c r="P330" s="111">
        <v>4256</v>
      </c>
      <c r="Q330" s="111">
        <v>2651</v>
      </c>
      <c r="R330" s="111">
        <v>42606</v>
      </c>
      <c r="S330" s="111">
        <v>18353</v>
      </c>
      <c r="T330" s="111">
        <v>1628</v>
      </c>
      <c r="U330" s="111">
        <v>1719788</v>
      </c>
      <c r="V330" s="111">
        <v>404</v>
      </c>
      <c r="W330" s="111">
        <v>721</v>
      </c>
      <c r="X330" s="111">
        <v>1739566</v>
      </c>
      <c r="Y330" s="111">
        <v>656</v>
      </c>
      <c r="Z330" s="111">
        <v>1190</v>
      </c>
      <c r="AA330" s="111">
        <v>74967082</v>
      </c>
      <c r="AB330" s="111">
        <v>1760</v>
      </c>
      <c r="AC330" s="111">
        <v>3705</v>
      </c>
      <c r="AD330" s="111">
        <v>86219678</v>
      </c>
      <c r="AE330" s="111">
        <v>4698</v>
      </c>
      <c r="AF330" s="111">
        <v>10703</v>
      </c>
      <c r="AG330" s="111">
        <v>10149619</v>
      </c>
      <c r="AH330" s="111">
        <v>6234</v>
      </c>
      <c r="AI330" s="111">
        <v>13941</v>
      </c>
      <c r="AJ330" s="111">
        <v>4730</v>
      </c>
      <c r="AK330" s="111">
        <v>533</v>
      </c>
      <c r="AL330" s="111">
        <v>1822</v>
      </c>
      <c r="AM330" s="111">
        <v>5358</v>
      </c>
      <c r="AN330" s="111">
        <v>590</v>
      </c>
      <c r="AO330" s="111">
        <v>1785</v>
      </c>
      <c r="AP330" s="111">
        <v>17</v>
      </c>
      <c r="AQ330" s="111">
        <v>41127</v>
      </c>
      <c r="AR330" s="111">
        <v>3865</v>
      </c>
      <c r="AS330" s="111">
        <v>26912</v>
      </c>
      <c r="AT330" s="111">
        <v>71904</v>
      </c>
      <c r="AU330" s="111">
        <v>9864</v>
      </c>
      <c r="AV330" s="111">
        <v>7647</v>
      </c>
      <c r="AW330" s="111">
        <v>6115</v>
      </c>
      <c r="AX330" s="111">
        <v>4802</v>
      </c>
      <c r="AY330" s="111">
        <v>58072</v>
      </c>
      <c r="AZ330" s="111">
        <v>49093</v>
      </c>
      <c r="BA330" s="111">
        <v>26502</v>
      </c>
      <c r="BB330" s="111">
        <v>19620</v>
      </c>
      <c r="BC330" s="111">
        <v>2157</v>
      </c>
      <c r="BD330" s="111">
        <v>1699</v>
      </c>
      <c r="BE330" s="111">
        <v>451</v>
      </c>
      <c r="BF330" s="111">
        <v>155644</v>
      </c>
      <c r="BG330" s="111">
        <v>345</v>
      </c>
      <c r="BH330" s="111">
        <v>612</v>
      </c>
      <c r="BI330" s="111">
        <v>2513</v>
      </c>
      <c r="BJ330" s="111">
        <v>103780</v>
      </c>
      <c r="BK330" s="111">
        <v>41</v>
      </c>
      <c r="BL330" s="111">
        <v>75</v>
      </c>
      <c r="BM330" s="111">
        <v>166</v>
      </c>
      <c r="BN330" s="111">
        <v>1065</v>
      </c>
      <c r="BO330" s="111">
        <v>765</v>
      </c>
      <c r="BP330" s="111">
        <v>15</v>
      </c>
      <c r="BQ330" s="111">
        <v>1133</v>
      </c>
      <c r="BR330" s="111">
        <v>7084439</v>
      </c>
      <c r="BS330" s="111">
        <v>6652</v>
      </c>
      <c r="BT330" s="111">
        <v>13999</v>
      </c>
      <c r="BU330" s="111">
        <v>6327387</v>
      </c>
      <c r="BV330" s="111">
        <v>8271</v>
      </c>
      <c r="BW330" s="111">
        <v>16984</v>
      </c>
      <c r="BX330" s="111">
        <v>111325</v>
      </c>
      <c r="BY330" s="111">
        <v>7422</v>
      </c>
      <c r="BZ330" s="111">
        <v>16962</v>
      </c>
      <c r="CA330" s="111">
        <v>12130412</v>
      </c>
      <c r="CB330" s="111">
        <v>10706</v>
      </c>
      <c r="CC330" s="111">
        <v>21081</v>
      </c>
      <c r="CD330" s="126">
        <f t="shared" si="2304"/>
        <v>1</v>
      </c>
      <c r="CE330" s="166">
        <f t="shared" si="2305"/>
        <v>2019</v>
      </c>
      <c r="CF330" s="167">
        <f t="shared" si="2302"/>
        <v>43466</v>
      </c>
      <c r="CG330" s="168">
        <f t="shared" si="2303"/>
        <v>31</v>
      </c>
      <c r="CH330" s="126">
        <f t="shared" si="2286"/>
        <v>170140</v>
      </c>
      <c r="CI330" s="126">
        <f t="shared" si="2287"/>
        <v>1956610</v>
      </c>
      <c r="CJ330" s="126">
        <f t="shared" si="2288"/>
        <v>5189270</v>
      </c>
      <c r="CK330" s="126">
        <f t="shared" si="2289"/>
        <v>3068576</v>
      </c>
      <c r="CL330" s="126">
        <f t="shared" si="2290"/>
        <v>3154690</v>
      </c>
      <c r="CM330" s="126">
        <f t="shared" si="2291"/>
        <v>157855230</v>
      </c>
      <c r="CN330" s="126">
        <f t="shared" si="2292"/>
        <v>196432159</v>
      </c>
      <c r="CO330" s="126">
        <f t="shared" si="2293"/>
        <v>22695948</v>
      </c>
      <c r="CP330" s="126">
        <f t="shared" si="2294"/>
        <v>276012</v>
      </c>
      <c r="CQ330" s="126">
        <f t="shared" si="2295"/>
        <v>188475</v>
      </c>
      <c r="CR330" s="126">
        <f t="shared" si="2296"/>
        <v>14908935</v>
      </c>
      <c r="CS330" s="126">
        <f t="shared" si="2297"/>
        <v>12992760</v>
      </c>
      <c r="CT330" s="126">
        <f t="shared" si="2298"/>
        <v>254430</v>
      </c>
      <c r="CU330" s="126">
        <f t="shared" si="2299"/>
        <v>23884773</v>
      </c>
    </row>
    <row r="331" spans="1:99" x14ac:dyDescent="0.2">
      <c r="A331" s="123" t="str">
        <f t="shared" ref="A331:A341" si="2306">B331&amp;C331&amp;F331</f>
        <v>2018-19FEBRUARYR1F</v>
      </c>
      <c r="B331" s="97" t="s">
        <v>821</v>
      </c>
      <c r="C331" s="35" t="s">
        <v>819</v>
      </c>
      <c r="D331" s="124" t="str">
        <f t="shared" si="2300"/>
        <v>Y58</v>
      </c>
      <c r="E331" s="124" t="str">
        <f t="shared" si="2301"/>
        <v>South East</v>
      </c>
      <c r="F331" s="109" t="s">
        <v>682</v>
      </c>
      <c r="G331" s="109" t="s">
        <v>683</v>
      </c>
      <c r="H331" s="111">
        <v>2501</v>
      </c>
      <c r="I331" s="111">
        <v>1286</v>
      </c>
      <c r="J331" s="111">
        <v>12074</v>
      </c>
      <c r="K331" s="111">
        <v>9</v>
      </c>
      <c r="L331" s="111">
        <v>1</v>
      </c>
      <c r="M331" s="111">
        <v>55</v>
      </c>
      <c r="N331" s="111">
        <v>121</v>
      </c>
      <c r="O331" s="111">
        <v>1789</v>
      </c>
      <c r="P331" s="111">
        <v>68</v>
      </c>
      <c r="Q331" s="111">
        <v>47</v>
      </c>
      <c r="R331" s="111">
        <v>791</v>
      </c>
      <c r="S331" s="111">
        <v>638</v>
      </c>
      <c r="T331" s="111">
        <v>75</v>
      </c>
      <c r="U331" s="111">
        <v>41554</v>
      </c>
      <c r="V331" s="111">
        <v>611</v>
      </c>
      <c r="W331" s="111">
        <v>1046</v>
      </c>
      <c r="X331" s="111">
        <v>34350</v>
      </c>
      <c r="Y331" s="111">
        <v>731</v>
      </c>
      <c r="Z331" s="111">
        <v>1438</v>
      </c>
      <c r="AA331" s="111">
        <v>1012294</v>
      </c>
      <c r="AB331" s="111">
        <v>1280</v>
      </c>
      <c r="AC331" s="111">
        <v>2686</v>
      </c>
      <c r="AD331" s="111">
        <v>2398557</v>
      </c>
      <c r="AE331" s="111">
        <v>3759</v>
      </c>
      <c r="AF331" s="111">
        <v>8813</v>
      </c>
      <c r="AG331" s="111">
        <v>458179</v>
      </c>
      <c r="AH331" s="111">
        <v>6109</v>
      </c>
      <c r="AI331" s="111">
        <v>11565</v>
      </c>
      <c r="AJ331" s="111">
        <v>115</v>
      </c>
      <c r="AK331" s="111">
        <v>1</v>
      </c>
      <c r="AL331" s="111">
        <v>11</v>
      </c>
      <c r="AM331" s="111">
        <v>12</v>
      </c>
      <c r="AN331" s="111">
        <v>2</v>
      </c>
      <c r="AO331" s="111">
        <v>101</v>
      </c>
      <c r="AP331" s="111">
        <v>0</v>
      </c>
      <c r="AQ331" s="111">
        <v>1083</v>
      </c>
      <c r="AR331" s="111">
        <v>30</v>
      </c>
      <c r="AS331" s="111">
        <v>561</v>
      </c>
      <c r="AT331" s="111">
        <v>1674</v>
      </c>
      <c r="AU331" s="111">
        <v>98</v>
      </c>
      <c r="AV331" s="111">
        <v>87</v>
      </c>
      <c r="AW331" s="111">
        <v>69</v>
      </c>
      <c r="AX331" s="111">
        <v>62</v>
      </c>
      <c r="AY331" s="111">
        <v>902</v>
      </c>
      <c r="AZ331" s="111">
        <v>832</v>
      </c>
      <c r="BA331" s="111">
        <v>738</v>
      </c>
      <c r="BB331" s="111">
        <v>664</v>
      </c>
      <c r="BC331" s="111">
        <v>87</v>
      </c>
      <c r="BD331" s="111">
        <v>79</v>
      </c>
      <c r="BE331" s="111">
        <v>3</v>
      </c>
      <c r="BF331" s="111">
        <v>1082</v>
      </c>
      <c r="BG331" s="111">
        <v>361</v>
      </c>
      <c r="BH331" s="111">
        <v>621</v>
      </c>
      <c r="BI331" s="111">
        <v>56</v>
      </c>
      <c r="BJ331" s="111">
        <v>3458</v>
      </c>
      <c r="BK331" s="111">
        <v>62</v>
      </c>
      <c r="BL331" s="111">
        <v>108</v>
      </c>
      <c r="BM331" s="111">
        <v>0</v>
      </c>
      <c r="BN331" s="111">
        <v>47</v>
      </c>
      <c r="BO331" s="111">
        <v>42</v>
      </c>
      <c r="BP331" s="111">
        <v>0</v>
      </c>
      <c r="BQ331" s="111">
        <v>13</v>
      </c>
      <c r="BR331" s="111">
        <v>169744</v>
      </c>
      <c r="BS331" s="111">
        <v>3612</v>
      </c>
      <c r="BT331" s="111">
        <v>7043</v>
      </c>
      <c r="BU331" s="111">
        <v>341207</v>
      </c>
      <c r="BV331" s="111">
        <v>8124</v>
      </c>
      <c r="BW331" s="111">
        <v>12648</v>
      </c>
      <c r="BX331" s="111">
        <v>0</v>
      </c>
      <c r="BY331" s="111">
        <v>0</v>
      </c>
      <c r="BZ331" s="111">
        <v>0</v>
      </c>
      <c r="CA331" s="111">
        <v>111573</v>
      </c>
      <c r="CB331" s="111">
        <v>8583</v>
      </c>
      <c r="CC331" s="111">
        <v>21086</v>
      </c>
      <c r="CD331" s="126">
        <f t="shared" si="2304"/>
        <v>2</v>
      </c>
      <c r="CE331" s="166">
        <f t="shared" si="2305"/>
        <v>2019</v>
      </c>
      <c r="CF331" s="167">
        <f t="shared" si="2302"/>
        <v>43497</v>
      </c>
      <c r="CG331" s="168">
        <f t="shared" si="2303"/>
        <v>28</v>
      </c>
      <c r="CH331" s="126">
        <f t="shared" ref="CH331:CH341" si="2307">$I331*L331</f>
        <v>1286</v>
      </c>
      <c r="CI331" s="126">
        <f t="shared" ref="CI331:CI341" si="2308">$I331*M331</f>
        <v>70730</v>
      </c>
      <c r="CJ331" s="126">
        <f t="shared" ref="CJ331:CJ341" si="2309">$I331*N331</f>
        <v>155606</v>
      </c>
      <c r="CK331" s="126">
        <f t="shared" ref="CK331:CK341" si="2310">P331*W331</f>
        <v>71128</v>
      </c>
      <c r="CL331" s="126">
        <f t="shared" ref="CL331:CL341" si="2311">Q331*Z331</f>
        <v>67586</v>
      </c>
      <c r="CM331" s="126">
        <f t="shared" ref="CM331:CM341" si="2312">R331*AC331</f>
        <v>2124626</v>
      </c>
      <c r="CN331" s="126">
        <f t="shared" ref="CN331:CN341" si="2313">S331*AF331</f>
        <v>5622694</v>
      </c>
      <c r="CO331" s="126">
        <f t="shared" ref="CO331:CO341" si="2314">T331*AI331</f>
        <v>867375</v>
      </c>
      <c r="CP331" s="126">
        <f t="shared" ref="CP331:CP341" si="2315">BE331*BH331</f>
        <v>1863</v>
      </c>
      <c r="CQ331" s="126">
        <f t="shared" ref="CQ331:CQ341" si="2316">BI331*BL331</f>
        <v>6048</v>
      </c>
      <c r="CR331" s="126">
        <f t="shared" ref="CR331:CR341" si="2317">BN331*BT331</f>
        <v>331021</v>
      </c>
      <c r="CS331" s="126">
        <f t="shared" ref="CS331:CS341" si="2318">BO331*BW331</f>
        <v>531216</v>
      </c>
      <c r="CT331" s="126">
        <f t="shared" ref="CT331:CT341" si="2319">BP331*BZ331</f>
        <v>0</v>
      </c>
      <c r="CU331" s="126">
        <f t="shared" ref="CU331:CU341" si="2320">BQ331*CC331</f>
        <v>274118</v>
      </c>
    </row>
    <row r="332" spans="1:99" x14ac:dyDescent="0.2">
      <c r="A332" s="123" t="str">
        <f t="shared" si="2306"/>
        <v>2018-19FEBRUARYRRU</v>
      </c>
      <c r="B332" s="97" t="s">
        <v>821</v>
      </c>
      <c r="C332" s="35" t="s">
        <v>819</v>
      </c>
      <c r="D332" s="124" t="str">
        <f t="shared" si="2300"/>
        <v>Y56</v>
      </c>
      <c r="E332" s="124" t="str">
        <f t="shared" si="2301"/>
        <v>London</v>
      </c>
      <c r="F332" s="109" t="s">
        <v>685</v>
      </c>
      <c r="G332" s="109" t="s">
        <v>686</v>
      </c>
      <c r="H332" s="111">
        <v>159371</v>
      </c>
      <c r="I332" s="111">
        <v>127959</v>
      </c>
      <c r="J332" s="111">
        <v>1411630</v>
      </c>
      <c r="K332" s="111">
        <v>11</v>
      </c>
      <c r="L332" s="111">
        <v>0</v>
      </c>
      <c r="M332" s="111">
        <v>79</v>
      </c>
      <c r="N332" s="111">
        <v>155</v>
      </c>
      <c r="O332" s="111">
        <v>94220</v>
      </c>
      <c r="P332" s="111">
        <v>11499</v>
      </c>
      <c r="Q332" s="111">
        <v>8732</v>
      </c>
      <c r="R332" s="111">
        <v>54832</v>
      </c>
      <c r="S332" s="111">
        <v>17712</v>
      </c>
      <c r="T332" s="111">
        <v>1459</v>
      </c>
      <c r="U332" s="111">
        <v>4562022</v>
      </c>
      <c r="V332" s="111">
        <v>397</v>
      </c>
      <c r="W332" s="111">
        <v>659</v>
      </c>
      <c r="X332" s="111">
        <v>6188962</v>
      </c>
      <c r="Y332" s="111">
        <v>709</v>
      </c>
      <c r="Z332" s="111">
        <v>1227</v>
      </c>
      <c r="AA332" s="111">
        <v>73527051</v>
      </c>
      <c r="AB332" s="111">
        <v>1341</v>
      </c>
      <c r="AC332" s="111">
        <v>2818</v>
      </c>
      <c r="AD332" s="111">
        <v>74117778</v>
      </c>
      <c r="AE332" s="111">
        <v>4185</v>
      </c>
      <c r="AF332" s="111">
        <v>10389</v>
      </c>
      <c r="AG332" s="111">
        <v>7497524</v>
      </c>
      <c r="AH332" s="111">
        <v>5139</v>
      </c>
      <c r="AI332" s="111">
        <v>12283</v>
      </c>
      <c r="AJ332" s="111">
        <v>3321</v>
      </c>
      <c r="AK332" s="111">
        <v>230</v>
      </c>
      <c r="AL332" s="111">
        <v>835</v>
      </c>
      <c r="AM332" s="111">
        <v>5981</v>
      </c>
      <c r="AN332" s="111">
        <v>257</v>
      </c>
      <c r="AO332" s="111">
        <v>1999</v>
      </c>
      <c r="AP332" s="111">
        <v>0</v>
      </c>
      <c r="AQ332" s="111">
        <v>59621</v>
      </c>
      <c r="AR332" s="111">
        <v>6430</v>
      </c>
      <c r="AS332" s="111">
        <v>24848</v>
      </c>
      <c r="AT332" s="111">
        <v>90899</v>
      </c>
      <c r="AU332" s="111">
        <v>29928</v>
      </c>
      <c r="AV332" s="111">
        <v>22988</v>
      </c>
      <c r="AW332" s="111">
        <v>22435</v>
      </c>
      <c r="AX332" s="111">
        <v>17496</v>
      </c>
      <c r="AY332" s="111">
        <v>84754</v>
      </c>
      <c r="AZ332" s="111">
        <v>62705</v>
      </c>
      <c r="BA332" s="111">
        <v>29322</v>
      </c>
      <c r="BB332" s="111">
        <v>20078</v>
      </c>
      <c r="BC332" s="111">
        <v>2095</v>
      </c>
      <c r="BD332" s="111">
        <v>1535</v>
      </c>
      <c r="BE332" s="111">
        <v>0</v>
      </c>
      <c r="BF332" s="111">
        <v>0</v>
      </c>
      <c r="BG332" s="111">
        <v>0</v>
      </c>
      <c r="BH332" s="111">
        <v>0</v>
      </c>
      <c r="BI332" s="111">
        <v>6671</v>
      </c>
      <c r="BJ332" s="111">
        <v>431549</v>
      </c>
      <c r="BK332" s="111">
        <v>65</v>
      </c>
      <c r="BL332" s="111">
        <v>136</v>
      </c>
      <c r="BM332" s="111">
        <v>1501</v>
      </c>
      <c r="BN332" s="111">
        <v>476</v>
      </c>
      <c r="BO332" s="111">
        <v>1281</v>
      </c>
      <c r="BP332" s="111">
        <v>43</v>
      </c>
      <c r="BQ332" s="111">
        <v>1291</v>
      </c>
      <c r="BR332" s="111">
        <v>3243232</v>
      </c>
      <c r="BS332" s="111">
        <v>6814</v>
      </c>
      <c r="BT332" s="111">
        <v>14841</v>
      </c>
      <c r="BU332" s="111">
        <v>10883465</v>
      </c>
      <c r="BV332" s="111">
        <v>8496</v>
      </c>
      <c r="BW332" s="111">
        <v>17549</v>
      </c>
      <c r="BX332" s="111">
        <v>385687</v>
      </c>
      <c r="BY332" s="111">
        <v>8969</v>
      </c>
      <c r="BZ332" s="111">
        <v>15929</v>
      </c>
      <c r="CA332" s="111">
        <v>12635748</v>
      </c>
      <c r="CB332" s="111">
        <v>9788</v>
      </c>
      <c r="CC332" s="111">
        <v>18137</v>
      </c>
      <c r="CD332" s="126">
        <f t="shared" si="2304"/>
        <v>2</v>
      </c>
      <c r="CE332" s="166">
        <f t="shared" si="2305"/>
        <v>2019</v>
      </c>
      <c r="CF332" s="167">
        <f t="shared" si="2302"/>
        <v>43497</v>
      </c>
      <c r="CG332" s="168">
        <f t="shared" si="2303"/>
        <v>28</v>
      </c>
      <c r="CH332" s="126">
        <f t="shared" si="2307"/>
        <v>0</v>
      </c>
      <c r="CI332" s="126">
        <f t="shared" si="2308"/>
        <v>10108761</v>
      </c>
      <c r="CJ332" s="126">
        <f t="shared" si="2309"/>
        <v>19833645</v>
      </c>
      <c r="CK332" s="126">
        <f t="shared" si="2310"/>
        <v>7577841</v>
      </c>
      <c r="CL332" s="126">
        <f t="shared" si="2311"/>
        <v>10714164</v>
      </c>
      <c r="CM332" s="126">
        <f t="shared" si="2312"/>
        <v>154516576</v>
      </c>
      <c r="CN332" s="126">
        <f t="shared" si="2313"/>
        <v>184009968</v>
      </c>
      <c r="CO332" s="126">
        <f t="shared" si="2314"/>
        <v>17920897</v>
      </c>
      <c r="CP332" s="126">
        <f t="shared" si="2315"/>
        <v>0</v>
      </c>
      <c r="CQ332" s="126">
        <f t="shared" si="2316"/>
        <v>907256</v>
      </c>
      <c r="CR332" s="126">
        <f t="shared" si="2317"/>
        <v>7064316</v>
      </c>
      <c r="CS332" s="126">
        <f t="shared" si="2318"/>
        <v>22480269</v>
      </c>
      <c r="CT332" s="126">
        <f t="shared" si="2319"/>
        <v>684947</v>
      </c>
      <c r="CU332" s="126">
        <f t="shared" si="2320"/>
        <v>23414867</v>
      </c>
    </row>
    <row r="333" spans="1:99" x14ac:dyDescent="0.2">
      <c r="A333" s="123" t="str">
        <f t="shared" si="2306"/>
        <v>2018-19FEBRUARYRX6</v>
      </c>
      <c r="B333" s="97" t="s">
        <v>821</v>
      </c>
      <c r="C333" s="35" t="s">
        <v>819</v>
      </c>
      <c r="D333" s="124" t="str">
        <f t="shared" si="2300"/>
        <v>Y54</v>
      </c>
      <c r="E333" s="124" t="str">
        <f t="shared" si="2301"/>
        <v>North</v>
      </c>
      <c r="F333" s="109" t="s">
        <v>688</v>
      </c>
      <c r="G333" s="109" t="s">
        <v>689</v>
      </c>
      <c r="H333" s="111">
        <v>43912</v>
      </c>
      <c r="I333" s="111">
        <v>29511</v>
      </c>
      <c r="J333" s="111">
        <v>259680</v>
      </c>
      <c r="K333" s="111">
        <v>9</v>
      </c>
      <c r="L333" s="111">
        <v>1</v>
      </c>
      <c r="M333" s="111">
        <v>34</v>
      </c>
      <c r="N333" s="111">
        <v>76</v>
      </c>
      <c r="O333" s="111">
        <v>32797</v>
      </c>
      <c r="P333" s="111">
        <v>2385</v>
      </c>
      <c r="Q333" s="111">
        <v>1577</v>
      </c>
      <c r="R333" s="111">
        <v>18417</v>
      </c>
      <c r="S333" s="111">
        <v>7359</v>
      </c>
      <c r="T333" s="111">
        <v>369</v>
      </c>
      <c r="U333" s="111">
        <v>886236</v>
      </c>
      <c r="V333" s="111">
        <v>372</v>
      </c>
      <c r="W333" s="111">
        <v>637</v>
      </c>
      <c r="X333" s="111">
        <v>726826</v>
      </c>
      <c r="Y333" s="111">
        <v>461</v>
      </c>
      <c r="Z333" s="111">
        <v>813</v>
      </c>
      <c r="AA333" s="111">
        <v>28944186</v>
      </c>
      <c r="AB333" s="111">
        <v>1572</v>
      </c>
      <c r="AC333" s="111">
        <v>3287</v>
      </c>
      <c r="AD333" s="111">
        <v>42418470</v>
      </c>
      <c r="AE333" s="111">
        <v>5764</v>
      </c>
      <c r="AF333" s="111">
        <v>14221</v>
      </c>
      <c r="AG333" s="111">
        <v>1717742</v>
      </c>
      <c r="AH333" s="111">
        <v>4655</v>
      </c>
      <c r="AI333" s="111">
        <v>10591</v>
      </c>
      <c r="AJ333" s="111">
        <v>1641</v>
      </c>
      <c r="AK333" s="111">
        <v>59</v>
      </c>
      <c r="AL333" s="111">
        <v>344</v>
      </c>
      <c r="AM333" s="111">
        <v>2568</v>
      </c>
      <c r="AN333" s="111">
        <v>81</v>
      </c>
      <c r="AO333" s="111">
        <v>1157</v>
      </c>
      <c r="AP333" s="111">
        <v>0</v>
      </c>
      <c r="AQ333" s="111">
        <v>19257</v>
      </c>
      <c r="AR333" s="111">
        <v>3427</v>
      </c>
      <c r="AS333" s="111">
        <v>8472</v>
      </c>
      <c r="AT333" s="111">
        <v>31156</v>
      </c>
      <c r="AU333" s="111">
        <v>4502</v>
      </c>
      <c r="AV333" s="111">
        <v>3696</v>
      </c>
      <c r="AW333" s="111">
        <v>2930</v>
      </c>
      <c r="AX333" s="111">
        <v>2424</v>
      </c>
      <c r="AY333" s="111">
        <v>23897</v>
      </c>
      <c r="AZ333" s="111">
        <v>20385</v>
      </c>
      <c r="BA333" s="111">
        <v>11258</v>
      </c>
      <c r="BB333" s="111">
        <v>7325</v>
      </c>
      <c r="BC333" s="111">
        <v>552</v>
      </c>
      <c r="BD333" s="111">
        <v>348</v>
      </c>
      <c r="BE333" s="111">
        <v>92</v>
      </c>
      <c r="BF333" s="111">
        <v>49374</v>
      </c>
      <c r="BG333" s="111">
        <v>537</v>
      </c>
      <c r="BH333" s="111">
        <v>764</v>
      </c>
      <c r="BI333" s="111">
        <v>1499</v>
      </c>
      <c r="BJ333" s="111">
        <v>48177</v>
      </c>
      <c r="BK333" s="111">
        <v>32</v>
      </c>
      <c r="BL333" s="111">
        <v>66</v>
      </c>
      <c r="BM333" s="111">
        <v>902</v>
      </c>
      <c r="BN333" s="111">
        <v>0</v>
      </c>
      <c r="BO333" s="111">
        <v>965</v>
      </c>
      <c r="BP333" s="111">
        <v>0</v>
      </c>
      <c r="BQ333" s="111">
        <v>265</v>
      </c>
      <c r="BR333" s="111">
        <v>0</v>
      </c>
      <c r="BS333" s="111">
        <v>0</v>
      </c>
      <c r="BT333" s="111">
        <v>0</v>
      </c>
      <c r="BU333" s="111">
        <v>9045400</v>
      </c>
      <c r="BV333" s="111">
        <v>9373</v>
      </c>
      <c r="BW333" s="111">
        <v>21942</v>
      </c>
      <c r="BX333" s="111">
        <v>0</v>
      </c>
      <c r="BY333" s="111">
        <v>0</v>
      </c>
      <c r="BZ333" s="111">
        <v>0</v>
      </c>
      <c r="CA333" s="111">
        <v>3086508</v>
      </c>
      <c r="CB333" s="111">
        <v>11647</v>
      </c>
      <c r="CC333" s="111">
        <v>27631</v>
      </c>
      <c r="CD333" s="126">
        <f t="shared" si="2304"/>
        <v>2</v>
      </c>
      <c r="CE333" s="166">
        <f t="shared" si="2305"/>
        <v>2019</v>
      </c>
      <c r="CF333" s="167">
        <f t="shared" si="2302"/>
        <v>43497</v>
      </c>
      <c r="CG333" s="168">
        <f t="shared" si="2303"/>
        <v>28</v>
      </c>
      <c r="CH333" s="126">
        <f t="shared" si="2307"/>
        <v>29511</v>
      </c>
      <c r="CI333" s="126">
        <f t="shared" si="2308"/>
        <v>1003374</v>
      </c>
      <c r="CJ333" s="126">
        <f t="shared" si="2309"/>
        <v>2242836</v>
      </c>
      <c r="CK333" s="126">
        <f t="shared" si="2310"/>
        <v>1519245</v>
      </c>
      <c r="CL333" s="126">
        <f t="shared" si="2311"/>
        <v>1282101</v>
      </c>
      <c r="CM333" s="126">
        <f t="shared" si="2312"/>
        <v>60536679</v>
      </c>
      <c r="CN333" s="126">
        <f t="shared" si="2313"/>
        <v>104652339</v>
      </c>
      <c r="CO333" s="126">
        <f t="shared" si="2314"/>
        <v>3908079</v>
      </c>
      <c r="CP333" s="126">
        <f t="shared" si="2315"/>
        <v>70288</v>
      </c>
      <c r="CQ333" s="126">
        <f t="shared" si="2316"/>
        <v>98934</v>
      </c>
      <c r="CR333" s="126">
        <f t="shared" si="2317"/>
        <v>0</v>
      </c>
      <c r="CS333" s="126">
        <f t="shared" si="2318"/>
        <v>21174030</v>
      </c>
      <c r="CT333" s="126">
        <f t="shared" si="2319"/>
        <v>0</v>
      </c>
      <c r="CU333" s="126">
        <f t="shared" si="2320"/>
        <v>7322215</v>
      </c>
    </row>
    <row r="334" spans="1:99" x14ac:dyDescent="0.2">
      <c r="A334" s="123" t="str">
        <f t="shared" si="2306"/>
        <v>2018-19FEBRUARYRX7</v>
      </c>
      <c r="B334" s="97" t="s">
        <v>821</v>
      </c>
      <c r="C334" s="35" t="s">
        <v>819</v>
      </c>
      <c r="D334" s="124" t="str">
        <f t="shared" si="2300"/>
        <v>Y54</v>
      </c>
      <c r="E334" s="124" t="str">
        <f t="shared" si="2301"/>
        <v>North</v>
      </c>
      <c r="F334" s="109" t="s">
        <v>690</v>
      </c>
      <c r="G334" s="109" t="s">
        <v>691</v>
      </c>
      <c r="H334" s="111">
        <v>119275</v>
      </c>
      <c r="I334" s="111">
        <v>95828</v>
      </c>
      <c r="J334" s="111">
        <v>1088632</v>
      </c>
      <c r="K334" s="111">
        <v>11</v>
      </c>
      <c r="L334" s="111">
        <v>1</v>
      </c>
      <c r="M334" s="111">
        <v>74</v>
      </c>
      <c r="N334" s="111">
        <v>127</v>
      </c>
      <c r="O334" s="111">
        <v>89475</v>
      </c>
      <c r="P334" s="111">
        <v>8768</v>
      </c>
      <c r="Q334" s="111">
        <v>6284</v>
      </c>
      <c r="R334" s="111">
        <v>47251</v>
      </c>
      <c r="S334" s="111">
        <v>18699</v>
      </c>
      <c r="T334" s="111">
        <v>3594</v>
      </c>
      <c r="U334" s="111">
        <v>4222623</v>
      </c>
      <c r="V334" s="111">
        <v>482</v>
      </c>
      <c r="W334" s="111">
        <v>810</v>
      </c>
      <c r="X334" s="111">
        <v>4169901</v>
      </c>
      <c r="Y334" s="111">
        <v>664</v>
      </c>
      <c r="Z334" s="111">
        <v>1119</v>
      </c>
      <c r="AA334" s="111">
        <v>76652368</v>
      </c>
      <c r="AB334" s="111">
        <v>1622</v>
      </c>
      <c r="AC334" s="111">
        <v>3483</v>
      </c>
      <c r="AD334" s="111">
        <v>87855569</v>
      </c>
      <c r="AE334" s="111">
        <v>4698</v>
      </c>
      <c r="AF334" s="111">
        <v>11040</v>
      </c>
      <c r="AG334" s="111">
        <v>22343593</v>
      </c>
      <c r="AH334" s="111">
        <v>6217</v>
      </c>
      <c r="AI334" s="111">
        <v>12710</v>
      </c>
      <c r="AJ334" s="111">
        <v>6381</v>
      </c>
      <c r="AK334" s="111">
        <v>514</v>
      </c>
      <c r="AL334" s="111">
        <v>3757</v>
      </c>
      <c r="AM334" s="111">
        <v>5450</v>
      </c>
      <c r="AN334" s="111">
        <v>254</v>
      </c>
      <c r="AO334" s="111">
        <v>1856</v>
      </c>
      <c r="AP334" s="111">
        <v>0</v>
      </c>
      <c r="AQ334" s="111">
        <v>54404</v>
      </c>
      <c r="AR334" s="111">
        <v>5394</v>
      </c>
      <c r="AS334" s="111">
        <v>23296</v>
      </c>
      <c r="AT334" s="111">
        <v>83094</v>
      </c>
      <c r="AU334" s="111">
        <v>18031</v>
      </c>
      <c r="AV334" s="111">
        <v>14408</v>
      </c>
      <c r="AW334" s="111">
        <v>12790</v>
      </c>
      <c r="AX334" s="111">
        <v>10372</v>
      </c>
      <c r="AY334" s="111">
        <v>60006</v>
      </c>
      <c r="AZ334" s="111">
        <v>50419</v>
      </c>
      <c r="BA334" s="111">
        <v>25934</v>
      </c>
      <c r="BB334" s="111">
        <v>19953</v>
      </c>
      <c r="BC334" s="111">
        <v>4508</v>
      </c>
      <c r="BD334" s="111">
        <v>3850</v>
      </c>
      <c r="BE334" s="111">
        <v>0</v>
      </c>
      <c r="BF334" s="111">
        <v>0</v>
      </c>
      <c r="BG334" s="111">
        <v>0</v>
      </c>
      <c r="BH334" s="111">
        <v>0</v>
      </c>
      <c r="BI334" s="111">
        <v>4835</v>
      </c>
      <c r="BJ334" s="111">
        <v>181817</v>
      </c>
      <c r="BK334" s="111">
        <v>38</v>
      </c>
      <c r="BL334" s="111">
        <v>79</v>
      </c>
      <c r="BM334" s="111">
        <v>1603</v>
      </c>
      <c r="BN334" s="111">
        <v>1187</v>
      </c>
      <c r="BO334" s="111">
        <v>746</v>
      </c>
      <c r="BP334" s="111">
        <v>27</v>
      </c>
      <c r="BQ334" s="111">
        <v>610</v>
      </c>
      <c r="BR334" s="111">
        <v>5400690</v>
      </c>
      <c r="BS334" s="111">
        <v>4550</v>
      </c>
      <c r="BT334" s="111">
        <v>9953</v>
      </c>
      <c r="BU334" s="111">
        <v>3649765</v>
      </c>
      <c r="BV334" s="111">
        <v>4892</v>
      </c>
      <c r="BW334" s="111">
        <v>10835</v>
      </c>
      <c r="BX334" s="111">
        <v>175217</v>
      </c>
      <c r="BY334" s="111">
        <v>6490</v>
      </c>
      <c r="BZ334" s="111">
        <v>15235</v>
      </c>
      <c r="CA334" s="111">
        <v>4094502</v>
      </c>
      <c r="CB334" s="111">
        <v>6712</v>
      </c>
      <c r="CC334" s="111">
        <v>14603</v>
      </c>
      <c r="CD334" s="126">
        <f t="shared" si="2304"/>
        <v>2</v>
      </c>
      <c r="CE334" s="166">
        <f t="shared" si="2305"/>
        <v>2019</v>
      </c>
      <c r="CF334" s="167">
        <f t="shared" si="2302"/>
        <v>43497</v>
      </c>
      <c r="CG334" s="168">
        <f t="shared" si="2303"/>
        <v>28</v>
      </c>
      <c r="CH334" s="126">
        <f t="shared" si="2307"/>
        <v>95828</v>
      </c>
      <c r="CI334" s="126">
        <f t="shared" si="2308"/>
        <v>7091272</v>
      </c>
      <c r="CJ334" s="126">
        <f t="shared" si="2309"/>
        <v>12170156</v>
      </c>
      <c r="CK334" s="126">
        <f t="shared" si="2310"/>
        <v>7102080</v>
      </c>
      <c r="CL334" s="126">
        <f t="shared" si="2311"/>
        <v>7031796</v>
      </c>
      <c r="CM334" s="126">
        <f t="shared" si="2312"/>
        <v>164575233</v>
      </c>
      <c r="CN334" s="126">
        <f t="shared" si="2313"/>
        <v>206436960</v>
      </c>
      <c r="CO334" s="126">
        <f t="shared" si="2314"/>
        <v>45679740</v>
      </c>
      <c r="CP334" s="126">
        <f t="shared" si="2315"/>
        <v>0</v>
      </c>
      <c r="CQ334" s="126">
        <f t="shared" si="2316"/>
        <v>381965</v>
      </c>
      <c r="CR334" s="126">
        <f t="shared" si="2317"/>
        <v>11814211</v>
      </c>
      <c r="CS334" s="126">
        <f t="shared" si="2318"/>
        <v>8082910</v>
      </c>
      <c r="CT334" s="126">
        <f t="shared" si="2319"/>
        <v>411345</v>
      </c>
      <c r="CU334" s="126">
        <f t="shared" si="2320"/>
        <v>8907830</v>
      </c>
    </row>
    <row r="335" spans="1:99" x14ac:dyDescent="0.2">
      <c r="A335" s="123" t="str">
        <f t="shared" si="2306"/>
        <v>2018-19FEBRUARYRX8</v>
      </c>
      <c r="B335" s="97" t="s">
        <v>821</v>
      </c>
      <c r="C335" s="35" t="s">
        <v>819</v>
      </c>
      <c r="D335" s="124" t="str">
        <f t="shared" si="2300"/>
        <v>Y54</v>
      </c>
      <c r="E335" s="124" t="str">
        <f t="shared" si="2301"/>
        <v>North</v>
      </c>
      <c r="F335" s="109" t="s">
        <v>692</v>
      </c>
      <c r="G335" s="109" t="s">
        <v>693</v>
      </c>
      <c r="H335" s="111">
        <v>77835</v>
      </c>
      <c r="I335" s="111">
        <v>57002</v>
      </c>
      <c r="J335" s="111">
        <v>92340</v>
      </c>
      <c r="K335" s="111">
        <v>2</v>
      </c>
      <c r="L335" s="111">
        <v>1</v>
      </c>
      <c r="M335" s="111">
        <v>1</v>
      </c>
      <c r="N335" s="111">
        <v>31</v>
      </c>
      <c r="O335" s="111">
        <v>63553</v>
      </c>
      <c r="P335" s="111">
        <v>4855</v>
      </c>
      <c r="Q335" s="111">
        <v>3471</v>
      </c>
      <c r="R335" s="111">
        <v>36537</v>
      </c>
      <c r="S335" s="111">
        <v>10553</v>
      </c>
      <c r="T335" s="111">
        <v>1091</v>
      </c>
      <c r="U335" s="111">
        <v>2051348</v>
      </c>
      <c r="V335" s="111">
        <v>423</v>
      </c>
      <c r="W335" s="111">
        <v>725</v>
      </c>
      <c r="X335" s="111">
        <v>1866982</v>
      </c>
      <c r="Y335" s="111">
        <v>538</v>
      </c>
      <c r="Z335" s="111">
        <v>970</v>
      </c>
      <c r="AA335" s="111">
        <v>43919415</v>
      </c>
      <c r="AB335" s="111">
        <v>1202</v>
      </c>
      <c r="AC335" s="111">
        <v>2510</v>
      </c>
      <c r="AD335" s="111">
        <v>29976217</v>
      </c>
      <c r="AE335" s="111">
        <v>2841</v>
      </c>
      <c r="AF335" s="111">
        <v>6791</v>
      </c>
      <c r="AG335" s="111">
        <v>4149273</v>
      </c>
      <c r="AH335" s="111">
        <v>3803</v>
      </c>
      <c r="AI335" s="111">
        <v>9183</v>
      </c>
      <c r="AJ335" s="111">
        <v>4744</v>
      </c>
      <c r="AK335" s="111">
        <v>620</v>
      </c>
      <c r="AL335" s="111">
        <v>1479</v>
      </c>
      <c r="AM335" s="111">
        <v>4174</v>
      </c>
      <c r="AN335" s="111">
        <v>361</v>
      </c>
      <c r="AO335" s="111">
        <v>2284</v>
      </c>
      <c r="AP335" s="111">
        <v>2285</v>
      </c>
      <c r="AQ335" s="111">
        <v>38340</v>
      </c>
      <c r="AR335" s="111">
        <v>5944</v>
      </c>
      <c r="AS335" s="111">
        <v>14525</v>
      </c>
      <c r="AT335" s="111">
        <v>58809</v>
      </c>
      <c r="AU335" s="111">
        <v>10100</v>
      </c>
      <c r="AV335" s="111">
        <v>7851</v>
      </c>
      <c r="AW335" s="111">
        <v>7017</v>
      </c>
      <c r="AX335" s="111">
        <v>5532</v>
      </c>
      <c r="AY335" s="111">
        <v>53693</v>
      </c>
      <c r="AZ335" s="111">
        <v>41133</v>
      </c>
      <c r="BA335" s="111">
        <v>19458</v>
      </c>
      <c r="BB335" s="111">
        <v>11667</v>
      </c>
      <c r="BC335" s="111">
        <v>2137</v>
      </c>
      <c r="BD335" s="111">
        <v>1176</v>
      </c>
      <c r="BE335" s="111">
        <v>0</v>
      </c>
      <c r="BF335" s="111">
        <v>0</v>
      </c>
      <c r="BG335" s="111">
        <v>0</v>
      </c>
      <c r="BH335" s="111">
        <v>0</v>
      </c>
      <c r="BI335" s="111">
        <v>2707</v>
      </c>
      <c r="BJ335" s="111">
        <v>78671</v>
      </c>
      <c r="BK335" s="111">
        <v>29</v>
      </c>
      <c r="BL335" s="111">
        <v>49</v>
      </c>
      <c r="BM335" s="111">
        <v>9</v>
      </c>
      <c r="BN335" s="111">
        <v>3281</v>
      </c>
      <c r="BO335" s="111">
        <v>135</v>
      </c>
      <c r="BP335" s="111">
        <v>49</v>
      </c>
      <c r="BQ335" s="111">
        <v>2299</v>
      </c>
      <c r="BR335" s="111">
        <v>13338323</v>
      </c>
      <c r="BS335" s="111">
        <v>4065</v>
      </c>
      <c r="BT335" s="111">
        <v>8650</v>
      </c>
      <c r="BU335" s="111">
        <v>629168</v>
      </c>
      <c r="BV335" s="111">
        <v>4661</v>
      </c>
      <c r="BW335" s="111">
        <v>9566</v>
      </c>
      <c r="BX335" s="111">
        <v>288679</v>
      </c>
      <c r="BY335" s="111">
        <v>5891</v>
      </c>
      <c r="BZ335" s="111">
        <v>11010</v>
      </c>
      <c r="CA335" s="111">
        <v>15948236</v>
      </c>
      <c r="CB335" s="111">
        <v>6937</v>
      </c>
      <c r="CC335" s="111">
        <v>16287</v>
      </c>
      <c r="CD335" s="126">
        <f t="shared" si="2304"/>
        <v>2</v>
      </c>
      <c r="CE335" s="166">
        <f t="shared" si="2305"/>
        <v>2019</v>
      </c>
      <c r="CF335" s="167">
        <f t="shared" si="2302"/>
        <v>43497</v>
      </c>
      <c r="CG335" s="168">
        <f t="shared" si="2303"/>
        <v>28</v>
      </c>
      <c r="CH335" s="126">
        <f t="shared" si="2307"/>
        <v>57002</v>
      </c>
      <c r="CI335" s="126">
        <f t="shared" si="2308"/>
        <v>57002</v>
      </c>
      <c r="CJ335" s="126">
        <f t="shared" si="2309"/>
        <v>1767062</v>
      </c>
      <c r="CK335" s="126">
        <f t="shared" si="2310"/>
        <v>3519875</v>
      </c>
      <c r="CL335" s="126">
        <f t="shared" si="2311"/>
        <v>3366870</v>
      </c>
      <c r="CM335" s="126">
        <f t="shared" si="2312"/>
        <v>91707870</v>
      </c>
      <c r="CN335" s="126">
        <f t="shared" si="2313"/>
        <v>71665423</v>
      </c>
      <c r="CO335" s="126">
        <f t="shared" si="2314"/>
        <v>10018653</v>
      </c>
      <c r="CP335" s="126">
        <f t="shared" si="2315"/>
        <v>0</v>
      </c>
      <c r="CQ335" s="126">
        <f t="shared" si="2316"/>
        <v>132643</v>
      </c>
      <c r="CR335" s="126">
        <f t="shared" si="2317"/>
        <v>28380650</v>
      </c>
      <c r="CS335" s="126">
        <f t="shared" si="2318"/>
        <v>1291410</v>
      </c>
      <c r="CT335" s="126">
        <f t="shared" si="2319"/>
        <v>539490</v>
      </c>
      <c r="CU335" s="126">
        <f t="shared" si="2320"/>
        <v>37443813</v>
      </c>
    </row>
    <row r="336" spans="1:99" x14ac:dyDescent="0.2">
      <c r="A336" s="123" t="str">
        <f t="shared" si="2306"/>
        <v>2018-19FEBRUARYRX9</v>
      </c>
      <c r="B336" s="97" t="s">
        <v>821</v>
      </c>
      <c r="C336" s="35" t="s">
        <v>819</v>
      </c>
      <c r="D336" s="124" t="str">
        <f t="shared" si="2300"/>
        <v>Y55</v>
      </c>
      <c r="E336" s="124" t="str">
        <f t="shared" si="2301"/>
        <v>Midlands and East</v>
      </c>
      <c r="F336" s="109" t="s">
        <v>695</v>
      </c>
      <c r="G336" s="109" t="s">
        <v>696</v>
      </c>
      <c r="H336" s="111">
        <v>79506</v>
      </c>
      <c r="I336" s="111">
        <v>63436</v>
      </c>
      <c r="J336" s="111">
        <v>239795</v>
      </c>
      <c r="K336" s="111">
        <v>4</v>
      </c>
      <c r="L336" s="111">
        <v>2</v>
      </c>
      <c r="M336" s="111">
        <v>10</v>
      </c>
      <c r="N336" s="111">
        <v>57</v>
      </c>
      <c r="O336" s="111">
        <v>57462</v>
      </c>
      <c r="P336" s="111">
        <v>5449</v>
      </c>
      <c r="Q336" s="111">
        <v>3570</v>
      </c>
      <c r="R336" s="111">
        <v>34163</v>
      </c>
      <c r="S336" s="111">
        <v>10804</v>
      </c>
      <c r="T336" s="111">
        <v>442</v>
      </c>
      <c r="U336" s="111">
        <v>2501698</v>
      </c>
      <c r="V336" s="111">
        <v>459</v>
      </c>
      <c r="W336" s="111">
        <v>822</v>
      </c>
      <c r="X336" s="111">
        <v>3681003</v>
      </c>
      <c r="Y336" s="111">
        <v>1031</v>
      </c>
      <c r="Z336" s="111">
        <v>2361</v>
      </c>
      <c r="AA336" s="111">
        <v>62401233</v>
      </c>
      <c r="AB336" s="111">
        <v>1827</v>
      </c>
      <c r="AC336" s="111">
        <v>3885</v>
      </c>
      <c r="AD336" s="111">
        <v>48895076</v>
      </c>
      <c r="AE336" s="111">
        <v>4526</v>
      </c>
      <c r="AF336" s="111">
        <v>11177</v>
      </c>
      <c r="AG336" s="111">
        <v>2066940</v>
      </c>
      <c r="AH336" s="111">
        <v>4676</v>
      </c>
      <c r="AI336" s="111">
        <v>10232</v>
      </c>
      <c r="AJ336" s="111">
        <v>3693</v>
      </c>
      <c r="AK336" s="111">
        <v>1506</v>
      </c>
      <c r="AL336" s="111">
        <v>795</v>
      </c>
      <c r="AM336" s="111">
        <v>8</v>
      </c>
      <c r="AN336" s="111">
        <v>705</v>
      </c>
      <c r="AO336" s="111">
        <v>687</v>
      </c>
      <c r="AP336" s="111">
        <v>9</v>
      </c>
      <c r="AQ336" s="111">
        <v>35424</v>
      </c>
      <c r="AR336" s="111">
        <v>2672</v>
      </c>
      <c r="AS336" s="111">
        <v>15673</v>
      </c>
      <c r="AT336" s="111">
        <v>53769</v>
      </c>
      <c r="AU336" s="111">
        <v>9945</v>
      </c>
      <c r="AV336" s="111">
        <v>7964</v>
      </c>
      <c r="AW336" s="111">
        <v>6734</v>
      </c>
      <c r="AX336" s="111">
        <v>5434</v>
      </c>
      <c r="AY336" s="111">
        <v>44414</v>
      </c>
      <c r="AZ336" s="111">
        <v>36974</v>
      </c>
      <c r="BA336" s="111">
        <v>14594</v>
      </c>
      <c r="BB336" s="111">
        <v>11231</v>
      </c>
      <c r="BC336" s="111">
        <v>532</v>
      </c>
      <c r="BD336" s="111">
        <v>415</v>
      </c>
      <c r="BE336" s="111">
        <v>295</v>
      </c>
      <c r="BF336" s="111">
        <v>90453</v>
      </c>
      <c r="BG336" s="111">
        <v>307</v>
      </c>
      <c r="BH336" s="111">
        <v>536</v>
      </c>
      <c r="BI336" s="111">
        <v>2814</v>
      </c>
      <c r="BJ336" s="111">
        <v>105935</v>
      </c>
      <c r="BK336" s="111">
        <v>38</v>
      </c>
      <c r="BL336" s="111">
        <v>69</v>
      </c>
      <c r="BM336" s="111">
        <v>0</v>
      </c>
      <c r="BN336" s="111">
        <v>305</v>
      </c>
      <c r="BO336" s="111">
        <v>312</v>
      </c>
      <c r="BP336" s="111">
        <v>2</v>
      </c>
      <c r="BQ336" s="111">
        <v>2292</v>
      </c>
      <c r="BR336" s="111">
        <v>1522992</v>
      </c>
      <c r="BS336" s="111">
        <v>4993</v>
      </c>
      <c r="BT336" s="111">
        <v>9855</v>
      </c>
      <c r="BU336" s="111">
        <v>1707291</v>
      </c>
      <c r="BV336" s="111">
        <v>5472</v>
      </c>
      <c r="BW336" s="111">
        <v>10731</v>
      </c>
      <c r="BX336" s="111">
        <v>13522</v>
      </c>
      <c r="BY336" s="111">
        <v>6761</v>
      </c>
      <c r="BZ336" s="111">
        <v>7247</v>
      </c>
      <c r="CA336" s="111">
        <v>17587042</v>
      </c>
      <c r="CB336" s="111">
        <v>7673</v>
      </c>
      <c r="CC336" s="111">
        <v>15483</v>
      </c>
      <c r="CD336" s="126">
        <f t="shared" si="2304"/>
        <v>2</v>
      </c>
      <c r="CE336" s="166">
        <f t="shared" si="2305"/>
        <v>2019</v>
      </c>
      <c r="CF336" s="167">
        <f t="shared" si="2302"/>
        <v>43497</v>
      </c>
      <c r="CG336" s="168">
        <f t="shared" si="2303"/>
        <v>28</v>
      </c>
      <c r="CH336" s="126">
        <f t="shared" si="2307"/>
        <v>126872</v>
      </c>
      <c r="CI336" s="126">
        <f t="shared" si="2308"/>
        <v>634360</v>
      </c>
      <c r="CJ336" s="126">
        <f t="shared" si="2309"/>
        <v>3615852</v>
      </c>
      <c r="CK336" s="126">
        <f t="shared" si="2310"/>
        <v>4479078</v>
      </c>
      <c r="CL336" s="126">
        <f t="shared" si="2311"/>
        <v>8428770</v>
      </c>
      <c r="CM336" s="126">
        <f t="shared" si="2312"/>
        <v>132723255</v>
      </c>
      <c r="CN336" s="126">
        <f t="shared" si="2313"/>
        <v>120756308</v>
      </c>
      <c r="CO336" s="126">
        <f t="shared" si="2314"/>
        <v>4522544</v>
      </c>
      <c r="CP336" s="126">
        <f t="shared" si="2315"/>
        <v>158120</v>
      </c>
      <c r="CQ336" s="126">
        <f t="shared" si="2316"/>
        <v>194166</v>
      </c>
      <c r="CR336" s="126">
        <f t="shared" si="2317"/>
        <v>3005775</v>
      </c>
      <c r="CS336" s="126">
        <f t="shared" si="2318"/>
        <v>3348072</v>
      </c>
      <c r="CT336" s="126">
        <f t="shared" si="2319"/>
        <v>14494</v>
      </c>
      <c r="CU336" s="126">
        <f t="shared" si="2320"/>
        <v>35487036</v>
      </c>
    </row>
    <row r="337" spans="1:99" x14ac:dyDescent="0.2">
      <c r="A337" s="123" t="str">
        <f t="shared" si="2306"/>
        <v>2018-19FEBRUARYRYA</v>
      </c>
      <c r="B337" s="97" t="s">
        <v>821</v>
      </c>
      <c r="C337" s="35" t="s">
        <v>819</v>
      </c>
      <c r="D337" s="124" t="str">
        <f t="shared" si="2300"/>
        <v>Y55</v>
      </c>
      <c r="E337" s="124" t="str">
        <f t="shared" si="2301"/>
        <v>Midlands and East</v>
      </c>
      <c r="F337" s="109" t="s">
        <v>697</v>
      </c>
      <c r="G337" s="109" t="s">
        <v>698</v>
      </c>
      <c r="H337" s="111">
        <v>105299</v>
      </c>
      <c r="I337" s="111">
        <v>76561</v>
      </c>
      <c r="J337" s="111">
        <v>226570</v>
      </c>
      <c r="K337" s="111">
        <v>3</v>
      </c>
      <c r="L337" s="111">
        <v>1</v>
      </c>
      <c r="M337" s="111">
        <v>14</v>
      </c>
      <c r="N337" s="111">
        <v>38</v>
      </c>
      <c r="O337" s="111">
        <v>85674</v>
      </c>
      <c r="P337" s="111">
        <v>5151</v>
      </c>
      <c r="Q337" s="111">
        <v>3324</v>
      </c>
      <c r="R337" s="111">
        <v>41426</v>
      </c>
      <c r="S337" s="111">
        <v>29761</v>
      </c>
      <c r="T337" s="111">
        <v>1356</v>
      </c>
      <c r="U337" s="111">
        <v>2089663</v>
      </c>
      <c r="V337" s="111">
        <v>406</v>
      </c>
      <c r="W337" s="111">
        <v>701</v>
      </c>
      <c r="X337" s="111">
        <v>1561924</v>
      </c>
      <c r="Y337" s="111">
        <v>470</v>
      </c>
      <c r="Z337" s="111">
        <v>834</v>
      </c>
      <c r="AA337" s="111">
        <v>31139085</v>
      </c>
      <c r="AB337" s="111">
        <v>752</v>
      </c>
      <c r="AC337" s="111">
        <v>1369</v>
      </c>
      <c r="AD337" s="111">
        <v>68523524</v>
      </c>
      <c r="AE337" s="111">
        <v>2302</v>
      </c>
      <c r="AF337" s="111">
        <v>5251</v>
      </c>
      <c r="AG337" s="111">
        <v>4162980</v>
      </c>
      <c r="AH337" s="111">
        <v>3070</v>
      </c>
      <c r="AI337" s="111">
        <v>7410</v>
      </c>
      <c r="AJ337" s="111">
        <v>2747</v>
      </c>
      <c r="AK337" s="111">
        <v>15</v>
      </c>
      <c r="AL337" s="111">
        <v>27</v>
      </c>
      <c r="AM337" s="111">
        <v>0</v>
      </c>
      <c r="AN337" s="111">
        <v>153</v>
      </c>
      <c r="AO337" s="111">
        <v>2552</v>
      </c>
      <c r="AP337" s="111">
        <v>2005</v>
      </c>
      <c r="AQ337" s="111">
        <v>49508</v>
      </c>
      <c r="AR337" s="111">
        <v>3183</v>
      </c>
      <c r="AS337" s="111">
        <v>30236</v>
      </c>
      <c r="AT337" s="111">
        <v>82927</v>
      </c>
      <c r="AU337" s="111">
        <v>9631</v>
      </c>
      <c r="AV337" s="111">
        <v>7124</v>
      </c>
      <c r="AW337" s="111">
        <v>6110</v>
      </c>
      <c r="AX337" s="111">
        <v>4606</v>
      </c>
      <c r="AY337" s="111">
        <v>52512</v>
      </c>
      <c r="AZ337" s="111">
        <v>43549</v>
      </c>
      <c r="BA337" s="111">
        <v>53880</v>
      </c>
      <c r="BB337" s="111">
        <v>31029</v>
      </c>
      <c r="BC337" s="111">
        <v>3243</v>
      </c>
      <c r="BD337" s="111">
        <v>1426</v>
      </c>
      <c r="BE337" s="111">
        <v>224</v>
      </c>
      <c r="BF337" s="111">
        <v>59486</v>
      </c>
      <c r="BG337" s="111">
        <v>266</v>
      </c>
      <c r="BH337" s="111">
        <v>472</v>
      </c>
      <c r="BI337" s="111">
        <v>3313</v>
      </c>
      <c r="BJ337" s="111">
        <v>89826</v>
      </c>
      <c r="BK337" s="111">
        <v>27</v>
      </c>
      <c r="BL337" s="111">
        <v>53</v>
      </c>
      <c r="BM337" s="111">
        <v>415</v>
      </c>
      <c r="BN337" s="111">
        <v>0</v>
      </c>
      <c r="BO337" s="111">
        <v>3255</v>
      </c>
      <c r="BP337" s="111">
        <v>0</v>
      </c>
      <c r="BQ337" s="111">
        <v>1563</v>
      </c>
      <c r="BR337" s="111">
        <v>0</v>
      </c>
      <c r="BS337" s="111">
        <v>0</v>
      </c>
      <c r="BT337" s="111">
        <v>0</v>
      </c>
      <c r="BU337" s="111">
        <v>13239465</v>
      </c>
      <c r="BV337" s="111">
        <v>4067</v>
      </c>
      <c r="BW337" s="111">
        <v>9373</v>
      </c>
      <c r="BX337" s="111">
        <v>0</v>
      </c>
      <c r="BY337" s="111">
        <v>0</v>
      </c>
      <c r="BZ337" s="111">
        <v>0</v>
      </c>
      <c r="CA337" s="111">
        <v>10121792</v>
      </c>
      <c r="CB337" s="111">
        <v>6476</v>
      </c>
      <c r="CC337" s="111">
        <v>15506</v>
      </c>
      <c r="CD337" s="126">
        <f t="shared" si="2304"/>
        <v>2</v>
      </c>
      <c r="CE337" s="166">
        <f t="shared" si="2305"/>
        <v>2019</v>
      </c>
      <c r="CF337" s="167">
        <f t="shared" si="2302"/>
        <v>43497</v>
      </c>
      <c r="CG337" s="168">
        <f t="shared" si="2303"/>
        <v>28</v>
      </c>
      <c r="CH337" s="126">
        <f t="shared" si="2307"/>
        <v>76561</v>
      </c>
      <c r="CI337" s="126">
        <f t="shared" si="2308"/>
        <v>1071854</v>
      </c>
      <c r="CJ337" s="126">
        <f t="shared" si="2309"/>
        <v>2909318</v>
      </c>
      <c r="CK337" s="126">
        <f t="shared" si="2310"/>
        <v>3610851</v>
      </c>
      <c r="CL337" s="126">
        <f t="shared" si="2311"/>
        <v>2772216</v>
      </c>
      <c r="CM337" s="126">
        <f t="shared" si="2312"/>
        <v>56712194</v>
      </c>
      <c r="CN337" s="126">
        <f t="shared" si="2313"/>
        <v>156275011</v>
      </c>
      <c r="CO337" s="126">
        <f t="shared" si="2314"/>
        <v>10047960</v>
      </c>
      <c r="CP337" s="126">
        <f t="shared" si="2315"/>
        <v>105728</v>
      </c>
      <c r="CQ337" s="126">
        <f t="shared" si="2316"/>
        <v>175589</v>
      </c>
      <c r="CR337" s="126">
        <f t="shared" si="2317"/>
        <v>0</v>
      </c>
      <c r="CS337" s="126">
        <f t="shared" si="2318"/>
        <v>30509115</v>
      </c>
      <c r="CT337" s="126">
        <f t="shared" si="2319"/>
        <v>0</v>
      </c>
      <c r="CU337" s="126">
        <f t="shared" si="2320"/>
        <v>24235878</v>
      </c>
    </row>
    <row r="338" spans="1:99" x14ac:dyDescent="0.2">
      <c r="A338" s="123" t="str">
        <f t="shared" si="2306"/>
        <v>2018-19FEBRUARYRYC</v>
      </c>
      <c r="B338" s="97" t="s">
        <v>821</v>
      </c>
      <c r="C338" s="35" t="s">
        <v>819</v>
      </c>
      <c r="D338" s="124" t="str">
        <f t="shared" si="2300"/>
        <v>Y55</v>
      </c>
      <c r="E338" s="124" t="str">
        <f t="shared" si="2301"/>
        <v>Midlands and East</v>
      </c>
      <c r="F338" s="109" t="s">
        <v>699</v>
      </c>
      <c r="G338" s="109" t="s">
        <v>700</v>
      </c>
      <c r="H338" s="111">
        <v>98468</v>
      </c>
      <c r="I338" s="111">
        <v>63077</v>
      </c>
      <c r="J338" s="111">
        <v>239826</v>
      </c>
      <c r="K338" s="111">
        <v>4</v>
      </c>
      <c r="L338" s="111">
        <v>1</v>
      </c>
      <c r="M338" s="111">
        <v>15</v>
      </c>
      <c r="N338" s="111">
        <v>63</v>
      </c>
      <c r="O338" s="111">
        <v>68735</v>
      </c>
      <c r="P338" s="111">
        <v>6609</v>
      </c>
      <c r="Q338" s="111">
        <v>4360</v>
      </c>
      <c r="R338" s="111">
        <v>40467</v>
      </c>
      <c r="S338" s="111">
        <v>11076</v>
      </c>
      <c r="T338" s="111">
        <v>1798</v>
      </c>
      <c r="U338" s="111">
        <v>3126790</v>
      </c>
      <c r="V338" s="111">
        <v>473</v>
      </c>
      <c r="W338" s="111">
        <v>859</v>
      </c>
      <c r="X338" s="111">
        <v>3388112</v>
      </c>
      <c r="Y338" s="111">
        <v>777</v>
      </c>
      <c r="Z338" s="111">
        <v>1382</v>
      </c>
      <c r="AA338" s="111">
        <v>63113247</v>
      </c>
      <c r="AB338" s="111">
        <v>1560</v>
      </c>
      <c r="AC338" s="111">
        <v>3226</v>
      </c>
      <c r="AD338" s="111">
        <v>57651667</v>
      </c>
      <c r="AE338" s="111">
        <v>5205</v>
      </c>
      <c r="AF338" s="111">
        <v>12676</v>
      </c>
      <c r="AG338" s="111">
        <v>8776811</v>
      </c>
      <c r="AH338" s="111">
        <v>4881</v>
      </c>
      <c r="AI338" s="111">
        <v>12327</v>
      </c>
      <c r="AJ338" s="111">
        <v>4757</v>
      </c>
      <c r="AK338" s="111">
        <v>81</v>
      </c>
      <c r="AL338" s="111">
        <v>3440</v>
      </c>
      <c r="AM338" s="111">
        <v>748</v>
      </c>
      <c r="AN338" s="111">
        <v>29</v>
      </c>
      <c r="AO338" s="111">
        <v>1207</v>
      </c>
      <c r="AP338" s="111">
        <v>1180</v>
      </c>
      <c r="AQ338" s="111">
        <v>40018</v>
      </c>
      <c r="AR338" s="111">
        <v>1907</v>
      </c>
      <c r="AS338" s="111">
        <v>22053</v>
      </c>
      <c r="AT338" s="111">
        <v>63978</v>
      </c>
      <c r="AU338" s="111">
        <v>15593</v>
      </c>
      <c r="AV338" s="111">
        <v>11006</v>
      </c>
      <c r="AW338" s="111">
        <v>10254</v>
      </c>
      <c r="AX338" s="111">
        <v>7383</v>
      </c>
      <c r="AY338" s="111">
        <v>64084</v>
      </c>
      <c r="AZ338" s="111">
        <v>46217</v>
      </c>
      <c r="BA338" s="111">
        <v>21940</v>
      </c>
      <c r="BB338" s="111">
        <v>12077</v>
      </c>
      <c r="BC338" s="111">
        <v>3287</v>
      </c>
      <c r="BD338" s="111">
        <v>1961</v>
      </c>
      <c r="BE338" s="111">
        <v>523</v>
      </c>
      <c r="BF338" s="111">
        <v>158516</v>
      </c>
      <c r="BG338" s="111">
        <v>303</v>
      </c>
      <c r="BH338" s="111">
        <v>526</v>
      </c>
      <c r="BI338" s="111">
        <v>6241</v>
      </c>
      <c r="BJ338" s="111">
        <v>225011</v>
      </c>
      <c r="BK338" s="111">
        <v>36</v>
      </c>
      <c r="BL338" s="111">
        <v>64</v>
      </c>
      <c r="BM338" s="111">
        <v>50</v>
      </c>
      <c r="BN338" s="111">
        <v>718</v>
      </c>
      <c r="BO338" s="111">
        <v>492</v>
      </c>
      <c r="BP338" s="111">
        <v>31</v>
      </c>
      <c r="BQ338" s="111">
        <v>1217</v>
      </c>
      <c r="BR338" s="111">
        <v>6028483</v>
      </c>
      <c r="BS338" s="111">
        <v>8396</v>
      </c>
      <c r="BT338" s="111">
        <v>20902</v>
      </c>
      <c r="BU338" s="111">
        <v>4309445</v>
      </c>
      <c r="BV338" s="111">
        <v>8759</v>
      </c>
      <c r="BW338" s="111">
        <v>20689</v>
      </c>
      <c r="BX338" s="111">
        <v>369937</v>
      </c>
      <c r="BY338" s="111">
        <v>11933</v>
      </c>
      <c r="BZ338" s="111">
        <v>21604</v>
      </c>
      <c r="CA338" s="111">
        <v>13539160</v>
      </c>
      <c r="CB338" s="111">
        <v>11125</v>
      </c>
      <c r="CC338" s="111">
        <v>27989</v>
      </c>
      <c r="CD338" s="126">
        <f t="shared" si="2304"/>
        <v>2</v>
      </c>
      <c r="CE338" s="166">
        <f t="shared" si="2305"/>
        <v>2019</v>
      </c>
      <c r="CF338" s="167">
        <f t="shared" si="2302"/>
        <v>43497</v>
      </c>
      <c r="CG338" s="168">
        <f t="shared" si="2303"/>
        <v>28</v>
      </c>
      <c r="CH338" s="126">
        <f t="shared" si="2307"/>
        <v>63077</v>
      </c>
      <c r="CI338" s="126">
        <f t="shared" si="2308"/>
        <v>946155</v>
      </c>
      <c r="CJ338" s="126">
        <f t="shared" si="2309"/>
        <v>3973851</v>
      </c>
      <c r="CK338" s="126">
        <f t="shared" si="2310"/>
        <v>5677131</v>
      </c>
      <c r="CL338" s="126">
        <f t="shared" si="2311"/>
        <v>6025520</v>
      </c>
      <c r="CM338" s="126">
        <f t="shared" si="2312"/>
        <v>130546542</v>
      </c>
      <c r="CN338" s="126">
        <f t="shared" si="2313"/>
        <v>140399376</v>
      </c>
      <c r="CO338" s="126">
        <f t="shared" si="2314"/>
        <v>22163946</v>
      </c>
      <c r="CP338" s="126">
        <f t="shared" si="2315"/>
        <v>275098</v>
      </c>
      <c r="CQ338" s="126">
        <f t="shared" si="2316"/>
        <v>399424</v>
      </c>
      <c r="CR338" s="126">
        <f t="shared" si="2317"/>
        <v>15007636</v>
      </c>
      <c r="CS338" s="126">
        <f t="shared" si="2318"/>
        <v>10178988</v>
      </c>
      <c r="CT338" s="126">
        <f t="shared" si="2319"/>
        <v>669724</v>
      </c>
      <c r="CU338" s="126">
        <f t="shared" si="2320"/>
        <v>34062613</v>
      </c>
    </row>
    <row r="339" spans="1:99" x14ac:dyDescent="0.2">
      <c r="A339" s="123" t="str">
        <f t="shared" si="2306"/>
        <v>2018-19FEBRUARYRYD</v>
      </c>
      <c r="B339" s="97" t="s">
        <v>821</v>
      </c>
      <c r="C339" s="35" t="s">
        <v>819</v>
      </c>
      <c r="D339" s="124" t="str">
        <f t="shared" si="2300"/>
        <v>Y58</v>
      </c>
      <c r="E339" s="124" t="str">
        <f t="shared" si="2301"/>
        <v>South East</v>
      </c>
      <c r="F339" s="109" t="s">
        <v>701</v>
      </c>
      <c r="G339" s="109" t="s">
        <v>702</v>
      </c>
      <c r="H339" s="111">
        <v>81990</v>
      </c>
      <c r="I339" s="111">
        <v>64478</v>
      </c>
      <c r="J339" s="111">
        <v>475179</v>
      </c>
      <c r="K339" s="111">
        <v>7</v>
      </c>
      <c r="L339" s="111">
        <v>1</v>
      </c>
      <c r="M339" s="111">
        <v>50</v>
      </c>
      <c r="N339" s="111">
        <v>111</v>
      </c>
      <c r="O339" s="111">
        <v>56575</v>
      </c>
      <c r="P339" s="111">
        <v>3400</v>
      </c>
      <c r="Q339" s="111">
        <v>2158</v>
      </c>
      <c r="R339" s="111">
        <v>31380</v>
      </c>
      <c r="S339" s="111">
        <v>15767</v>
      </c>
      <c r="T339" s="111">
        <v>589</v>
      </c>
      <c r="U339" s="111">
        <v>1595541</v>
      </c>
      <c r="V339" s="111">
        <v>469</v>
      </c>
      <c r="W339" s="111">
        <v>864</v>
      </c>
      <c r="X339" s="111">
        <v>1316394</v>
      </c>
      <c r="Y339" s="111">
        <v>610</v>
      </c>
      <c r="Z339" s="111">
        <v>1137</v>
      </c>
      <c r="AA339" s="111">
        <v>42336593</v>
      </c>
      <c r="AB339" s="111">
        <v>1349</v>
      </c>
      <c r="AC339" s="111">
        <v>2597</v>
      </c>
      <c r="AD339" s="111">
        <v>117409650</v>
      </c>
      <c r="AE339" s="111">
        <v>7447</v>
      </c>
      <c r="AF339" s="111">
        <v>17114</v>
      </c>
      <c r="AG339" s="111">
        <v>5218050</v>
      </c>
      <c r="AH339" s="111">
        <v>8859</v>
      </c>
      <c r="AI339" s="111">
        <v>18664</v>
      </c>
      <c r="AJ339" s="111">
        <v>3658</v>
      </c>
      <c r="AK339" s="111">
        <v>186</v>
      </c>
      <c r="AL339" s="111">
        <v>827</v>
      </c>
      <c r="AM339" s="111">
        <v>629</v>
      </c>
      <c r="AN339" s="111">
        <v>248</v>
      </c>
      <c r="AO339" s="111">
        <v>2397</v>
      </c>
      <c r="AP339" s="111">
        <v>506</v>
      </c>
      <c r="AQ339" s="111">
        <v>34517</v>
      </c>
      <c r="AR339" s="111">
        <v>475</v>
      </c>
      <c r="AS339" s="111">
        <v>17925</v>
      </c>
      <c r="AT339" s="111">
        <v>52917</v>
      </c>
      <c r="AU339" s="111">
        <v>7809</v>
      </c>
      <c r="AV339" s="111">
        <v>5747</v>
      </c>
      <c r="AW339" s="111">
        <v>4888</v>
      </c>
      <c r="AX339" s="111">
        <v>3643</v>
      </c>
      <c r="AY339" s="111">
        <v>43719</v>
      </c>
      <c r="AZ339" s="111">
        <v>34056</v>
      </c>
      <c r="BA339" s="111">
        <v>28406</v>
      </c>
      <c r="BB339" s="111">
        <v>16686</v>
      </c>
      <c r="BC339" s="111">
        <v>975</v>
      </c>
      <c r="BD339" s="111">
        <v>606</v>
      </c>
      <c r="BE339" s="111">
        <v>318</v>
      </c>
      <c r="BF339" s="111">
        <v>98766</v>
      </c>
      <c r="BG339" s="111">
        <v>311</v>
      </c>
      <c r="BH339" s="111">
        <v>520</v>
      </c>
      <c r="BI339" s="111">
        <v>2502</v>
      </c>
      <c r="BJ339" s="111">
        <v>128088</v>
      </c>
      <c r="BK339" s="111">
        <v>51</v>
      </c>
      <c r="BL339" s="111">
        <v>78</v>
      </c>
      <c r="BM339" s="111">
        <v>2</v>
      </c>
      <c r="BN339" s="111">
        <v>168</v>
      </c>
      <c r="BO339" s="111">
        <v>1317</v>
      </c>
      <c r="BP339" s="111">
        <v>0</v>
      </c>
      <c r="BQ339" s="111">
        <v>298</v>
      </c>
      <c r="BR339" s="111">
        <v>969615</v>
      </c>
      <c r="BS339" s="111">
        <v>5772</v>
      </c>
      <c r="BT339" s="111">
        <v>14781</v>
      </c>
      <c r="BU339" s="111">
        <v>10284159</v>
      </c>
      <c r="BV339" s="111">
        <v>7809</v>
      </c>
      <c r="BW339" s="111">
        <v>17873</v>
      </c>
      <c r="BX339" s="111">
        <v>0</v>
      </c>
      <c r="BY339" s="111">
        <v>0</v>
      </c>
      <c r="BZ339" s="111">
        <v>0</v>
      </c>
      <c r="CA339" s="111">
        <v>3453603</v>
      </c>
      <c r="CB339" s="111">
        <v>11589</v>
      </c>
      <c r="CC339" s="111">
        <v>25072</v>
      </c>
      <c r="CD339" s="126">
        <f t="shared" si="2304"/>
        <v>2</v>
      </c>
      <c r="CE339" s="166">
        <f t="shared" si="2305"/>
        <v>2019</v>
      </c>
      <c r="CF339" s="167">
        <f t="shared" si="2302"/>
        <v>43497</v>
      </c>
      <c r="CG339" s="168">
        <f t="shared" si="2303"/>
        <v>28</v>
      </c>
      <c r="CH339" s="126">
        <f t="shared" si="2307"/>
        <v>64478</v>
      </c>
      <c r="CI339" s="126">
        <f t="shared" si="2308"/>
        <v>3223900</v>
      </c>
      <c r="CJ339" s="126">
        <f t="shared" si="2309"/>
        <v>7157058</v>
      </c>
      <c r="CK339" s="126">
        <f t="shared" si="2310"/>
        <v>2937600</v>
      </c>
      <c r="CL339" s="126">
        <f t="shared" si="2311"/>
        <v>2453646</v>
      </c>
      <c r="CM339" s="126">
        <f t="shared" si="2312"/>
        <v>81493860</v>
      </c>
      <c r="CN339" s="126">
        <f t="shared" si="2313"/>
        <v>269836438</v>
      </c>
      <c r="CO339" s="126">
        <f t="shared" si="2314"/>
        <v>10993096</v>
      </c>
      <c r="CP339" s="126">
        <f t="shared" si="2315"/>
        <v>165360</v>
      </c>
      <c r="CQ339" s="126">
        <f t="shared" si="2316"/>
        <v>195156</v>
      </c>
      <c r="CR339" s="126">
        <f t="shared" si="2317"/>
        <v>2483208</v>
      </c>
      <c r="CS339" s="126">
        <f t="shared" si="2318"/>
        <v>23538741</v>
      </c>
      <c r="CT339" s="126">
        <f t="shared" si="2319"/>
        <v>0</v>
      </c>
      <c r="CU339" s="126">
        <f t="shared" si="2320"/>
        <v>7471456</v>
      </c>
    </row>
    <row r="340" spans="1:99" x14ac:dyDescent="0.2">
      <c r="A340" s="123" t="str">
        <f t="shared" si="2306"/>
        <v>2018-19FEBRUARYRYE</v>
      </c>
      <c r="B340" s="97" t="s">
        <v>821</v>
      </c>
      <c r="C340" s="35" t="s">
        <v>819</v>
      </c>
      <c r="D340" s="124" t="str">
        <f t="shared" si="2300"/>
        <v>Y58</v>
      </c>
      <c r="E340" s="124" t="str">
        <f t="shared" si="2301"/>
        <v>South East</v>
      </c>
      <c r="F340" s="109" t="s">
        <v>703</v>
      </c>
      <c r="G340" s="109" t="s">
        <v>704</v>
      </c>
      <c r="H340" s="111">
        <v>65898</v>
      </c>
      <c r="I340" s="111">
        <v>40764</v>
      </c>
      <c r="J340" s="111">
        <v>440082</v>
      </c>
      <c r="K340" s="111">
        <v>11</v>
      </c>
      <c r="L340" s="111">
        <v>3</v>
      </c>
      <c r="M340" s="111">
        <v>61</v>
      </c>
      <c r="N340" s="111">
        <v>120</v>
      </c>
      <c r="O340" s="111">
        <v>45713</v>
      </c>
      <c r="P340" s="111">
        <v>2424</v>
      </c>
      <c r="Q340" s="111">
        <v>1511</v>
      </c>
      <c r="R340" s="111">
        <v>22857</v>
      </c>
      <c r="S340" s="111">
        <v>12913</v>
      </c>
      <c r="T340" s="111">
        <v>725</v>
      </c>
      <c r="U340" s="111">
        <v>1113646</v>
      </c>
      <c r="V340" s="111">
        <v>459</v>
      </c>
      <c r="W340" s="111">
        <v>827.50000000000102</v>
      </c>
      <c r="X340" s="111">
        <v>996703</v>
      </c>
      <c r="Y340" s="111">
        <v>660</v>
      </c>
      <c r="Z340" s="111">
        <v>1249</v>
      </c>
      <c r="AA340" s="111">
        <v>27417248</v>
      </c>
      <c r="AB340" s="111">
        <v>1200</v>
      </c>
      <c r="AC340" s="111">
        <v>2441</v>
      </c>
      <c r="AD340" s="111">
        <v>52905579</v>
      </c>
      <c r="AE340" s="111">
        <v>4097</v>
      </c>
      <c r="AF340" s="111">
        <v>9560.7999999999993</v>
      </c>
      <c r="AG340" s="111">
        <v>4439466</v>
      </c>
      <c r="AH340" s="111">
        <v>6123</v>
      </c>
      <c r="AI340" s="111">
        <v>14774.2</v>
      </c>
      <c r="AJ340" s="111">
        <v>3222</v>
      </c>
      <c r="AK340" s="111">
        <v>25</v>
      </c>
      <c r="AL340" s="111">
        <v>158</v>
      </c>
      <c r="AM340" s="111">
        <v>293</v>
      </c>
      <c r="AN340" s="111">
        <v>230</v>
      </c>
      <c r="AO340" s="111">
        <v>2809</v>
      </c>
      <c r="AP340" s="111">
        <v>0</v>
      </c>
      <c r="AQ340" s="111">
        <v>24315</v>
      </c>
      <c r="AR340" s="111">
        <v>3005</v>
      </c>
      <c r="AS340" s="111">
        <v>15171</v>
      </c>
      <c r="AT340" s="111">
        <v>42491</v>
      </c>
      <c r="AU340" s="111">
        <v>4796</v>
      </c>
      <c r="AV340" s="111">
        <v>3657</v>
      </c>
      <c r="AW340" s="111">
        <v>3016</v>
      </c>
      <c r="AX340" s="111">
        <v>2325</v>
      </c>
      <c r="AY340" s="111">
        <v>30922</v>
      </c>
      <c r="AZ340" s="111">
        <v>25093</v>
      </c>
      <c r="BA340" s="111">
        <v>19078</v>
      </c>
      <c r="BB340" s="111">
        <v>14572</v>
      </c>
      <c r="BC340" s="111">
        <v>1164</v>
      </c>
      <c r="BD340" s="111">
        <v>845</v>
      </c>
      <c r="BE340" s="111">
        <v>168</v>
      </c>
      <c r="BF340" s="111">
        <v>55658</v>
      </c>
      <c r="BG340" s="111">
        <v>331</v>
      </c>
      <c r="BH340" s="111">
        <v>521.6</v>
      </c>
      <c r="BI340" s="111">
        <v>1878</v>
      </c>
      <c r="BJ340" s="111">
        <v>75236</v>
      </c>
      <c r="BK340" s="111">
        <v>40</v>
      </c>
      <c r="BL340" s="111">
        <v>85</v>
      </c>
      <c r="BM340" s="111">
        <v>3</v>
      </c>
      <c r="BN340" s="111">
        <v>1954</v>
      </c>
      <c r="BO340" s="111">
        <v>1249</v>
      </c>
      <c r="BP340" s="111">
        <v>0</v>
      </c>
      <c r="BQ340" s="111">
        <v>366</v>
      </c>
      <c r="BR340" s="111">
        <v>5858629</v>
      </c>
      <c r="BS340" s="111">
        <v>2998</v>
      </c>
      <c r="BT340" s="111">
        <v>5340</v>
      </c>
      <c r="BU340" s="111">
        <v>8046629</v>
      </c>
      <c r="BV340" s="111">
        <v>6442</v>
      </c>
      <c r="BW340" s="111">
        <v>10794.6</v>
      </c>
      <c r="BX340" s="111">
        <v>0</v>
      </c>
      <c r="BY340" s="111">
        <v>0</v>
      </c>
      <c r="BZ340" s="111">
        <v>0</v>
      </c>
      <c r="CA340" s="111">
        <v>3838898</v>
      </c>
      <c r="CB340" s="111">
        <v>10489</v>
      </c>
      <c r="CC340" s="111">
        <v>18748.5</v>
      </c>
      <c r="CD340" s="126">
        <f t="shared" si="2304"/>
        <v>2</v>
      </c>
      <c r="CE340" s="166">
        <f t="shared" si="2305"/>
        <v>2019</v>
      </c>
      <c r="CF340" s="167">
        <f t="shared" si="2302"/>
        <v>43497</v>
      </c>
      <c r="CG340" s="168">
        <f t="shared" si="2303"/>
        <v>28</v>
      </c>
      <c r="CH340" s="126">
        <f t="shared" si="2307"/>
        <v>122292</v>
      </c>
      <c r="CI340" s="126">
        <f t="shared" si="2308"/>
        <v>2486604</v>
      </c>
      <c r="CJ340" s="126">
        <f t="shared" si="2309"/>
        <v>4891680</v>
      </c>
      <c r="CK340" s="126">
        <f t="shared" si="2310"/>
        <v>2005860.0000000026</v>
      </c>
      <c r="CL340" s="126">
        <f t="shared" si="2311"/>
        <v>1887239</v>
      </c>
      <c r="CM340" s="126">
        <f t="shared" si="2312"/>
        <v>55793937</v>
      </c>
      <c r="CN340" s="126">
        <f t="shared" si="2313"/>
        <v>123458610.39999999</v>
      </c>
      <c r="CO340" s="126">
        <f t="shared" si="2314"/>
        <v>10711295</v>
      </c>
      <c r="CP340" s="126">
        <f t="shared" si="2315"/>
        <v>87628.800000000003</v>
      </c>
      <c r="CQ340" s="126">
        <f t="shared" si="2316"/>
        <v>159630</v>
      </c>
      <c r="CR340" s="126">
        <f t="shared" si="2317"/>
        <v>10434360</v>
      </c>
      <c r="CS340" s="126">
        <f t="shared" si="2318"/>
        <v>13482455.4</v>
      </c>
      <c r="CT340" s="126">
        <f t="shared" si="2319"/>
        <v>0</v>
      </c>
      <c r="CU340" s="126">
        <f t="shared" si="2320"/>
        <v>6861951</v>
      </c>
    </row>
    <row r="341" spans="1:99" x14ac:dyDescent="0.2">
      <c r="A341" s="123" t="str">
        <f t="shared" si="2306"/>
        <v>2018-19FEBRUARYRYF</v>
      </c>
      <c r="B341" s="97" t="s">
        <v>821</v>
      </c>
      <c r="C341" s="35" t="s">
        <v>819</v>
      </c>
      <c r="D341" s="124" t="str">
        <f t="shared" si="2300"/>
        <v>Y59</v>
      </c>
      <c r="E341" s="124" t="str">
        <f t="shared" si="2301"/>
        <v>South West</v>
      </c>
      <c r="F341" s="109" t="s">
        <v>705</v>
      </c>
      <c r="G341" s="109" t="s">
        <v>706</v>
      </c>
      <c r="H341" s="111">
        <v>100874</v>
      </c>
      <c r="I341" s="111">
        <v>75607</v>
      </c>
      <c r="J341" s="111">
        <v>414992</v>
      </c>
      <c r="K341" s="111">
        <v>5</v>
      </c>
      <c r="L341" s="111">
        <v>2</v>
      </c>
      <c r="M341" s="111">
        <v>26</v>
      </c>
      <c r="N341" s="111">
        <v>63</v>
      </c>
      <c r="O341" s="111">
        <v>68796</v>
      </c>
      <c r="P341" s="111">
        <v>3938</v>
      </c>
      <c r="Q341" s="111">
        <v>2440</v>
      </c>
      <c r="R341" s="111">
        <v>37741</v>
      </c>
      <c r="S341" s="111">
        <v>16811</v>
      </c>
      <c r="T341" s="111">
        <v>1409</v>
      </c>
      <c r="U341" s="111">
        <v>1659779</v>
      </c>
      <c r="V341" s="111">
        <v>421</v>
      </c>
      <c r="W341" s="111">
        <v>768</v>
      </c>
      <c r="X341" s="111">
        <v>1666827</v>
      </c>
      <c r="Y341" s="111">
        <v>683</v>
      </c>
      <c r="Z341" s="111">
        <v>1249</v>
      </c>
      <c r="AA341" s="111">
        <v>68034004</v>
      </c>
      <c r="AB341" s="111">
        <v>1803</v>
      </c>
      <c r="AC341" s="111">
        <v>3813</v>
      </c>
      <c r="AD341" s="111">
        <v>77819343</v>
      </c>
      <c r="AE341" s="111">
        <v>4629</v>
      </c>
      <c r="AF341" s="111">
        <v>10685</v>
      </c>
      <c r="AG341" s="111">
        <v>8669278</v>
      </c>
      <c r="AH341" s="111">
        <v>6153</v>
      </c>
      <c r="AI341" s="111">
        <v>13258</v>
      </c>
      <c r="AJ341" s="111">
        <v>4562</v>
      </c>
      <c r="AK341" s="111">
        <v>564</v>
      </c>
      <c r="AL341" s="111">
        <v>1623</v>
      </c>
      <c r="AM341" s="111">
        <v>4076</v>
      </c>
      <c r="AN341" s="111">
        <v>563</v>
      </c>
      <c r="AO341" s="111">
        <v>1812</v>
      </c>
      <c r="AP341" s="111">
        <v>6</v>
      </c>
      <c r="AQ341" s="111">
        <v>36179</v>
      </c>
      <c r="AR341" s="111">
        <v>3303</v>
      </c>
      <c r="AS341" s="111">
        <v>24752</v>
      </c>
      <c r="AT341" s="111">
        <v>64234</v>
      </c>
      <c r="AU341" s="111">
        <v>8831</v>
      </c>
      <c r="AV341" s="111">
        <v>6903</v>
      </c>
      <c r="AW341" s="111">
        <v>5506</v>
      </c>
      <c r="AX341" s="111">
        <v>4346</v>
      </c>
      <c r="AY341" s="111">
        <v>51218</v>
      </c>
      <c r="AZ341" s="111">
        <v>43295</v>
      </c>
      <c r="BA341" s="111">
        <v>24111</v>
      </c>
      <c r="BB341" s="111">
        <v>18008</v>
      </c>
      <c r="BC341" s="111">
        <v>1884</v>
      </c>
      <c r="BD341" s="111">
        <v>1469</v>
      </c>
      <c r="BE341" s="111">
        <v>394</v>
      </c>
      <c r="BF341" s="111">
        <v>130854</v>
      </c>
      <c r="BG341" s="111">
        <v>332</v>
      </c>
      <c r="BH341" s="111">
        <v>555</v>
      </c>
      <c r="BI341" s="111">
        <v>2344</v>
      </c>
      <c r="BJ341" s="111">
        <v>91145</v>
      </c>
      <c r="BK341" s="111">
        <v>39</v>
      </c>
      <c r="BL341" s="111">
        <v>66</v>
      </c>
      <c r="BM341" s="111">
        <v>157</v>
      </c>
      <c r="BN341" s="111">
        <v>750</v>
      </c>
      <c r="BO341" s="111">
        <v>630</v>
      </c>
      <c r="BP341" s="111">
        <v>10</v>
      </c>
      <c r="BQ341" s="111">
        <v>980</v>
      </c>
      <c r="BR341" s="111">
        <v>5107671</v>
      </c>
      <c r="BS341" s="111">
        <v>6810</v>
      </c>
      <c r="BT341" s="111">
        <v>14486</v>
      </c>
      <c r="BU341" s="111">
        <v>5028390</v>
      </c>
      <c r="BV341" s="111">
        <v>7982</v>
      </c>
      <c r="BW341" s="111">
        <v>16208</v>
      </c>
      <c r="BX341" s="111">
        <v>86068</v>
      </c>
      <c r="BY341" s="111">
        <v>8607</v>
      </c>
      <c r="BZ341" s="111">
        <v>14154</v>
      </c>
      <c r="CA341" s="111">
        <v>9780301</v>
      </c>
      <c r="CB341" s="111">
        <v>9980</v>
      </c>
      <c r="CC341" s="111">
        <v>21251</v>
      </c>
      <c r="CD341" s="126">
        <f t="shared" si="2304"/>
        <v>2</v>
      </c>
      <c r="CE341" s="166">
        <f t="shared" si="2305"/>
        <v>2019</v>
      </c>
      <c r="CF341" s="167">
        <f t="shared" si="2302"/>
        <v>43497</v>
      </c>
      <c r="CG341" s="168">
        <f t="shared" si="2303"/>
        <v>28</v>
      </c>
      <c r="CH341" s="126">
        <f t="shared" si="2307"/>
        <v>151214</v>
      </c>
      <c r="CI341" s="126">
        <f t="shared" si="2308"/>
        <v>1965782</v>
      </c>
      <c r="CJ341" s="126">
        <f t="shared" si="2309"/>
        <v>4763241</v>
      </c>
      <c r="CK341" s="126">
        <f t="shared" si="2310"/>
        <v>3024384</v>
      </c>
      <c r="CL341" s="126">
        <f t="shared" si="2311"/>
        <v>3047560</v>
      </c>
      <c r="CM341" s="126">
        <f t="shared" si="2312"/>
        <v>143906433</v>
      </c>
      <c r="CN341" s="126">
        <f t="shared" si="2313"/>
        <v>179625535</v>
      </c>
      <c r="CO341" s="126">
        <f t="shared" si="2314"/>
        <v>18680522</v>
      </c>
      <c r="CP341" s="126">
        <f t="shared" si="2315"/>
        <v>218670</v>
      </c>
      <c r="CQ341" s="126">
        <f t="shared" si="2316"/>
        <v>154704</v>
      </c>
      <c r="CR341" s="126">
        <f t="shared" si="2317"/>
        <v>10864500</v>
      </c>
      <c r="CS341" s="126">
        <f t="shared" si="2318"/>
        <v>10211040</v>
      </c>
      <c r="CT341" s="126">
        <f t="shared" si="2319"/>
        <v>141540</v>
      </c>
      <c r="CU341" s="126">
        <f t="shared" si="2320"/>
        <v>20825980</v>
      </c>
    </row>
    <row r="342" spans="1:99" x14ac:dyDescent="0.2">
      <c r="A342" s="123" t="str">
        <f t="shared" ref="A342:A352" si="2321">B342&amp;C342&amp;F342</f>
        <v>2018-19MARCHR1F</v>
      </c>
      <c r="B342" s="97" t="s">
        <v>821</v>
      </c>
      <c r="C342" s="35" t="s">
        <v>820</v>
      </c>
      <c r="D342" s="124" t="str">
        <f t="shared" si="2300"/>
        <v>Y58</v>
      </c>
      <c r="E342" s="124" t="str">
        <f t="shared" si="2301"/>
        <v>South East</v>
      </c>
      <c r="F342" s="109" t="s">
        <v>682</v>
      </c>
      <c r="G342" s="109" t="s">
        <v>683</v>
      </c>
      <c r="H342" s="111">
        <v>2457</v>
      </c>
      <c r="I342" s="111">
        <v>1358</v>
      </c>
      <c r="J342" s="111">
        <v>13630</v>
      </c>
      <c r="K342" s="111">
        <v>10</v>
      </c>
      <c r="L342" s="111">
        <v>1</v>
      </c>
      <c r="M342" s="111">
        <v>37</v>
      </c>
      <c r="N342" s="111">
        <v>257</v>
      </c>
      <c r="O342" s="111">
        <v>1933</v>
      </c>
      <c r="P342" s="111">
        <v>85</v>
      </c>
      <c r="Q342" s="111">
        <v>53</v>
      </c>
      <c r="R342" s="111">
        <v>831</v>
      </c>
      <c r="S342" s="111">
        <v>684</v>
      </c>
      <c r="T342" s="111">
        <v>80</v>
      </c>
      <c r="U342" s="111">
        <v>50569</v>
      </c>
      <c r="V342" s="111">
        <v>595</v>
      </c>
      <c r="W342" s="111">
        <v>1154</v>
      </c>
      <c r="X342" s="111">
        <v>41880</v>
      </c>
      <c r="Y342" s="111">
        <v>790</v>
      </c>
      <c r="Z342" s="111">
        <v>1368</v>
      </c>
      <c r="AA342" s="111">
        <v>957251</v>
      </c>
      <c r="AB342" s="111">
        <v>1152</v>
      </c>
      <c r="AC342" s="111">
        <v>2356</v>
      </c>
      <c r="AD342" s="111">
        <v>2175668</v>
      </c>
      <c r="AE342" s="111">
        <v>3181</v>
      </c>
      <c r="AF342" s="111">
        <v>7379</v>
      </c>
      <c r="AG342" s="111">
        <v>431342</v>
      </c>
      <c r="AH342" s="111">
        <v>5392</v>
      </c>
      <c r="AI342" s="111">
        <v>13039</v>
      </c>
      <c r="AJ342" s="111">
        <v>132</v>
      </c>
      <c r="AK342" s="111">
        <v>0</v>
      </c>
      <c r="AL342" s="111">
        <v>5</v>
      </c>
      <c r="AM342" s="111">
        <v>15</v>
      </c>
      <c r="AN342" s="111">
        <v>3</v>
      </c>
      <c r="AO342" s="111">
        <v>124</v>
      </c>
      <c r="AP342" s="111">
        <v>0</v>
      </c>
      <c r="AQ342" s="111">
        <v>1178</v>
      </c>
      <c r="AR342" s="111">
        <v>38</v>
      </c>
      <c r="AS342" s="111">
        <v>585</v>
      </c>
      <c r="AT342" s="111">
        <v>1801</v>
      </c>
      <c r="AU342" s="111">
        <v>124</v>
      </c>
      <c r="AV342" s="111">
        <v>111</v>
      </c>
      <c r="AW342" s="111">
        <v>77</v>
      </c>
      <c r="AX342" s="111">
        <v>71</v>
      </c>
      <c r="AY342" s="111">
        <v>956</v>
      </c>
      <c r="AZ342" s="111">
        <v>882</v>
      </c>
      <c r="BA342" s="111">
        <v>824</v>
      </c>
      <c r="BB342" s="111">
        <v>725</v>
      </c>
      <c r="BC342" s="111">
        <v>91</v>
      </c>
      <c r="BD342" s="111">
        <v>82</v>
      </c>
      <c r="BE342" s="111">
        <v>9</v>
      </c>
      <c r="BF342" s="111">
        <v>3756</v>
      </c>
      <c r="BG342" s="111">
        <v>417</v>
      </c>
      <c r="BH342" s="111">
        <v>690</v>
      </c>
      <c r="BI342" s="111">
        <v>66</v>
      </c>
      <c r="BJ342" s="111">
        <v>3197</v>
      </c>
      <c r="BK342" s="111">
        <v>48</v>
      </c>
      <c r="BL342" s="111">
        <v>91</v>
      </c>
      <c r="BM342" s="111">
        <v>2</v>
      </c>
      <c r="BN342" s="111">
        <v>60</v>
      </c>
      <c r="BO342" s="111">
        <v>45</v>
      </c>
      <c r="BP342" s="111">
        <v>0</v>
      </c>
      <c r="BQ342" s="111">
        <v>14</v>
      </c>
      <c r="BR342" s="111">
        <v>239042</v>
      </c>
      <c r="BS342" s="111">
        <v>3984</v>
      </c>
      <c r="BT342" s="111">
        <v>6818</v>
      </c>
      <c r="BU342" s="111">
        <v>284899</v>
      </c>
      <c r="BV342" s="111">
        <v>6331</v>
      </c>
      <c r="BW342" s="111">
        <v>11858</v>
      </c>
      <c r="BX342" s="111">
        <v>0</v>
      </c>
      <c r="BY342" s="111">
        <v>0</v>
      </c>
      <c r="BZ342" s="111">
        <v>0</v>
      </c>
      <c r="CA342" s="111">
        <v>142144</v>
      </c>
      <c r="CB342" s="111">
        <v>10153</v>
      </c>
      <c r="CC342" s="111">
        <v>20113</v>
      </c>
      <c r="CD342" s="126">
        <f t="shared" ref="CD342:CD352" si="2322">MONTH(1&amp;C342)</f>
        <v>3</v>
      </c>
      <c r="CE342" s="166">
        <f t="shared" ref="CE342:CE352" si="2323">LEFT($B342,4)+IF(CD342&lt;4,1,0)</f>
        <v>2019</v>
      </c>
      <c r="CF342" s="167">
        <f t="shared" si="2302"/>
        <v>43525</v>
      </c>
      <c r="CG342" s="168">
        <f t="shared" si="2303"/>
        <v>31</v>
      </c>
      <c r="CH342" s="126">
        <f t="shared" ref="CH342:CH352" si="2324">$I342*L342</f>
        <v>1358</v>
      </c>
      <c r="CI342" s="126">
        <f t="shared" ref="CI342:CI352" si="2325">$I342*M342</f>
        <v>50246</v>
      </c>
      <c r="CJ342" s="126">
        <f t="shared" ref="CJ342:CJ352" si="2326">$I342*N342</f>
        <v>349006</v>
      </c>
      <c r="CK342" s="126">
        <f t="shared" ref="CK342:CK352" si="2327">P342*W342</f>
        <v>98090</v>
      </c>
      <c r="CL342" s="126">
        <f t="shared" ref="CL342:CL352" si="2328">Q342*Z342</f>
        <v>72504</v>
      </c>
      <c r="CM342" s="126">
        <f t="shared" ref="CM342:CM352" si="2329">R342*AC342</f>
        <v>1957836</v>
      </c>
      <c r="CN342" s="126">
        <f t="shared" ref="CN342:CN352" si="2330">S342*AF342</f>
        <v>5047236</v>
      </c>
      <c r="CO342" s="126">
        <f t="shared" ref="CO342:CO352" si="2331">T342*AI342</f>
        <v>1043120</v>
      </c>
      <c r="CP342" s="126">
        <f t="shared" ref="CP342:CP352" si="2332">BE342*BH342</f>
        <v>6210</v>
      </c>
      <c r="CQ342" s="126">
        <f t="shared" ref="CQ342:CQ352" si="2333">BI342*BL342</f>
        <v>6006</v>
      </c>
      <c r="CR342" s="126">
        <f t="shared" ref="CR342:CR352" si="2334">BN342*BT342</f>
        <v>409080</v>
      </c>
      <c r="CS342" s="126">
        <f t="shared" ref="CS342:CS352" si="2335">BO342*BW342</f>
        <v>533610</v>
      </c>
      <c r="CT342" s="126">
        <f t="shared" ref="CT342:CT352" si="2336">BP342*BZ342</f>
        <v>0</v>
      </c>
      <c r="CU342" s="126">
        <f t="shared" ref="CU342:CU352" si="2337">BQ342*CC342</f>
        <v>281582</v>
      </c>
    </row>
    <row r="343" spans="1:99" x14ac:dyDescent="0.2">
      <c r="A343" s="123" t="str">
        <f t="shared" si="2321"/>
        <v>2018-19MARCHRRU</v>
      </c>
      <c r="B343" s="97" t="s">
        <v>821</v>
      </c>
      <c r="C343" s="35" t="s">
        <v>820</v>
      </c>
      <c r="D343" s="124" t="str">
        <f t="shared" si="2300"/>
        <v>Y56</v>
      </c>
      <c r="E343" s="124" t="str">
        <f t="shared" si="2301"/>
        <v>London</v>
      </c>
      <c r="F343" s="109" t="s">
        <v>685</v>
      </c>
      <c r="G343" s="109" t="s">
        <v>686</v>
      </c>
      <c r="H343" s="111">
        <v>166735</v>
      </c>
      <c r="I343" s="111">
        <v>133768</v>
      </c>
      <c r="J343" s="111">
        <v>983860</v>
      </c>
      <c r="K343" s="111">
        <v>7</v>
      </c>
      <c r="L343" s="111">
        <v>0</v>
      </c>
      <c r="M343" s="111">
        <v>55</v>
      </c>
      <c r="N343" s="111">
        <v>125</v>
      </c>
      <c r="O343" s="111">
        <v>103639</v>
      </c>
      <c r="P343" s="111">
        <v>12566</v>
      </c>
      <c r="Q343" s="111">
        <v>9448</v>
      </c>
      <c r="R343" s="111">
        <v>58402</v>
      </c>
      <c r="S343" s="111">
        <v>22320</v>
      </c>
      <c r="T343" s="111">
        <v>1606</v>
      </c>
      <c r="U343" s="111">
        <v>4753114</v>
      </c>
      <c r="V343" s="111">
        <v>378</v>
      </c>
      <c r="W343" s="111">
        <v>624</v>
      </c>
      <c r="X343" s="111">
        <v>6234105</v>
      </c>
      <c r="Y343" s="111">
        <v>660</v>
      </c>
      <c r="Z343" s="111">
        <v>1137</v>
      </c>
      <c r="AA343" s="111">
        <v>63939674</v>
      </c>
      <c r="AB343" s="111">
        <v>1095</v>
      </c>
      <c r="AC343" s="111">
        <v>2231</v>
      </c>
      <c r="AD343" s="111">
        <v>67212783</v>
      </c>
      <c r="AE343" s="111">
        <v>3011</v>
      </c>
      <c r="AF343" s="111">
        <v>7079</v>
      </c>
      <c r="AG343" s="111">
        <v>7116846</v>
      </c>
      <c r="AH343" s="111">
        <v>4431</v>
      </c>
      <c r="AI343" s="111">
        <v>10404</v>
      </c>
      <c r="AJ343" s="111">
        <v>3496</v>
      </c>
      <c r="AK343" s="111">
        <v>216</v>
      </c>
      <c r="AL343" s="111">
        <v>794</v>
      </c>
      <c r="AM343" s="111">
        <v>5073</v>
      </c>
      <c r="AN343" s="111">
        <v>247</v>
      </c>
      <c r="AO343" s="111">
        <v>2239</v>
      </c>
      <c r="AP343" s="111">
        <v>0</v>
      </c>
      <c r="AQ343" s="111">
        <v>64887</v>
      </c>
      <c r="AR343" s="111">
        <v>7288</v>
      </c>
      <c r="AS343" s="111">
        <v>27968</v>
      </c>
      <c r="AT343" s="111">
        <v>100143</v>
      </c>
      <c r="AU343" s="111">
        <v>32639</v>
      </c>
      <c r="AV343" s="111">
        <v>25113</v>
      </c>
      <c r="AW343" s="111">
        <v>24303</v>
      </c>
      <c r="AX343" s="111">
        <v>19040</v>
      </c>
      <c r="AY343" s="111">
        <v>87275</v>
      </c>
      <c r="AZ343" s="111">
        <v>65825</v>
      </c>
      <c r="BA343" s="111">
        <v>35817</v>
      </c>
      <c r="BB343" s="111">
        <v>24936</v>
      </c>
      <c r="BC343" s="111">
        <v>2213</v>
      </c>
      <c r="BD343" s="111">
        <v>1687</v>
      </c>
      <c r="BE343" s="111">
        <v>0</v>
      </c>
      <c r="BF343" s="111">
        <v>0</v>
      </c>
      <c r="BG343" s="111">
        <v>0</v>
      </c>
      <c r="BH343" s="111">
        <v>0</v>
      </c>
      <c r="BI343" s="111">
        <v>7409</v>
      </c>
      <c r="BJ343" s="111">
        <v>434005</v>
      </c>
      <c r="BK343" s="111">
        <v>59</v>
      </c>
      <c r="BL343" s="111">
        <v>122</v>
      </c>
      <c r="BM343" s="111">
        <v>1528</v>
      </c>
      <c r="BN343" s="111">
        <v>523</v>
      </c>
      <c r="BO343" s="111">
        <v>1331</v>
      </c>
      <c r="BP343" s="111">
        <v>39</v>
      </c>
      <c r="BQ343" s="111">
        <v>1233</v>
      </c>
      <c r="BR343" s="111">
        <v>2599530</v>
      </c>
      <c r="BS343" s="111">
        <v>4970</v>
      </c>
      <c r="BT343" s="111">
        <v>10079</v>
      </c>
      <c r="BU343" s="111">
        <v>8659559</v>
      </c>
      <c r="BV343" s="111">
        <v>6506</v>
      </c>
      <c r="BW343" s="111">
        <v>11735</v>
      </c>
      <c r="BX343" s="111">
        <v>251132</v>
      </c>
      <c r="BY343" s="111">
        <v>6439</v>
      </c>
      <c r="BZ343" s="111">
        <v>10641</v>
      </c>
      <c r="CA343" s="111">
        <v>10331724</v>
      </c>
      <c r="CB343" s="111">
        <v>8379</v>
      </c>
      <c r="CC343" s="111">
        <v>15484</v>
      </c>
      <c r="CD343" s="126">
        <f t="shared" si="2322"/>
        <v>3</v>
      </c>
      <c r="CE343" s="166">
        <f t="shared" si="2323"/>
        <v>2019</v>
      </c>
      <c r="CF343" s="167">
        <f t="shared" si="2302"/>
        <v>43525</v>
      </c>
      <c r="CG343" s="168">
        <f t="shared" si="2303"/>
        <v>31</v>
      </c>
      <c r="CH343" s="126">
        <f t="shared" si="2324"/>
        <v>0</v>
      </c>
      <c r="CI343" s="126">
        <f t="shared" si="2325"/>
        <v>7357240</v>
      </c>
      <c r="CJ343" s="126">
        <f t="shared" si="2326"/>
        <v>16721000</v>
      </c>
      <c r="CK343" s="126">
        <f t="shared" si="2327"/>
        <v>7841184</v>
      </c>
      <c r="CL343" s="126">
        <f t="shared" si="2328"/>
        <v>10742376</v>
      </c>
      <c r="CM343" s="126">
        <f t="shared" si="2329"/>
        <v>130294862</v>
      </c>
      <c r="CN343" s="126">
        <f t="shared" si="2330"/>
        <v>158003280</v>
      </c>
      <c r="CO343" s="126">
        <f t="shared" si="2331"/>
        <v>16708824</v>
      </c>
      <c r="CP343" s="126">
        <f t="shared" si="2332"/>
        <v>0</v>
      </c>
      <c r="CQ343" s="126">
        <f t="shared" si="2333"/>
        <v>903898</v>
      </c>
      <c r="CR343" s="126">
        <f t="shared" si="2334"/>
        <v>5271317</v>
      </c>
      <c r="CS343" s="126">
        <f t="shared" si="2335"/>
        <v>15619285</v>
      </c>
      <c r="CT343" s="126">
        <f t="shared" si="2336"/>
        <v>414999</v>
      </c>
      <c r="CU343" s="126">
        <f t="shared" si="2337"/>
        <v>19091772</v>
      </c>
    </row>
    <row r="344" spans="1:99" x14ac:dyDescent="0.2">
      <c r="A344" s="123" t="str">
        <f t="shared" si="2321"/>
        <v>2018-19MARCHRX6</v>
      </c>
      <c r="B344" s="97" t="s">
        <v>821</v>
      </c>
      <c r="C344" s="35" t="s">
        <v>820</v>
      </c>
      <c r="D344" s="124" t="str">
        <f t="shared" si="2300"/>
        <v>Y54</v>
      </c>
      <c r="E344" s="124" t="str">
        <f t="shared" si="2301"/>
        <v>North</v>
      </c>
      <c r="F344" s="109" t="s">
        <v>688</v>
      </c>
      <c r="G344" s="109" t="s">
        <v>689</v>
      </c>
      <c r="H344" s="111">
        <v>46789</v>
      </c>
      <c r="I344" s="111">
        <v>31750</v>
      </c>
      <c r="J344" s="111">
        <v>121341</v>
      </c>
      <c r="K344" s="111">
        <v>4</v>
      </c>
      <c r="L344" s="111">
        <v>1</v>
      </c>
      <c r="M344" s="111">
        <v>15</v>
      </c>
      <c r="N344" s="111">
        <v>43</v>
      </c>
      <c r="O344" s="111">
        <v>36070</v>
      </c>
      <c r="P344" s="111">
        <v>2565</v>
      </c>
      <c r="Q344" s="111">
        <v>1694</v>
      </c>
      <c r="R344" s="111">
        <v>19766</v>
      </c>
      <c r="S344" s="111">
        <v>8064</v>
      </c>
      <c r="T344" s="111">
        <v>399</v>
      </c>
      <c r="U344" s="111">
        <v>944355</v>
      </c>
      <c r="V344" s="111">
        <v>368</v>
      </c>
      <c r="W344" s="111">
        <v>651</v>
      </c>
      <c r="X344" s="111">
        <v>765093</v>
      </c>
      <c r="Y344" s="111">
        <v>452</v>
      </c>
      <c r="Z344" s="111">
        <v>832</v>
      </c>
      <c r="AA344" s="111">
        <v>28300488</v>
      </c>
      <c r="AB344" s="111">
        <v>1432</v>
      </c>
      <c r="AC344" s="111">
        <v>2908</v>
      </c>
      <c r="AD344" s="111">
        <v>39212826</v>
      </c>
      <c r="AE344" s="111">
        <v>4863</v>
      </c>
      <c r="AF344" s="111">
        <v>11934</v>
      </c>
      <c r="AG344" s="111">
        <v>1854300</v>
      </c>
      <c r="AH344" s="111">
        <v>4647</v>
      </c>
      <c r="AI344" s="111">
        <v>11678</v>
      </c>
      <c r="AJ344" s="111">
        <v>1699</v>
      </c>
      <c r="AK344" s="111">
        <v>43</v>
      </c>
      <c r="AL344" s="111">
        <v>309</v>
      </c>
      <c r="AM344" s="111">
        <v>2943</v>
      </c>
      <c r="AN344" s="111">
        <v>103</v>
      </c>
      <c r="AO344" s="111">
        <v>1244</v>
      </c>
      <c r="AP344" s="111">
        <v>0</v>
      </c>
      <c r="AQ344" s="111">
        <v>21169</v>
      </c>
      <c r="AR344" s="111">
        <v>4008</v>
      </c>
      <c r="AS344" s="111">
        <v>9194</v>
      </c>
      <c r="AT344" s="111">
        <v>34371</v>
      </c>
      <c r="AU344" s="111">
        <v>4818</v>
      </c>
      <c r="AV344" s="111">
        <v>3998</v>
      </c>
      <c r="AW344" s="111">
        <v>3169</v>
      </c>
      <c r="AX344" s="111">
        <v>2647</v>
      </c>
      <c r="AY344" s="111">
        <v>25502</v>
      </c>
      <c r="AZ344" s="111">
        <v>22015</v>
      </c>
      <c r="BA344" s="111">
        <v>12556</v>
      </c>
      <c r="BB344" s="111">
        <v>8213</v>
      </c>
      <c r="BC344" s="111">
        <v>663</v>
      </c>
      <c r="BD344" s="111">
        <v>377</v>
      </c>
      <c r="BE344" s="111">
        <v>90</v>
      </c>
      <c r="BF344" s="111">
        <v>34747</v>
      </c>
      <c r="BG344" s="111">
        <v>386</v>
      </c>
      <c r="BH344" s="111">
        <v>702</v>
      </c>
      <c r="BI344" s="111">
        <v>1559</v>
      </c>
      <c r="BJ344" s="111">
        <v>43235</v>
      </c>
      <c r="BK344" s="111">
        <v>28</v>
      </c>
      <c r="BL344" s="111">
        <v>51</v>
      </c>
      <c r="BM344" s="111">
        <v>934</v>
      </c>
      <c r="BN344" s="111">
        <v>0</v>
      </c>
      <c r="BO344" s="111">
        <v>787</v>
      </c>
      <c r="BP344" s="111">
        <v>0</v>
      </c>
      <c r="BQ344" s="111">
        <v>632</v>
      </c>
      <c r="BR344" s="111">
        <v>0</v>
      </c>
      <c r="BS344" s="111">
        <v>0</v>
      </c>
      <c r="BT344" s="111">
        <v>0</v>
      </c>
      <c r="BU344" s="111">
        <v>5758269</v>
      </c>
      <c r="BV344" s="111">
        <v>7317</v>
      </c>
      <c r="BW344" s="111">
        <v>16045</v>
      </c>
      <c r="BX344" s="111">
        <v>0</v>
      </c>
      <c r="BY344" s="111">
        <v>0</v>
      </c>
      <c r="BZ344" s="111">
        <v>0</v>
      </c>
      <c r="CA344" s="111">
        <v>7422072</v>
      </c>
      <c r="CB344" s="111">
        <v>11744</v>
      </c>
      <c r="CC344" s="111">
        <v>25945</v>
      </c>
      <c r="CD344" s="126">
        <f t="shared" si="2322"/>
        <v>3</v>
      </c>
      <c r="CE344" s="166">
        <f t="shared" si="2323"/>
        <v>2019</v>
      </c>
      <c r="CF344" s="167">
        <f t="shared" si="2302"/>
        <v>43525</v>
      </c>
      <c r="CG344" s="168">
        <f t="shared" si="2303"/>
        <v>31</v>
      </c>
      <c r="CH344" s="126">
        <f t="shared" si="2324"/>
        <v>31750</v>
      </c>
      <c r="CI344" s="126">
        <f t="shared" si="2325"/>
        <v>476250</v>
      </c>
      <c r="CJ344" s="126">
        <f t="shared" si="2326"/>
        <v>1365250</v>
      </c>
      <c r="CK344" s="126">
        <f t="shared" si="2327"/>
        <v>1669815</v>
      </c>
      <c r="CL344" s="126">
        <f t="shared" si="2328"/>
        <v>1409408</v>
      </c>
      <c r="CM344" s="126">
        <f t="shared" si="2329"/>
        <v>57479528</v>
      </c>
      <c r="CN344" s="126">
        <f t="shared" si="2330"/>
        <v>96235776</v>
      </c>
      <c r="CO344" s="126">
        <f t="shared" si="2331"/>
        <v>4659522</v>
      </c>
      <c r="CP344" s="126">
        <f t="shared" si="2332"/>
        <v>63180</v>
      </c>
      <c r="CQ344" s="126">
        <f t="shared" si="2333"/>
        <v>79509</v>
      </c>
      <c r="CR344" s="126">
        <f t="shared" si="2334"/>
        <v>0</v>
      </c>
      <c r="CS344" s="126">
        <f t="shared" si="2335"/>
        <v>12627415</v>
      </c>
      <c r="CT344" s="126">
        <f t="shared" si="2336"/>
        <v>0</v>
      </c>
      <c r="CU344" s="126">
        <f t="shared" si="2337"/>
        <v>16397240</v>
      </c>
    </row>
    <row r="345" spans="1:99" x14ac:dyDescent="0.2">
      <c r="A345" s="123" t="str">
        <f t="shared" si="2321"/>
        <v>2018-19MARCHRX7</v>
      </c>
      <c r="B345" s="97" t="s">
        <v>821</v>
      </c>
      <c r="C345" s="35" t="s">
        <v>820</v>
      </c>
      <c r="D345" s="124" t="str">
        <f t="shared" si="2300"/>
        <v>Y54</v>
      </c>
      <c r="E345" s="124" t="str">
        <f t="shared" si="2301"/>
        <v>North</v>
      </c>
      <c r="F345" s="109" t="s">
        <v>690</v>
      </c>
      <c r="G345" s="109" t="s">
        <v>691</v>
      </c>
      <c r="H345" s="111">
        <v>125183</v>
      </c>
      <c r="I345" s="111">
        <v>100378</v>
      </c>
      <c r="J345" s="111">
        <v>717376</v>
      </c>
      <c r="K345" s="111">
        <v>7</v>
      </c>
      <c r="L345" s="111">
        <v>1</v>
      </c>
      <c r="M345" s="111">
        <v>60</v>
      </c>
      <c r="N345" s="111">
        <v>139</v>
      </c>
      <c r="O345" s="111">
        <v>98957</v>
      </c>
      <c r="P345" s="111">
        <v>9323</v>
      </c>
      <c r="Q345" s="111">
        <v>6686</v>
      </c>
      <c r="R345" s="111">
        <v>51495</v>
      </c>
      <c r="S345" s="111">
        <v>21189</v>
      </c>
      <c r="T345" s="111">
        <v>4288</v>
      </c>
      <c r="U345" s="111">
        <v>4174680</v>
      </c>
      <c r="V345" s="111">
        <v>448</v>
      </c>
      <c r="W345" s="111">
        <v>757</v>
      </c>
      <c r="X345" s="111">
        <v>4059801</v>
      </c>
      <c r="Y345" s="111">
        <v>607</v>
      </c>
      <c r="Z345" s="111">
        <v>1032</v>
      </c>
      <c r="AA345" s="111">
        <v>69415943</v>
      </c>
      <c r="AB345" s="111">
        <v>1348</v>
      </c>
      <c r="AC345" s="111">
        <v>2862</v>
      </c>
      <c r="AD345" s="111">
        <v>78037682</v>
      </c>
      <c r="AE345" s="111">
        <v>3683</v>
      </c>
      <c r="AF345" s="111">
        <v>8791</v>
      </c>
      <c r="AG345" s="111">
        <v>22453426</v>
      </c>
      <c r="AH345" s="111">
        <v>5236</v>
      </c>
      <c r="AI345" s="111">
        <v>10913</v>
      </c>
      <c r="AJ345" s="111">
        <v>7349</v>
      </c>
      <c r="AK345" s="111">
        <v>491</v>
      </c>
      <c r="AL345" s="111">
        <v>4319</v>
      </c>
      <c r="AM345" s="111">
        <v>3944</v>
      </c>
      <c r="AN345" s="111">
        <v>298</v>
      </c>
      <c r="AO345" s="111">
        <v>2241</v>
      </c>
      <c r="AP345" s="111">
        <v>0</v>
      </c>
      <c r="AQ345" s="111">
        <v>59495</v>
      </c>
      <c r="AR345" s="111">
        <v>6177</v>
      </c>
      <c r="AS345" s="111">
        <v>25936</v>
      </c>
      <c r="AT345" s="111">
        <v>91608</v>
      </c>
      <c r="AU345" s="111">
        <v>19370</v>
      </c>
      <c r="AV345" s="111">
        <v>15503</v>
      </c>
      <c r="AW345" s="111">
        <v>13725</v>
      </c>
      <c r="AX345" s="111">
        <v>11157</v>
      </c>
      <c r="AY345" s="111">
        <v>65329</v>
      </c>
      <c r="AZ345" s="111">
        <v>55007</v>
      </c>
      <c r="BA345" s="111">
        <v>29403</v>
      </c>
      <c r="BB345" s="111">
        <v>22555</v>
      </c>
      <c r="BC345" s="111">
        <v>5334</v>
      </c>
      <c r="BD345" s="111">
        <v>4605</v>
      </c>
      <c r="BE345" s="111">
        <v>0</v>
      </c>
      <c r="BF345" s="111">
        <v>0</v>
      </c>
      <c r="BG345" s="111">
        <v>0</v>
      </c>
      <c r="BH345" s="111">
        <v>0</v>
      </c>
      <c r="BI345" s="111">
        <v>5184</v>
      </c>
      <c r="BJ345" s="111">
        <v>173492</v>
      </c>
      <c r="BK345" s="111">
        <v>33</v>
      </c>
      <c r="BL345" s="111">
        <v>65</v>
      </c>
      <c r="BM345" s="111">
        <v>1969</v>
      </c>
      <c r="BN345" s="111">
        <v>1317</v>
      </c>
      <c r="BO345" s="111">
        <v>790</v>
      </c>
      <c r="BP345" s="111">
        <v>43</v>
      </c>
      <c r="BQ345" s="111">
        <v>587</v>
      </c>
      <c r="BR345" s="111">
        <v>5248689</v>
      </c>
      <c r="BS345" s="111">
        <v>3985</v>
      </c>
      <c r="BT345" s="111">
        <v>9046</v>
      </c>
      <c r="BU345" s="111">
        <v>3067551</v>
      </c>
      <c r="BV345" s="111">
        <v>3883</v>
      </c>
      <c r="BW345" s="111">
        <v>8448</v>
      </c>
      <c r="BX345" s="111">
        <v>287031</v>
      </c>
      <c r="BY345" s="111">
        <v>6675</v>
      </c>
      <c r="BZ345" s="111">
        <v>11808</v>
      </c>
      <c r="CA345" s="111">
        <v>3380873</v>
      </c>
      <c r="CB345" s="111">
        <v>5760</v>
      </c>
      <c r="CC345" s="111">
        <v>11829</v>
      </c>
      <c r="CD345" s="126">
        <f t="shared" si="2322"/>
        <v>3</v>
      </c>
      <c r="CE345" s="166">
        <f t="shared" si="2323"/>
        <v>2019</v>
      </c>
      <c r="CF345" s="167">
        <f t="shared" si="2302"/>
        <v>43525</v>
      </c>
      <c r="CG345" s="168">
        <f t="shared" si="2303"/>
        <v>31</v>
      </c>
      <c r="CH345" s="126">
        <f t="shared" si="2324"/>
        <v>100378</v>
      </c>
      <c r="CI345" s="126">
        <f t="shared" si="2325"/>
        <v>6022680</v>
      </c>
      <c r="CJ345" s="126">
        <f t="shared" si="2326"/>
        <v>13952542</v>
      </c>
      <c r="CK345" s="126">
        <f t="shared" si="2327"/>
        <v>7057511</v>
      </c>
      <c r="CL345" s="126">
        <f t="shared" si="2328"/>
        <v>6899952</v>
      </c>
      <c r="CM345" s="126">
        <f t="shared" si="2329"/>
        <v>147378690</v>
      </c>
      <c r="CN345" s="126">
        <f t="shared" si="2330"/>
        <v>186272499</v>
      </c>
      <c r="CO345" s="126">
        <f t="shared" si="2331"/>
        <v>46794944</v>
      </c>
      <c r="CP345" s="126">
        <f t="shared" si="2332"/>
        <v>0</v>
      </c>
      <c r="CQ345" s="126">
        <f t="shared" si="2333"/>
        <v>336960</v>
      </c>
      <c r="CR345" s="126">
        <f t="shared" si="2334"/>
        <v>11913582</v>
      </c>
      <c r="CS345" s="126">
        <f t="shared" si="2335"/>
        <v>6673920</v>
      </c>
      <c r="CT345" s="126">
        <f t="shared" si="2336"/>
        <v>507744</v>
      </c>
      <c r="CU345" s="126">
        <f t="shared" si="2337"/>
        <v>6943623</v>
      </c>
    </row>
    <row r="346" spans="1:99" x14ac:dyDescent="0.2">
      <c r="A346" s="123" t="str">
        <f t="shared" si="2321"/>
        <v>2018-19MARCHRX8</v>
      </c>
      <c r="B346" s="97" t="s">
        <v>821</v>
      </c>
      <c r="C346" s="35" t="s">
        <v>820</v>
      </c>
      <c r="D346" s="124" t="str">
        <f t="shared" si="2300"/>
        <v>Y54</v>
      </c>
      <c r="E346" s="124" t="str">
        <f t="shared" si="2301"/>
        <v>North</v>
      </c>
      <c r="F346" s="109" t="s">
        <v>692</v>
      </c>
      <c r="G346" s="109" t="s">
        <v>693</v>
      </c>
      <c r="H346" s="111">
        <v>83359</v>
      </c>
      <c r="I346" s="111">
        <v>60741</v>
      </c>
      <c r="J346" s="111">
        <v>171615</v>
      </c>
      <c r="K346" s="111">
        <v>3</v>
      </c>
      <c r="L346" s="111">
        <v>1</v>
      </c>
      <c r="M346" s="111">
        <v>1</v>
      </c>
      <c r="N346" s="111">
        <v>28</v>
      </c>
      <c r="O346" s="111">
        <v>69054</v>
      </c>
      <c r="P346" s="111">
        <v>5170</v>
      </c>
      <c r="Q346" s="111">
        <v>3655</v>
      </c>
      <c r="R346" s="111">
        <v>38865</v>
      </c>
      <c r="S346" s="111">
        <v>12656</v>
      </c>
      <c r="T346" s="111">
        <v>1399</v>
      </c>
      <c r="U346" s="111">
        <v>2088095</v>
      </c>
      <c r="V346" s="111">
        <v>404</v>
      </c>
      <c r="W346" s="111">
        <v>688</v>
      </c>
      <c r="X346" s="111">
        <v>1853078</v>
      </c>
      <c r="Y346" s="111">
        <v>507</v>
      </c>
      <c r="Z346" s="111">
        <v>929</v>
      </c>
      <c r="AA346" s="111">
        <v>41205646</v>
      </c>
      <c r="AB346" s="111">
        <v>1060</v>
      </c>
      <c r="AC346" s="111">
        <v>2135</v>
      </c>
      <c r="AD346" s="111">
        <v>29060691</v>
      </c>
      <c r="AE346" s="111">
        <v>2296</v>
      </c>
      <c r="AF346" s="111">
        <v>5382</v>
      </c>
      <c r="AG346" s="111">
        <v>4662543</v>
      </c>
      <c r="AH346" s="111">
        <v>3333</v>
      </c>
      <c r="AI346" s="111">
        <v>8465</v>
      </c>
      <c r="AJ346" s="111">
        <v>4519</v>
      </c>
      <c r="AK346" s="111">
        <v>537</v>
      </c>
      <c r="AL346" s="111">
        <v>1089</v>
      </c>
      <c r="AM346" s="111">
        <v>3790</v>
      </c>
      <c r="AN346" s="111">
        <v>331</v>
      </c>
      <c r="AO346" s="111">
        <v>2562</v>
      </c>
      <c r="AP346" s="111">
        <v>2763</v>
      </c>
      <c r="AQ346" s="111">
        <v>41574</v>
      </c>
      <c r="AR346" s="111">
        <v>6714</v>
      </c>
      <c r="AS346" s="111">
        <v>16247</v>
      </c>
      <c r="AT346" s="111">
        <v>64535</v>
      </c>
      <c r="AU346" s="111">
        <v>10724</v>
      </c>
      <c r="AV346" s="111">
        <v>8281</v>
      </c>
      <c r="AW346" s="111">
        <v>7345</v>
      </c>
      <c r="AX346" s="111">
        <v>5720</v>
      </c>
      <c r="AY346" s="111">
        <v>56119</v>
      </c>
      <c r="AZ346" s="111">
        <v>43379</v>
      </c>
      <c r="BA346" s="111">
        <v>22186</v>
      </c>
      <c r="BB346" s="111">
        <v>13858</v>
      </c>
      <c r="BC346" s="111">
        <v>2791</v>
      </c>
      <c r="BD346" s="111">
        <v>1468</v>
      </c>
      <c r="BE346" s="111">
        <v>0</v>
      </c>
      <c r="BF346" s="111">
        <v>0</v>
      </c>
      <c r="BG346" s="111">
        <v>0</v>
      </c>
      <c r="BH346" s="111">
        <v>0</v>
      </c>
      <c r="BI346" s="111">
        <v>2860</v>
      </c>
      <c r="BJ346" s="111">
        <v>79518</v>
      </c>
      <c r="BK346" s="111">
        <v>28</v>
      </c>
      <c r="BL346" s="111">
        <v>49</v>
      </c>
      <c r="BM346" s="111">
        <v>25</v>
      </c>
      <c r="BN346" s="111">
        <v>3719</v>
      </c>
      <c r="BO346" s="111">
        <v>170</v>
      </c>
      <c r="BP346" s="111">
        <v>37</v>
      </c>
      <c r="BQ346" s="111">
        <v>2494</v>
      </c>
      <c r="BR346" s="111">
        <v>13175426</v>
      </c>
      <c r="BS346" s="111">
        <v>3543</v>
      </c>
      <c r="BT346" s="111">
        <v>7420</v>
      </c>
      <c r="BU346" s="111">
        <v>631765</v>
      </c>
      <c r="BV346" s="111">
        <v>3716</v>
      </c>
      <c r="BW346" s="111">
        <v>6840</v>
      </c>
      <c r="BX346" s="111">
        <v>246281</v>
      </c>
      <c r="BY346" s="111">
        <v>6656</v>
      </c>
      <c r="BZ346" s="111">
        <v>12563</v>
      </c>
      <c r="CA346" s="111">
        <v>15192642</v>
      </c>
      <c r="CB346" s="111">
        <v>6092</v>
      </c>
      <c r="CC346" s="111">
        <v>13943</v>
      </c>
      <c r="CD346" s="126">
        <f t="shared" si="2322"/>
        <v>3</v>
      </c>
      <c r="CE346" s="166">
        <f t="shared" si="2323"/>
        <v>2019</v>
      </c>
      <c r="CF346" s="167">
        <f t="shared" si="2302"/>
        <v>43525</v>
      </c>
      <c r="CG346" s="168">
        <f t="shared" si="2303"/>
        <v>31</v>
      </c>
      <c r="CH346" s="126">
        <f t="shared" si="2324"/>
        <v>60741</v>
      </c>
      <c r="CI346" s="126">
        <f t="shared" si="2325"/>
        <v>60741</v>
      </c>
      <c r="CJ346" s="126">
        <f t="shared" si="2326"/>
        <v>1700748</v>
      </c>
      <c r="CK346" s="126">
        <f t="shared" si="2327"/>
        <v>3556960</v>
      </c>
      <c r="CL346" s="126">
        <f t="shared" si="2328"/>
        <v>3395495</v>
      </c>
      <c r="CM346" s="126">
        <f t="shared" si="2329"/>
        <v>82976775</v>
      </c>
      <c r="CN346" s="126">
        <f t="shared" si="2330"/>
        <v>68114592</v>
      </c>
      <c r="CO346" s="126">
        <f t="shared" si="2331"/>
        <v>11842535</v>
      </c>
      <c r="CP346" s="126">
        <f t="shared" si="2332"/>
        <v>0</v>
      </c>
      <c r="CQ346" s="126">
        <f t="shared" si="2333"/>
        <v>140140</v>
      </c>
      <c r="CR346" s="126">
        <f t="shared" si="2334"/>
        <v>27594980</v>
      </c>
      <c r="CS346" s="126">
        <f t="shared" si="2335"/>
        <v>1162800</v>
      </c>
      <c r="CT346" s="126">
        <f t="shared" si="2336"/>
        <v>464831</v>
      </c>
      <c r="CU346" s="126">
        <f t="shared" si="2337"/>
        <v>34773842</v>
      </c>
    </row>
    <row r="347" spans="1:99" x14ac:dyDescent="0.2">
      <c r="A347" s="123" t="str">
        <f t="shared" si="2321"/>
        <v>2018-19MARCHRX9</v>
      </c>
      <c r="B347" s="97" t="s">
        <v>821</v>
      </c>
      <c r="C347" s="35" t="s">
        <v>820</v>
      </c>
      <c r="D347" s="124" t="str">
        <f t="shared" si="2300"/>
        <v>Y55</v>
      </c>
      <c r="E347" s="124" t="str">
        <f t="shared" si="2301"/>
        <v>Midlands and East</v>
      </c>
      <c r="F347" s="109" t="s">
        <v>695</v>
      </c>
      <c r="G347" s="109" t="s">
        <v>696</v>
      </c>
      <c r="H347" s="111">
        <v>85476</v>
      </c>
      <c r="I347" s="111">
        <v>68259</v>
      </c>
      <c r="J347" s="111">
        <v>269815</v>
      </c>
      <c r="K347" s="111">
        <v>4</v>
      </c>
      <c r="L347" s="111">
        <v>2</v>
      </c>
      <c r="M347" s="111">
        <v>12</v>
      </c>
      <c r="N347" s="111">
        <v>57</v>
      </c>
      <c r="O347" s="111">
        <v>63143</v>
      </c>
      <c r="P347" s="111">
        <v>6251</v>
      </c>
      <c r="Q347" s="111">
        <v>4101</v>
      </c>
      <c r="R347" s="111">
        <v>36529</v>
      </c>
      <c r="S347" s="111">
        <v>12608</v>
      </c>
      <c r="T347" s="111">
        <v>765</v>
      </c>
      <c r="U347" s="111">
        <v>2809282</v>
      </c>
      <c r="V347" s="111">
        <v>449</v>
      </c>
      <c r="W347" s="111">
        <v>809</v>
      </c>
      <c r="X347" s="111">
        <v>3989136</v>
      </c>
      <c r="Y347" s="111">
        <v>973</v>
      </c>
      <c r="Z347" s="111">
        <v>2174</v>
      </c>
      <c r="AA347" s="111">
        <v>58117933</v>
      </c>
      <c r="AB347" s="111">
        <v>1591</v>
      </c>
      <c r="AC347" s="111">
        <v>3273</v>
      </c>
      <c r="AD347" s="111">
        <v>50675134</v>
      </c>
      <c r="AE347" s="111">
        <v>4019</v>
      </c>
      <c r="AF347" s="111">
        <v>9880</v>
      </c>
      <c r="AG347" s="111">
        <v>3767935</v>
      </c>
      <c r="AH347" s="111">
        <v>4925</v>
      </c>
      <c r="AI347" s="111">
        <v>10417</v>
      </c>
      <c r="AJ347" s="111">
        <v>3784</v>
      </c>
      <c r="AK347" s="111">
        <v>1512</v>
      </c>
      <c r="AL347" s="111">
        <v>695</v>
      </c>
      <c r="AM347" s="111">
        <v>10</v>
      </c>
      <c r="AN347" s="111">
        <v>837</v>
      </c>
      <c r="AO347" s="111">
        <v>740</v>
      </c>
      <c r="AP347" s="111">
        <v>18</v>
      </c>
      <c r="AQ347" s="111">
        <v>39132</v>
      </c>
      <c r="AR347" s="111">
        <v>3042</v>
      </c>
      <c r="AS347" s="111">
        <v>17185</v>
      </c>
      <c r="AT347" s="111">
        <v>59359</v>
      </c>
      <c r="AU347" s="111">
        <v>11503</v>
      </c>
      <c r="AV347" s="111">
        <v>9131</v>
      </c>
      <c r="AW347" s="111">
        <v>7767</v>
      </c>
      <c r="AX347" s="111">
        <v>6217</v>
      </c>
      <c r="AY347" s="111">
        <v>47107</v>
      </c>
      <c r="AZ347" s="111">
        <v>39364</v>
      </c>
      <c r="BA347" s="111">
        <v>16975</v>
      </c>
      <c r="BB347" s="111">
        <v>13120</v>
      </c>
      <c r="BC347" s="111">
        <v>980</v>
      </c>
      <c r="BD347" s="111">
        <v>751</v>
      </c>
      <c r="BE347" s="111">
        <v>282</v>
      </c>
      <c r="BF347" s="111">
        <v>77984</v>
      </c>
      <c r="BG347" s="111">
        <v>277</v>
      </c>
      <c r="BH347" s="111">
        <v>464</v>
      </c>
      <c r="BI347" s="111">
        <v>3268</v>
      </c>
      <c r="BJ347" s="111">
        <v>125315</v>
      </c>
      <c r="BK347" s="111">
        <v>38</v>
      </c>
      <c r="BL347" s="111">
        <v>75</v>
      </c>
      <c r="BM347" s="111">
        <v>0</v>
      </c>
      <c r="BN347" s="111">
        <v>419</v>
      </c>
      <c r="BO347" s="111">
        <v>461</v>
      </c>
      <c r="BP347" s="111">
        <v>1</v>
      </c>
      <c r="BQ347" s="111">
        <v>2325</v>
      </c>
      <c r="BR347" s="111">
        <v>2401090</v>
      </c>
      <c r="BS347" s="111">
        <v>5731</v>
      </c>
      <c r="BT347" s="111">
        <v>11973</v>
      </c>
      <c r="BU347" s="111">
        <v>2628358</v>
      </c>
      <c r="BV347" s="111">
        <v>5701</v>
      </c>
      <c r="BW347" s="111">
        <v>11360</v>
      </c>
      <c r="BX347" s="111">
        <v>2879</v>
      </c>
      <c r="BY347" s="111">
        <v>2879</v>
      </c>
      <c r="BZ347" s="111">
        <v>2879</v>
      </c>
      <c r="CA347" s="111">
        <v>17967887</v>
      </c>
      <c r="CB347" s="111">
        <v>7728</v>
      </c>
      <c r="CC347" s="111">
        <v>15874</v>
      </c>
      <c r="CD347" s="126">
        <f t="shared" si="2322"/>
        <v>3</v>
      </c>
      <c r="CE347" s="166">
        <f t="shared" si="2323"/>
        <v>2019</v>
      </c>
      <c r="CF347" s="167">
        <f t="shared" si="2302"/>
        <v>43525</v>
      </c>
      <c r="CG347" s="168">
        <f t="shared" si="2303"/>
        <v>31</v>
      </c>
      <c r="CH347" s="126">
        <f t="shared" si="2324"/>
        <v>136518</v>
      </c>
      <c r="CI347" s="126">
        <f t="shared" si="2325"/>
        <v>819108</v>
      </c>
      <c r="CJ347" s="126">
        <f t="shared" si="2326"/>
        <v>3890763</v>
      </c>
      <c r="CK347" s="126">
        <f t="shared" si="2327"/>
        <v>5057059</v>
      </c>
      <c r="CL347" s="126">
        <f t="shared" si="2328"/>
        <v>8915574</v>
      </c>
      <c r="CM347" s="126">
        <f t="shared" si="2329"/>
        <v>119559417</v>
      </c>
      <c r="CN347" s="126">
        <f t="shared" si="2330"/>
        <v>124567040</v>
      </c>
      <c r="CO347" s="126">
        <f t="shared" si="2331"/>
        <v>7969005</v>
      </c>
      <c r="CP347" s="126">
        <f t="shared" si="2332"/>
        <v>130848</v>
      </c>
      <c r="CQ347" s="126">
        <f t="shared" si="2333"/>
        <v>245100</v>
      </c>
      <c r="CR347" s="126">
        <f t="shared" si="2334"/>
        <v>5016687</v>
      </c>
      <c r="CS347" s="126">
        <f t="shared" si="2335"/>
        <v>5236960</v>
      </c>
      <c r="CT347" s="126">
        <f t="shared" si="2336"/>
        <v>2879</v>
      </c>
      <c r="CU347" s="126">
        <f t="shared" si="2337"/>
        <v>36907050</v>
      </c>
    </row>
    <row r="348" spans="1:99" x14ac:dyDescent="0.2">
      <c r="A348" s="123" t="str">
        <f t="shared" si="2321"/>
        <v>2018-19MARCHRYA</v>
      </c>
      <c r="B348" s="97" t="s">
        <v>821</v>
      </c>
      <c r="C348" s="35" t="s">
        <v>820</v>
      </c>
      <c r="D348" s="124" t="str">
        <f t="shared" si="2300"/>
        <v>Y55</v>
      </c>
      <c r="E348" s="124" t="str">
        <f t="shared" si="2301"/>
        <v>Midlands and East</v>
      </c>
      <c r="F348" s="109" t="s">
        <v>697</v>
      </c>
      <c r="G348" s="109" t="s">
        <v>698</v>
      </c>
      <c r="H348" s="111">
        <v>112201</v>
      </c>
      <c r="I348" s="111">
        <v>81644</v>
      </c>
      <c r="J348" s="111">
        <v>193403</v>
      </c>
      <c r="K348" s="111">
        <v>2</v>
      </c>
      <c r="L348" s="111">
        <v>1</v>
      </c>
      <c r="M348" s="111">
        <v>9</v>
      </c>
      <c r="N348" s="111">
        <v>33</v>
      </c>
      <c r="O348" s="111">
        <v>92602</v>
      </c>
      <c r="P348" s="111">
        <v>5611</v>
      </c>
      <c r="Q348" s="111">
        <v>3549</v>
      </c>
      <c r="R348" s="111">
        <v>43651</v>
      </c>
      <c r="S348" s="111">
        <v>33017</v>
      </c>
      <c r="T348" s="111">
        <v>1657</v>
      </c>
      <c r="U348" s="111">
        <v>2278819</v>
      </c>
      <c r="V348" s="111">
        <v>406</v>
      </c>
      <c r="W348" s="111">
        <v>710</v>
      </c>
      <c r="X348" s="111">
        <v>1629684</v>
      </c>
      <c r="Y348" s="111">
        <v>459</v>
      </c>
      <c r="Z348" s="111">
        <v>831</v>
      </c>
      <c r="AA348" s="111">
        <v>31333156</v>
      </c>
      <c r="AB348" s="111">
        <v>718</v>
      </c>
      <c r="AC348" s="111">
        <v>1306</v>
      </c>
      <c r="AD348" s="111">
        <v>64839959</v>
      </c>
      <c r="AE348" s="111">
        <v>1964</v>
      </c>
      <c r="AF348" s="111">
        <v>4384</v>
      </c>
      <c r="AG348" s="111">
        <v>4545988</v>
      </c>
      <c r="AH348" s="111">
        <v>2744</v>
      </c>
      <c r="AI348" s="111">
        <v>6584</v>
      </c>
      <c r="AJ348" s="111">
        <v>2996</v>
      </c>
      <c r="AK348" s="111">
        <v>19</v>
      </c>
      <c r="AL348" s="111">
        <v>29</v>
      </c>
      <c r="AM348" s="111">
        <v>0</v>
      </c>
      <c r="AN348" s="111">
        <v>189</v>
      </c>
      <c r="AO348" s="111">
        <v>2759</v>
      </c>
      <c r="AP348" s="111">
        <v>2267</v>
      </c>
      <c r="AQ348" s="111">
        <v>53416</v>
      </c>
      <c r="AR348" s="111">
        <v>3295</v>
      </c>
      <c r="AS348" s="111">
        <v>32895</v>
      </c>
      <c r="AT348" s="111">
        <v>89606</v>
      </c>
      <c r="AU348" s="111">
        <v>10415</v>
      </c>
      <c r="AV348" s="111">
        <v>7636</v>
      </c>
      <c r="AW348" s="111">
        <v>6435</v>
      </c>
      <c r="AX348" s="111">
        <v>4582</v>
      </c>
      <c r="AY348" s="111">
        <v>55065</v>
      </c>
      <c r="AZ348" s="111">
        <v>45771</v>
      </c>
      <c r="BA348" s="111">
        <v>58587</v>
      </c>
      <c r="BB348" s="111">
        <v>34405</v>
      </c>
      <c r="BC348" s="111">
        <v>3862</v>
      </c>
      <c r="BD348" s="111">
        <v>1742</v>
      </c>
      <c r="BE348" s="111">
        <v>227</v>
      </c>
      <c r="BF348" s="111">
        <v>60875</v>
      </c>
      <c r="BG348" s="111">
        <v>268</v>
      </c>
      <c r="BH348" s="111">
        <v>484</v>
      </c>
      <c r="BI348" s="111">
        <v>3610</v>
      </c>
      <c r="BJ348" s="111">
        <v>93014</v>
      </c>
      <c r="BK348" s="111">
        <v>26</v>
      </c>
      <c r="BL348" s="111">
        <v>49</v>
      </c>
      <c r="BM348" s="111">
        <v>412</v>
      </c>
      <c r="BN348" s="111">
        <v>0</v>
      </c>
      <c r="BO348" s="111">
        <v>3703</v>
      </c>
      <c r="BP348" s="111">
        <v>0</v>
      </c>
      <c r="BQ348" s="111">
        <v>1555</v>
      </c>
      <c r="BR348" s="111">
        <v>0</v>
      </c>
      <c r="BS348" s="111">
        <v>0</v>
      </c>
      <c r="BT348" s="111">
        <v>0</v>
      </c>
      <c r="BU348" s="111">
        <v>13557902</v>
      </c>
      <c r="BV348" s="111">
        <v>3661</v>
      </c>
      <c r="BW348" s="111">
        <v>8465</v>
      </c>
      <c r="BX348" s="111">
        <v>0</v>
      </c>
      <c r="BY348" s="111">
        <v>0</v>
      </c>
      <c r="BZ348" s="111">
        <v>0</v>
      </c>
      <c r="CA348" s="111">
        <v>9185600</v>
      </c>
      <c r="CB348" s="111">
        <v>5907</v>
      </c>
      <c r="CC348" s="111">
        <v>13992</v>
      </c>
      <c r="CD348" s="126">
        <f t="shared" si="2322"/>
        <v>3</v>
      </c>
      <c r="CE348" s="166">
        <f t="shared" si="2323"/>
        <v>2019</v>
      </c>
      <c r="CF348" s="167">
        <f t="shared" si="2302"/>
        <v>43525</v>
      </c>
      <c r="CG348" s="168">
        <f t="shared" si="2303"/>
        <v>31</v>
      </c>
      <c r="CH348" s="126">
        <f t="shared" si="2324"/>
        <v>81644</v>
      </c>
      <c r="CI348" s="126">
        <f t="shared" si="2325"/>
        <v>734796</v>
      </c>
      <c r="CJ348" s="126">
        <f t="shared" si="2326"/>
        <v>2694252</v>
      </c>
      <c r="CK348" s="126">
        <f t="shared" si="2327"/>
        <v>3983810</v>
      </c>
      <c r="CL348" s="126">
        <f t="shared" si="2328"/>
        <v>2949219</v>
      </c>
      <c r="CM348" s="126">
        <f t="shared" si="2329"/>
        <v>57008206</v>
      </c>
      <c r="CN348" s="126">
        <f t="shared" si="2330"/>
        <v>144746528</v>
      </c>
      <c r="CO348" s="126">
        <f t="shared" si="2331"/>
        <v>10909688</v>
      </c>
      <c r="CP348" s="126">
        <f t="shared" si="2332"/>
        <v>109868</v>
      </c>
      <c r="CQ348" s="126">
        <f t="shared" si="2333"/>
        <v>176890</v>
      </c>
      <c r="CR348" s="126">
        <f t="shared" si="2334"/>
        <v>0</v>
      </c>
      <c r="CS348" s="126">
        <f t="shared" si="2335"/>
        <v>31345895</v>
      </c>
      <c r="CT348" s="126">
        <f t="shared" si="2336"/>
        <v>0</v>
      </c>
      <c r="CU348" s="126">
        <f t="shared" si="2337"/>
        <v>21757560</v>
      </c>
    </row>
    <row r="349" spans="1:99" x14ac:dyDescent="0.2">
      <c r="A349" s="123" t="str">
        <f t="shared" si="2321"/>
        <v>2018-19MARCHRYC</v>
      </c>
      <c r="B349" s="97" t="s">
        <v>821</v>
      </c>
      <c r="C349" s="35" t="s">
        <v>820</v>
      </c>
      <c r="D349" s="124" t="str">
        <f t="shared" si="2300"/>
        <v>Y55</v>
      </c>
      <c r="E349" s="124" t="str">
        <f t="shared" si="2301"/>
        <v>Midlands and East</v>
      </c>
      <c r="F349" s="109" t="s">
        <v>699</v>
      </c>
      <c r="G349" s="109" t="s">
        <v>700</v>
      </c>
      <c r="H349" s="111">
        <v>106416</v>
      </c>
      <c r="I349" s="111">
        <v>68855</v>
      </c>
      <c r="J349" s="111">
        <v>230032</v>
      </c>
      <c r="K349" s="111">
        <v>3</v>
      </c>
      <c r="L349" s="111">
        <v>1</v>
      </c>
      <c r="M349" s="111">
        <v>10</v>
      </c>
      <c r="N349" s="111">
        <v>55</v>
      </c>
      <c r="O349" s="111">
        <v>74563</v>
      </c>
      <c r="P349" s="111">
        <v>7197</v>
      </c>
      <c r="Q349" s="111">
        <v>4715</v>
      </c>
      <c r="R349" s="111">
        <v>43269</v>
      </c>
      <c r="S349" s="111">
        <v>12365</v>
      </c>
      <c r="T349" s="111">
        <v>2046</v>
      </c>
      <c r="U349" s="111">
        <v>3276840</v>
      </c>
      <c r="V349" s="111">
        <v>455</v>
      </c>
      <c r="W349" s="111">
        <v>820</v>
      </c>
      <c r="X349" s="111">
        <v>3538361</v>
      </c>
      <c r="Y349" s="111">
        <v>750</v>
      </c>
      <c r="Z349" s="111">
        <v>1342</v>
      </c>
      <c r="AA349" s="111">
        <v>65467887</v>
      </c>
      <c r="AB349" s="111">
        <v>1513</v>
      </c>
      <c r="AC349" s="111">
        <v>3098</v>
      </c>
      <c r="AD349" s="111">
        <v>59824948</v>
      </c>
      <c r="AE349" s="111">
        <v>4838</v>
      </c>
      <c r="AF349" s="111">
        <v>12079</v>
      </c>
      <c r="AG349" s="111">
        <v>9871443</v>
      </c>
      <c r="AH349" s="111">
        <v>4825</v>
      </c>
      <c r="AI349" s="111">
        <v>12498</v>
      </c>
      <c r="AJ349" s="111">
        <v>5245</v>
      </c>
      <c r="AK349" s="111">
        <v>91</v>
      </c>
      <c r="AL349" s="111">
        <v>3559</v>
      </c>
      <c r="AM349" s="111">
        <v>827</v>
      </c>
      <c r="AN349" s="111">
        <v>36</v>
      </c>
      <c r="AO349" s="111">
        <v>1559</v>
      </c>
      <c r="AP349" s="111">
        <v>1544</v>
      </c>
      <c r="AQ349" s="111">
        <v>43619</v>
      </c>
      <c r="AR349" s="111">
        <v>2216</v>
      </c>
      <c r="AS349" s="111">
        <v>23483</v>
      </c>
      <c r="AT349" s="111">
        <v>69318</v>
      </c>
      <c r="AU349" s="111">
        <v>16668</v>
      </c>
      <c r="AV349" s="111">
        <v>11997</v>
      </c>
      <c r="AW349" s="111">
        <v>10886</v>
      </c>
      <c r="AX349" s="111">
        <v>7956</v>
      </c>
      <c r="AY349" s="111">
        <v>67519</v>
      </c>
      <c r="AZ349" s="111">
        <v>49215</v>
      </c>
      <c r="BA349" s="111">
        <v>23741</v>
      </c>
      <c r="BB349" s="111">
        <v>13475</v>
      </c>
      <c r="BC349" s="111">
        <v>3803</v>
      </c>
      <c r="BD349" s="111">
        <v>2224</v>
      </c>
      <c r="BE349" s="111">
        <v>542</v>
      </c>
      <c r="BF349" s="111">
        <v>146825</v>
      </c>
      <c r="BG349" s="111">
        <v>271</v>
      </c>
      <c r="BH349" s="111">
        <v>461</v>
      </c>
      <c r="BI349" s="111">
        <v>6808</v>
      </c>
      <c r="BJ349" s="111">
        <v>237108</v>
      </c>
      <c r="BK349" s="111">
        <v>35</v>
      </c>
      <c r="BL349" s="111">
        <v>61</v>
      </c>
      <c r="BM349" s="111">
        <v>36</v>
      </c>
      <c r="BN349" s="111">
        <v>881</v>
      </c>
      <c r="BO349" s="111">
        <v>483</v>
      </c>
      <c r="BP349" s="111">
        <v>32</v>
      </c>
      <c r="BQ349" s="111">
        <v>1275</v>
      </c>
      <c r="BR349" s="111">
        <v>6723588</v>
      </c>
      <c r="BS349" s="111">
        <v>7632</v>
      </c>
      <c r="BT349" s="111">
        <v>17409</v>
      </c>
      <c r="BU349" s="111">
        <v>3806157</v>
      </c>
      <c r="BV349" s="111">
        <v>7880</v>
      </c>
      <c r="BW349" s="111">
        <v>17962</v>
      </c>
      <c r="BX349" s="111">
        <v>332972</v>
      </c>
      <c r="BY349" s="111">
        <v>10405</v>
      </c>
      <c r="BZ349" s="111">
        <v>24925</v>
      </c>
      <c r="CA349" s="111">
        <v>12497797</v>
      </c>
      <c r="CB349" s="111">
        <v>9802</v>
      </c>
      <c r="CC349" s="111">
        <v>23114</v>
      </c>
      <c r="CD349" s="126">
        <f t="shared" si="2322"/>
        <v>3</v>
      </c>
      <c r="CE349" s="166">
        <f t="shared" si="2323"/>
        <v>2019</v>
      </c>
      <c r="CF349" s="167">
        <f t="shared" si="2302"/>
        <v>43525</v>
      </c>
      <c r="CG349" s="168">
        <f t="shared" si="2303"/>
        <v>31</v>
      </c>
      <c r="CH349" s="126">
        <f t="shared" si="2324"/>
        <v>68855</v>
      </c>
      <c r="CI349" s="126">
        <f t="shared" si="2325"/>
        <v>688550</v>
      </c>
      <c r="CJ349" s="126">
        <f t="shared" si="2326"/>
        <v>3787025</v>
      </c>
      <c r="CK349" s="126">
        <f t="shared" si="2327"/>
        <v>5901540</v>
      </c>
      <c r="CL349" s="126">
        <f t="shared" si="2328"/>
        <v>6327530</v>
      </c>
      <c r="CM349" s="126">
        <f t="shared" si="2329"/>
        <v>134047362</v>
      </c>
      <c r="CN349" s="126">
        <f t="shared" si="2330"/>
        <v>149356835</v>
      </c>
      <c r="CO349" s="126">
        <f t="shared" si="2331"/>
        <v>25570908</v>
      </c>
      <c r="CP349" s="126">
        <f t="shared" si="2332"/>
        <v>249862</v>
      </c>
      <c r="CQ349" s="126">
        <f t="shared" si="2333"/>
        <v>415288</v>
      </c>
      <c r="CR349" s="126">
        <f t="shared" si="2334"/>
        <v>15337329</v>
      </c>
      <c r="CS349" s="126">
        <f t="shared" si="2335"/>
        <v>8675646</v>
      </c>
      <c r="CT349" s="126">
        <f t="shared" si="2336"/>
        <v>797600</v>
      </c>
      <c r="CU349" s="126">
        <f t="shared" si="2337"/>
        <v>29470350</v>
      </c>
    </row>
    <row r="350" spans="1:99" x14ac:dyDescent="0.2">
      <c r="A350" s="123" t="str">
        <f t="shared" si="2321"/>
        <v>2018-19MARCHRYD</v>
      </c>
      <c r="B350" s="97" t="s">
        <v>821</v>
      </c>
      <c r="C350" s="35" t="s">
        <v>820</v>
      </c>
      <c r="D350" s="124" t="str">
        <f t="shared" si="2300"/>
        <v>Y58</v>
      </c>
      <c r="E350" s="124" t="str">
        <f t="shared" si="2301"/>
        <v>South East</v>
      </c>
      <c r="F350" s="109" t="s">
        <v>701</v>
      </c>
      <c r="G350" s="109" t="s">
        <v>702</v>
      </c>
      <c r="H350" s="111">
        <v>85096</v>
      </c>
      <c r="I350" s="111">
        <v>66945</v>
      </c>
      <c r="J350" s="111">
        <v>384835</v>
      </c>
      <c r="K350" s="111">
        <v>6</v>
      </c>
      <c r="L350" s="111">
        <v>1</v>
      </c>
      <c r="M350" s="111">
        <v>37</v>
      </c>
      <c r="N350" s="111">
        <v>96</v>
      </c>
      <c r="O350" s="111">
        <v>60991</v>
      </c>
      <c r="P350" s="111">
        <v>3708</v>
      </c>
      <c r="Q350" s="111">
        <v>2376</v>
      </c>
      <c r="R350" s="111">
        <v>32586</v>
      </c>
      <c r="S350" s="111">
        <v>18478</v>
      </c>
      <c r="T350" s="111">
        <v>745</v>
      </c>
      <c r="U350" s="111">
        <v>1671763</v>
      </c>
      <c r="V350" s="111">
        <v>451</v>
      </c>
      <c r="W350" s="111">
        <v>830</v>
      </c>
      <c r="X350" s="111">
        <v>1394415</v>
      </c>
      <c r="Y350" s="111">
        <v>587</v>
      </c>
      <c r="Z350" s="111">
        <v>1093</v>
      </c>
      <c r="AA350" s="111">
        <v>39483248</v>
      </c>
      <c r="AB350" s="111">
        <v>1212</v>
      </c>
      <c r="AC350" s="111">
        <v>2290</v>
      </c>
      <c r="AD350" s="111">
        <v>118079211</v>
      </c>
      <c r="AE350" s="111">
        <v>6390</v>
      </c>
      <c r="AF350" s="111">
        <v>14981</v>
      </c>
      <c r="AG350" s="111">
        <v>6047391</v>
      </c>
      <c r="AH350" s="111">
        <v>8117</v>
      </c>
      <c r="AI350" s="111">
        <v>18379</v>
      </c>
      <c r="AJ350" s="111">
        <v>3346</v>
      </c>
      <c r="AK350" s="111">
        <v>128</v>
      </c>
      <c r="AL350" s="111">
        <v>699</v>
      </c>
      <c r="AM350" s="111">
        <v>788</v>
      </c>
      <c r="AN350" s="111">
        <v>231</v>
      </c>
      <c r="AO350" s="111">
        <v>2288</v>
      </c>
      <c r="AP350" s="111">
        <v>675</v>
      </c>
      <c r="AQ350" s="111">
        <v>37703</v>
      </c>
      <c r="AR350" s="111">
        <v>526</v>
      </c>
      <c r="AS350" s="111">
        <v>19416</v>
      </c>
      <c r="AT350" s="111">
        <v>57645</v>
      </c>
      <c r="AU350" s="111">
        <v>8549</v>
      </c>
      <c r="AV350" s="111">
        <v>6192</v>
      </c>
      <c r="AW350" s="111">
        <v>5444</v>
      </c>
      <c r="AX350" s="111">
        <v>4024</v>
      </c>
      <c r="AY350" s="111">
        <v>44858</v>
      </c>
      <c r="AZ350" s="111">
        <v>35344</v>
      </c>
      <c r="BA350" s="111">
        <v>33392</v>
      </c>
      <c r="BB350" s="111">
        <v>19582</v>
      </c>
      <c r="BC350" s="111">
        <v>1325</v>
      </c>
      <c r="BD350" s="111">
        <v>779</v>
      </c>
      <c r="BE350" s="111">
        <v>375</v>
      </c>
      <c r="BF350" s="111">
        <v>114252</v>
      </c>
      <c r="BG350" s="111">
        <v>305</v>
      </c>
      <c r="BH350" s="111">
        <v>496</v>
      </c>
      <c r="BI350" s="111">
        <v>2755</v>
      </c>
      <c r="BJ350" s="111">
        <v>122591</v>
      </c>
      <c r="BK350" s="111">
        <v>44</v>
      </c>
      <c r="BL350" s="111">
        <v>72</v>
      </c>
      <c r="BM350" s="111">
        <v>4</v>
      </c>
      <c r="BN350" s="111">
        <v>178</v>
      </c>
      <c r="BO350" s="111">
        <v>1653</v>
      </c>
      <c r="BP350" s="111">
        <v>0</v>
      </c>
      <c r="BQ350" s="111">
        <v>293</v>
      </c>
      <c r="BR350" s="111">
        <v>1135928</v>
      </c>
      <c r="BS350" s="111">
        <v>6382</v>
      </c>
      <c r="BT350" s="111">
        <v>13990</v>
      </c>
      <c r="BU350" s="111">
        <v>11255285</v>
      </c>
      <c r="BV350" s="111">
        <v>6809</v>
      </c>
      <c r="BW350" s="111">
        <v>14863</v>
      </c>
      <c r="BX350" s="111">
        <v>0</v>
      </c>
      <c r="BY350" s="111">
        <v>0</v>
      </c>
      <c r="BZ350" s="111">
        <v>0</v>
      </c>
      <c r="CA350" s="111">
        <v>2810062</v>
      </c>
      <c r="CB350" s="111">
        <v>9591</v>
      </c>
      <c r="CC350" s="111">
        <v>21961</v>
      </c>
      <c r="CD350" s="126">
        <f t="shared" si="2322"/>
        <v>3</v>
      </c>
      <c r="CE350" s="166">
        <f t="shared" si="2323"/>
        <v>2019</v>
      </c>
      <c r="CF350" s="167">
        <f t="shared" si="2302"/>
        <v>43525</v>
      </c>
      <c r="CG350" s="168">
        <f t="shared" si="2303"/>
        <v>31</v>
      </c>
      <c r="CH350" s="126">
        <f t="shared" si="2324"/>
        <v>66945</v>
      </c>
      <c r="CI350" s="126">
        <f t="shared" si="2325"/>
        <v>2476965</v>
      </c>
      <c r="CJ350" s="126">
        <f t="shared" si="2326"/>
        <v>6426720</v>
      </c>
      <c r="CK350" s="126">
        <f t="shared" si="2327"/>
        <v>3077640</v>
      </c>
      <c r="CL350" s="126">
        <f t="shared" si="2328"/>
        <v>2596968</v>
      </c>
      <c r="CM350" s="126">
        <f t="shared" si="2329"/>
        <v>74621940</v>
      </c>
      <c r="CN350" s="126">
        <f t="shared" si="2330"/>
        <v>276818918</v>
      </c>
      <c r="CO350" s="126">
        <f t="shared" si="2331"/>
        <v>13692355</v>
      </c>
      <c r="CP350" s="126">
        <f t="shared" si="2332"/>
        <v>186000</v>
      </c>
      <c r="CQ350" s="126">
        <f t="shared" si="2333"/>
        <v>198360</v>
      </c>
      <c r="CR350" s="126">
        <f t="shared" si="2334"/>
        <v>2490220</v>
      </c>
      <c r="CS350" s="126">
        <f t="shared" si="2335"/>
        <v>24568539</v>
      </c>
      <c r="CT350" s="126">
        <f t="shared" si="2336"/>
        <v>0</v>
      </c>
      <c r="CU350" s="126">
        <f t="shared" si="2337"/>
        <v>6434573</v>
      </c>
    </row>
    <row r="351" spans="1:99" x14ac:dyDescent="0.2">
      <c r="A351" s="123" t="str">
        <f t="shared" si="2321"/>
        <v>2018-19MARCHRYE</v>
      </c>
      <c r="B351" s="97" t="s">
        <v>821</v>
      </c>
      <c r="C351" s="35" t="s">
        <v>820</v>
      </c>
      <c r="D351" s="124" t="str">
        <f t="shared" si="2300"/>
        <v>Y58</v>
      </c>
      <c r="E351" s="124" t="str">
        <f t="shared" si="2301"/>
        <v>South East</v>
      </c>
      <c r="F351" s="109" t="s">
        <v>703</v>
      </c>
      <c r="G351" s="109" t="s">
        <v>704</v>
      </c>
      <c r="H351" s="111">
        <v>69718</v>
      </c>
      <c r="I351" s="111">
        <v>41588</v>
      </c>
      <c r="J351" s="111">
        <v>426361</v>
      </c>
      <c r="K351" s="111">
        <v>10</v>
      </c>
      <c r="L351" s="111">
        <v>3</v>
      </c>
      <c r="M351" s="111">
        <v>58</v>
      </c>
      <c r="N351" s="111">
        <v>118</v>
      </c>
      <c r="O351" s="111">
        <v>49663</v>
      </c>
      <c r="P351" s="111">
        <v>2671</v>
      </c>
      <c r="Q351" s="111">
        <v>1619</v>
      </c>
      <c r="R351" s="111">
        <v>24383</v>
      </c>
      <c r="S351" s="111">
        <v>14587</v>
      </c>
      <c r="T351" s="111">
        <v>838</v>
      </c>
      <c r="U351" s="111">
        <v>1151579</v>
      </c>
      <c r="V351" s="111">
        <v>431</v>
      </c>
      <c r="W351" s="111">
        <v>779</v>
      </c>
      <c r="X351" s="111">
        <v>980598</v>
      </c>
      <c r="Y351" s="111">
        <v>606</v>
      </c>
      <c r="Z351" s="111">
        <v>1100</v>
      </c>
      <c r="AA351" s="111">
        <v>26710595</v>
      </c>
      <c r="AB351" s="111">
        <v>1095</v>
      </c>
      <c r="AC351" s="111">
        <v>2220</v>
      </c>
      <c r="AD351" s="111">
        <v>50061776</v>
      </c>
      <c r="AE351" s="111">
        <v>3432</v>
      </c>
      <c r="AF351" s="111">
        <v>7887</v>
      </c>
      <c r="AG351" s="111">
        <v>4215142</v>
      </c>
      <c r="AH351" s="111">
        <v>5030</v>
      </c>
      <c r="AI351" s="111">
        <v>11876</v>
      </c>
      <c r="AJ351" s="111">
        <v>3525</v>
      </c>
      <c r="AK351" s="111">
        <v>17</v>
      </c>
      <c r="AL351" s="111">
        <v>192</v>
      </c>
      <c r="AM351" s="111">
        <v>342</v>
      </c>
      <c r="AN351" s="111">
        <v>217</v>
      </c>
      <c r="AO351" s="111">
        <v>3099</v>
      </c>
      <c r="AP351" s="111">
        <v>0</v>
      </c>
      <c r="AQ351" s="111">
        <v>26013</v>
      </c>
      <c r="AR351" s="111">
        <v>3327</v>
      </c>
      <c r="AS351" s="111">
        <v>16798</v>
      </c>
      <c r="AT351" s="111">
        <v>46138</v>
      </c>
      <c r="AU351" s="111">
        <v>5336</v>
      </c>
      <c r="AV351" s="111">
        <v>4102</v>
      </c>
      <c r="AW351" s="111">
        <v>3247</v>
      </c>
      <c r="AX351" s="111">
        <v>2541</v>
      </c>
      <c r="AY351" s="111">
        <v>33154</v>
      </c>
      <c r="AZ351" s="111">
        <v>26960</v>
      </c>
      <c r="BA351" s="111">
        <v>21718</v>
      </c>
      <c r="BB351" s="111">
        <v>16536</v>
      </c>
      <c r="BC351" s="111">
        <v>1316</v>
      </c>
      <c r="BD351" s="111">
        <v>959</v>
      </c>
      <c r="BE351" s="111">
        <v>189</v>
      </c>
      <c r="BF351" s="111">
        <v>56281</v>
      </c>
      <c r="BG351" s="111">
        <v>298</v>
      </c>
      <c r="BH351" s="111">
        <v>514</v>
      </c>
      <c r="BI351" s="111">
        <v>2127</v>
      </c>
      <c r="BJ351" s="111">
        <v>85157</v>
      </c>
      <c r="BK351" s="111">
        <v>40</v>
      </c>
      <c r="BL351" s="111">
        <v>86</v>
      </c>
      <c r="BM351" s="111">
        <v>5</v>
      </c>
      <c r="BN351" s="111">
        <v>2087</v>
      </c>
      <c r="BO351" s="111">
        <v>1225</v>
      </c>
      <c r="BP351" s="111">
        <v>0</v>
      </c>
      <c r="BQ351" s="111">
        <v>343</v>
      </c>
      <c r="BR351" s="111">
        <v>5900061</v>
      </c>
      <c r="BS351" s="111">
        <v>2827</v>
      </c>
      <c r="BT351" s="111">
        <v>5089</v>
      </c>
      <c r="BU351" s="111">
        <v>6767232</v>
      </c>
      <c r="BV351" s="111">
        <v>5524</v>
      </c>
      <c r="BW351" s="111">
        <v>9862</v>
      </c>
      <c r="BX351" s="111">
        <v>0</v>
      </c>
      <c r="BY351" s="111">
        <v>0</v>
      </c>
      <c r="BZ351" s="111">
        <v>0</v>
      </c>
      <c r="CA351" s="111">
        <v>3068194</v>
      </c>
      <c r="CB351" s="111">
        <v>8945</v>
      </c>
      <c r="CC351" s="111">
        <v>17223</v>
      </c>
      <c r="CD351" s="126">
        <f t="shared" si="2322"/>
        <v>3</v>
      </c>
      <c r="CE351" s="166">
        <f t="shared" si="2323"/>
        <v>2019</v>
      </c>
      <c r="CF351" s="167">
        <f t="shared" si="2302"/>
        <v>43525</v>
      </c>
      <c r="CG351" s="168">
        <f t="shared" si="2303"/>
        <v>31</v>
      </c>
      <c r="CH351" s="126">
        <f t="shared" si="2324"/>
        <v>124764</v>
      </c>
      <c r="CI351" s="126">
        <f t="shared" si="2325"/>
        <v>2412104</v>
      </c>
      <c r="CJ351" s="126">
        <f t="shared" si="2326"/>
        <v>4907384</v>
      </c>
      <c r="CK351" s="126">
        <f t="shared" si="2327"/>
        <v>2080709</v>
      </c>
      <c r="CL351" s="126">
        <f t="shared" si="2328"/>
        <v>1780900</v>
      </c>
      <c r="CM351" s="126">
        <f t="shared" si="2329"/>
        <v>54130260</v>
      </c>
      <c r="CN351" s="126">
        <f t="shared" si="2330"/>
        <v>115047669</v>
      </c>
      <c r="CO351" s="126">
        <f t="shared" si="2331"/>
        <v>9952088</v>
      </c>
      <c r="CP351" s="126">
        <f t="shared" si="2332"/>
        <v>97146</v>
      </c>
      <c r="CQ351" s="126">
        <f t="shared" si="2333"/>
        <v>182922</v>
      </c>
      <c r="CR351" s="126">
        <f t="shared" si="2334"/>
        <v>10620743</v>
      </c>
      <c r="CS351" s="126">
        <f t="shared" si="2335"/>
        <v>12080950</v>
      </c>
      <c r="CT351" s="126">
        <f t="shared" si="2336"/>
        <v>0</v>
      </c>
      <c r="CU351" s="126">
        <f t="shared" si="2337"/>
        <v>5907489</v>
      </c>
    </row>
    <row r="352" spans="1:99" x14ac:dyDescent="0.2">
      <c r="A352" s="123" t="str">
        <f t="shared" si="2321"/>
        <v>2018-19MARCHRYF</v>
      </c>
      <c r="B352" s="97" t="s">
        <v>821</v>
      </c>
      <c r="C352" s="35" t="s">
        <v>820</v>
      </c>
      <c r="D352" s="124" t="str">
        <f t="shared" si="2300"/>
        <v>Y59</v>
      </c>
      <c r="E352" s="124" t="str">
        <f t="shared" si="2301"/>
        <v>South West</v>
      </c>
      <c r="F352" s="109" t="s">
        <v>705</v>
      </c>
      <c r="G352" s="109" t="s">
        <v>706</v>
      </c>
      <c r="H352" s="111">
        <v>110200</v>
      </c>
      <c r="I352" s="111">
        <v>83304</v>
      </c>
      <c r="J352" s="111">
        <v>427001</v>
      </c>
      <c r="K352" s="111">
        <v>5</v>
      </c>
      <c r="L352" s="111">
        <v>2</v>
      </c>
      <c r="M352" s="111">
        <v>24</v>
      </c>
      <c r="N352" s="111">
        <v>59</v>
      </c>
      <c r="O352" s="111">
        <v>75291</v>
      </c>
      <c r="P352" s="111">
        <v>4415</v>
      </c>
      <c r="Q352" s="111">
        <v>2744</v>
      </c>
      <c r="R352" s="111">
        <v>41075</v>
      </c>
      <c r="S352" s="111">
        <v>18728</v>
      </c>
      <c r="T352" s="111">
        <v>1424</v>
      </c>
      <c r="U352" s="111">
        <v>1796545</v>
      </c>
      <c r="V352" s="111">
        <v>407</v>
      </c>
      <c r="W352" s="111">
        <v>735</v>
      </c>
      <c r="X352" s="111">
        <v>1771383</v>
      </c>
      <c r="Y352" s="111">
        <v>646</v>
      </c>
      <c r="Z352" s="111">
        <v>1253</v>
      </c>
      <c r="AA352" s="111">
        <v>73252344</v>
      </c>
      <c r="AB352" s="111">
        <v>1783</v>
      </c>
      <c r="AC352" s="111">
        <v>3739</v>
      </c>
      <c r="AD352" s="111">
        <v>84430183</v>
      </c>
      <c r="AE352" s="111">
        <v>4508</v>
      </c>
      <c r="AF352" s="111">
        <v>10553</v>
      </c>
      <c r="AG352" s="111">
        <v>8668587</v>
      </c>
      <c r="AH352" s="111">
        <v>6087</v>
      </c>
      <c r="AI352" s="111">
        <v>13314</v>
      </c>
      <c r="AJ352" s="111">
        <v>4869</v>
      </c>
      <c r="AK352" s="111">
        <v>599</v>
      </c>
      <c r="AL352" s="111">
        <v>1682</v>
      </c>
      <c r="AM352" s="111">
        <v>3903</v>
      </c>
      <c r="AN352" s="111">
        <v>681</v>
      </c>
      <c r="AO352" s="111">
        <v>1907</v>
      </c>
      <c r="AP352" s="111">
        <v>7</v>
      </c>
      <c r="AQ352" s="111">
        <v>39908</v>
      </c>
      <c r="AR352" s="111">
        <v>3580</v>
      </c>
      <c r="AS352" s="111">
        <v>26934</v>
      </c>
      <c r="AT352" s="111">
        <v>70422</v>
      </c>
      <c r="AU352" s="111">
        <v>9989</v>
      </c>
      <c r="AV352" s="111">
        <v>7751</v>
      </c>
      <c r="AW352" s="111">
        <v>6270</v>
      </c>
      <c r="AX352" s="111">
        <v>4903</v>
      </c>
      <c r="AY352" s="111">
        <v>56044</v>
      </c>
      <c r="AZ352" s="111">
        <v>47410</v>
      </c>
      <c r="BA352" s="111">
        <v>26682</v>
      </c>
      <c r="BB352" s="111">
        <v>20106</v>
      </c>
      <c r="BC352" s="111">
        <v>1878</v>
      </c>
      <c r="BD352" s="111">
        <v>1493</v>
      </c>
      <c r="BE352" s="111">
        <v>422</v>
      </c>
      <c r="BF352" s="111">
        <v>151740</v>
      </c>
      <c r="BG352" s="111">
        <v>360</v>
      </c>
      <c r="BH352" s="111">
        <v>578</v>
      </c>
      <c r="BI352" s="111">
        <v>2685</v>
      </c>
      <c r="BJ352" s="111">
        <v>102239</v>
      </c>
      <c r="BK352" s="111">
        <v>38</v>
      </c>
      <c r="BL352" s="111">
        <v>67</v>
      </c>
      <c r="BM352" s="111">
        <v>175</v>
      </c>
      <c r="BN352" s="111">
        <v>878</v>
      </c>
      <c r="BO352" s="111">
        <v>734</v>
      </c>
      <c r="BP352" s="111">
        <v>12</v>
      </c>
      <c r="BQ352" s="111">
        <v>1034</v>
      </c>
      <c r="BR352" s="111">
        <v>5388919</v>
      </c>
      <c r="BS352" s="111">
        <v>6138</v>
      </c>
      <c r="BT352" s="111">
        <v>13133</v>
      </c>
      <c r="BU352" s="111">
        <v>5989959</v>
      </c>
      <c r="BV352" s="111">
        <v>8161</v>
      </c>
      <c r="BW352" s="111">
        <v>16818</v>
      </c>
      <c r="BX352" s="111">
        <v>59672</v>
      </c>
      <c r="BY352" s="111">
        <v>4973</v>
      </c>
      <c r="BZ352" s="111">
        <v>9223</v>
      </c>
      <c r="CA352" s="111">
        <v>10763393</v>
      </c>
      <c r="CB352" s="111">
        <v>10409</v>
      </c>
      <c r="CC352" s="111">
        <v>21476</v>
      </c>
      <c r="CD352" s="126">
        <f t="shared" si="2322"/>
        <v>3</v>
      </c>
      <c r="CE352" s="166">
        <f t="shared" si="2323"/>
        <v>2019</v>
      </c>
      <c r="CF352" s="167">
        <f t="shared" si="2302"/>
        <v>43525</v>
      </c>
      <c r="CG352" s="168">
        <f t="shared" si="2303"/>
        <v>31</v>
      </c>
      <c r="CH352" s="126">
        <f t="shared" si="2324"/>
        <v>166608</v>
      </c>
      <c r="CI352" s="126">
        <f t="shared" si="2325"/>
        <v>1999296</v>
      </c>
      <c r="CJ352" s="126">
        <f t="shared" si="2326"/>
        <v>4914936</v>
      </c>
      <c r="CK352" s="126">
        <f t="shared" si="2327"/>
        <v>3245025</v>
      </c>
      <c r="CL352" s="126">
        <f t="shared" si="2328"/>
        <v>3438232</v>
      </c>
      <c r="CM352" s="126">
        <f t="shared" si="2329"/>
        <v>153579425</v>
      </c>
      <c r="CN352" s="126">
        <f t="shared" si="2330"/>
        <v>197636584</v>
      </c>
      <c r="CO352" s="126">
        <f t="shared" si="2331"/>
        <v>18959136</v>
      </c>
      <c r="CP352" s="126">
        <f t="shared" si="2332"/>
        <v>243916</v>
      </c>
      <c r="CQ352" s="126">
        <f t="shared" si="2333"/>
        <v>179895</v>
      </c>
      <c r="CR352" s="126">
        <f t="shared" si="2334"/>
        <v>11530774</v>
      </c>
      <c r="CS352" s="126">
        <f t="shared" si="2335"/>
        <v>12344412</v>
      </c>
      <c r="CT352" s="126">
        <f t="shared" si="2336"/>
        <v>110676</v>
      </c>
      <c r="CU352" s="126">
        <f t="shared" si="2337"/>
        <v>22206184</v>
      </c>
    </row>
  </sheetData>
  <sortState ref="A123:CC137">
    <sortCondition ref="F123:F137"/>
  </sortState>
  <mergeCells count="1">
    <mergeCell ref="CH3:C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Introduction</vt:lpstr>
      <vt:lpstr>Response times</vt:lpstr>
      <vt:lpstr>Incidents</vt:lpstr>
      <vt:lpstr>Calls</vt:lpstr>
      <vt:lpstr>Resources</vt:lpstr>
      <vt:lpstr>NoC, CPR</vt:lpstr>
      <vt:lpstr>HCP response times</vt:lpstr>
      <vt:lpstr>Ambulance CCG lookup</vt:lpstr>
      <vt:lpstr>Raw</vt:lpstr>
      <vt:lpstr>Area_Code</vt:lpstr>
      <vt:lpstr>Dropdown_Geography</vt:lpstr>
      <vt:lpstr>'Ambulance CCG lookup'!Print_Titles</vt:lpstr>
      <vt:lpstr>Reg_Code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Kay, Ian</cp:lastModifiedBy>
  <cp:lastPrinted>2018-11-26T14:22:42Z</cp:lastPrinted>
  <dcterms:created xsi:type="dcterms:W3CDTF">2003-08-01T14:12:13Z</dcterms:created>
  <dcterms:modified xsi:type="dcterms:W3CDTF">2019-04-09T16:32:25Z</dcterms:modified>
</cp:coreProperties>
</file>